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ost of Service\Revenue Requirements\Rate Cases &amp; Filings\FERC\FERC Transmission\2025 Transmission Filing\Final\"/>
    </mc:Choice>
  </mc:AlternateContent>
  <xr:revisionPtr revIDLastSave="0" documentId="13_ncr:1_{E1F1E3FF-88D2-4790-B2E3-8886EF55BC4B}" xr6:coauthVersionLast="47" xr6:coauthVersionMax="47" xr10:uidLastSave="{00000000-0000-0000-0000-000000000000}"/>
  <bookViews>
    <workbookView xWindow="-120" yWindow="-120" windowWidth="29040" windowHeight="15720" tabRatio="947" activeTab="1" xr2:uid="{00000000-000D-0000-FFFF-FFFF00000000}"/>
  </bookViews>
  <sheets>
    <sheet name="Dual Use Alloc to Distribution" sheetId="3" r:id="rId1"/>
    <sheet name="O&amp;M" sheetId="47" r:id="rId2"/>
    <sheet name="Reclass to 46kV" sheetId="36" r:id="rId3"/>
    <sheet name="Summary of 46kV reclass by item" sheetId="38" r:id="rId4"/>
    <sheet name="Depreciation" sheetId="35" r:id="rId5"/>
    <sheet name="Embudo Switching Station" sheetId="2" r:id="rId6"/>
    <sheet name="Embudo Allocation" sheetId="20" r:id="rId7"/>
    <sheet name="North Switching Station" sheetId="4" r:id="rId8"/>
    <sheet name="North Allocation" sheetId="21" r:id="rId9"/>
    <sheet name="Person Switching Station " sheetId="19" r:id="rId10"/>
    <sheet name="Person Allocation" sheetId="22" r:id="rId11"/>
    <sheet name="Prager Switching Station" sheetId="6" r:id="rId12"/>
    <sheet name="Prager Allocation" sheetId="23" r:id="rId13"/>
    <sheet name="Sandia Switching Station" sheetId="7" r:id="rId14"/>
    <sheet name="Sandia Allocation" sheetId="24" r:id="rId15"/>
    <sheet name="Tome Switching Station" sheetId="8" r:id="rId16"/>
    <sheet name="Tome Allocation" sheetId="25" r:id="rId17"/>
    <sheet name="Zia Switching Station" sheetId="9" r:id="rId18"/>
    <sheet name="Zia Allocation" sheetId="26" r:id="rId19"/>
    <sheet name="Turquoise Switching Station" sheetId="12" r:id="rId20"/>
    <sheet name="Turquoise Allocation" sheetId="28" r:id="rId21"/>
    <sheet name="Alamogordo Switching Station" sheetId="14" r:id="rId22"/>
    <sheet name="Alamogordo Allocation" sheetId="31" r:id="rId23"/>
    <sheet name="Velencia (Las Vegas) Swch Stat " sheetId="16" r:id="rId24"/>
    <sheet name="Valencia Allocation" sheetId="32" r:id="rId25"/>
    <sheet name="Reeves Switching Station " sheetId="17" r:id="rId26"/>
    <sheet name="Reeves Allocation" sheetId="33" r:id="rId27"/>
    <sheet name="Mission Switching Station " sheetId="18" r:id="rId28"/>
    <sheet name="Lordsburg Switching Station" sheetId="13" r:id="rId29"/>
    <sheet name="Algodones Switching Station" sheetId="10" r:id="rId30"/>
    <sheet name="Veranda Switching Station" sheetId="11" r:id="rId31"/>
    <sheet name="El Cerro Sub" sheetId="39" r:id="rId32"/>
    <sheet name="Los Morros Sub" sheetId="40" r:id="rId33"/>
    <sheet name="Scenic Sub" sheetId="41" r:id="rId34"/>
    <sheet name="Snow Vista" sheetId="42" r:id="rId35"/>
    <sheet name="MD#1 Sub" sheetId="43" r:id="rId36"/>
    <sheet name="NBV Pivot" sheetId="44" r:id="rId37"/>
    <sheet name="NBV 12_2014" sheetId="45" r:id="rId38"/>
    <sheet name="Depr Rates" sheetId="46" r:id="rId39"/>
  </sheets>
  <definedNames>
    <definedName name="_xlnm._FilterDatabase" localSheetId="37" hidden="1">'NBV 12_2014'!$A$1:$K$1</definedName>
  </definedNames>
  <calcPr calcId="191029"/>
  <pivotCaches>
    <pivotCache cacheId="0" r:id="rId4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2" i="47" l="1"/>
  <c r="E112" i="47"/>
  <c r="C112" i="47"/>
  <c r="I105" i="47"/>
  <c r="I152" i="3"/>
  <c r="J152" i="3"/>
  <c r="K152" i="3" s="1"/>
  <c r="I153" i="3"/>
  <c r="I154" i="3"/>
  <c r="I155" i="3"/>
  <c r="I156" i="3" s="1"/>
  <c r="F106" i="47"/>
  <c r="G106" i="47"/>
  <c r="I34" i="47"/>
  <c r="D106" i="47" l="1"/>
  <c r="C106" i="47"/>
  <c r="E106" i="47"/>
  <c r="I157" i="3"/>
  <c r="J153" i="3"/>
  <c r="I104" i="47"/>
  <c r="J105" i="47"/>
  <c r="K105" i="47"/>
  <c r="J104" i="47"/>
  <c r="K104" i="47"/>
  <c r="C99" i="47"/>
  <c r="K153" i="3" l="1"/>
  <c r="J154" i="3"/>
  <c r="I158" i="3"/>
  <c r="C108" i="47"/>
  <c r="I106" i="47"/>
  <c r="I159" i="3" l="1"/>
  <c r="K154" i="3"/>
  <c r="J155" i="3"/>
  <c r="F99" i="47"/>
  <c r="F108" i="47" s="1"/>
  <c r="G99" i="47"/>
  <c r="G108" i="47" s="1"/>
  <c r="E99" i="47"/>
  <c r="I160" i="3" l="1"/>
  <c r="J156" i="3"/>
  <c r="K155" i="3"/>
  <c r="E108" i="47"/>
  <c r="K106" i="47"/>
  <c r="D99" i="47"/>
  <c r="J157" i="3" l="1"/>
  <c r="K156" i="3"/>
  <c r="I161" i="3"/>
  <c r="D108" i="47"/>
  <c r="J106" i="47"/>
  <c r="I140" i="3"/>
  <c r="J140" i="3"/>
  <c r="J141" i="3" s="1"/>
  <c r="J142" i="3" s="1"/>
  <c r="J143" i="3" s="1"/>
  <c r="J144" i="3" s="1"/>
  <c r="J145" i="3" s="1"/>
  <c r="J146" i="3" s="1"/>
  <c r="J147" i="3" s="1"/>
  <c r="J148" i="3" s="1"/>
  <c r="J149" i="3" s="1"/>
  <c r="J150" i="3" s="1"/>
  <c r="J151" i="3" s="1"/>
  <c r="I141" i="3"/>
  <c r="K141" i="3" s="1"/>
  <c r="I162" i="3" l="1"/>
  <c r="J158" i="3"/>
  <c r="K157" i="3"/>
  <c r="K140" i="3"/>
  <c r="I142" i="3"/>
  <c r="O36" i="20"/>
  <c r="N33" i="20"/>
  <c r="J36" i="20"/>
  <c r="I36" i="20"/>
  <c r="G36" i="20"/>
  <c r="J159" i="3" l="1"/>
  <c r="K158" i="3"/>
  <c r="I163" i="3"/>
  <c r="I143" i="3"/>
  <c r="K142" i="3"/>
  <c r="G25" i="47"/>
  <c r="G110" i="47" s="1"/>
  <c r="J160" i="3" l="1"/>
  <c r="K159" i="3"/>
  <c r="I144" i="3"/>
  <c r="K143" i="3"/>
  <c r="K97" i="47"/>
  <c r="J97" i="47"/>
  <c r="I97" i="47"/>
  <c r="F92" i="47"/>
  <c r="F101" i="47" s="1"/>
  <c r="J161" i="3" l="1"/>
  <c r="K160" i="3"/>
  <c r="K144" i="3"/>
  <c r="I145" i="3"/>
  <c r="G92" i="47"/>
  <c r="G101" i="47" s="1"/>
  <c r="G112" i="47" s="1"/>
  <c r="J162" i="3" l="1"/>
  <c r="K161" i="3"/>
  <c r="D92" i="47"/>
  <c r="J98" i="47"/>
  <c r="E92" i="47"/>
  <c r="K98" i="47"/>
  <c r="C92" i="47"/>
  <c r="I99" i="47" s="1"/>
  <c r="I98" i="47"/>
  <c r="K145" i="3"/>
  <c r="I146" i="3"/>
  <c r="J163" i="3" l="1"/>
  <c r="K162" i="3"/>
  <c r="C101" i="47"/>
  <c r="E101" i="47"/>
  <c r="K99" i="47"/>
  <c r="D101" i="47"/>
  <c r="J99" i="47"/>
  <c r="I147" i="3"/>
  <c r="K146" i="3"/>
  <c r="I128" i="3"/>
  <c r="J128" i="3"/>
  <c r="J129" i="3" s="1"/>
  <c r="J130" i="3" s="1"/>
  <c r="J131" i="3" s="1"/>
  <c r="J132" i="3" s="1"/>
  <c r="J133" i="3" s="1"/>
  <c r="J134" i="3" s="1"/>
  <c r="J135" i="3" s="1"/>
  <c r="J136" i="3" s="1"/>
  <c r="J137" i="3" s="1"/>
  <c r="J138" i="3" s="1"/>
  <c r="J139" i="3" s="1"/>
  <c r="K128" i="3"/>
  <c r="I129" i="3"/>
  <c r="K129" i="3" s="1"/>
  <c r="K163" i="3" l="1"/>
  <c r="I148" i="3"/>
  <c r="K147" i="3"/>
  <c r="I130" i="3"/>
  <c r="I149" i="3" l="1"/>
  <c r="K148" i="3"/>
  <c r="K130" i="3"/>
  <c r="I131" i="3"/>
  <c r="C118" i="47"/>
  <c r="C124" i="47"/>
  <c r="K149" i="3" l="1"/>
  <c r="I150" i="3"/>
  <c r="K131" i="3"/>
  <c r="I132" i="3"/>
  <c r="K91" i="47"/>
  <c r="J91" i="47"/>
  <c r="I91" i="47"/>
  <c r="K90" i="47"/>
  <c r="J90" i="47"/>
  <c r="I90" i="47"/>
  <c r="K150" i="3" l="1"/>
  <c r="I151" i="3"/>
  <c r="K132" i="3"/>
  <c r="I133" i="3"/>
  <c r="G85" i="47"/>
  <c r="G94" i="47" s="1"/>
  <c r="K151" i="3" l="1"/>
  <c r="K133" i="3"/>
  <c r="I134" i="3"/>
  <c r="F85" i="47"/>
  <c r="F94" i="47" s="1"/>
  <c r="J51" i="3"/>
  <c r="K7" i="3"/>
  <c r="I116" i="3"/>
  <c r="K116" i="3" s="1"/>
  <c r="J116" i="3"/>
  <c r="I117" i="3"/>
  <c r="I118" i="3" s="1"/>
  <c r="J117" i="3"/>
  <c r="J118" i="3"/>
  <c r="J119" i="3" s="1"/>
  <c r="J120" i="3" s="1"/>
  <c r="J121" i="3" s="1"/>
  <c r="J122" i="3" s="1"/>
  <c r="J123" i="3" s="1"/>
  <c r="J124" i="3" s="1"/>
  <c r="J125" i="3" s="1"/>
  <c r="J126" i="3" s="1"/>
  <c r="J127" i="3" s="1"/>
  <c r="K134" i="3" l="1"/>
  <c r="I135" i="3"/>
  <c r="C85" i="47"/>
  <c r="D85" i="47"/>
  <c r="E85" i="47"/>
  <c r="K118" i="3"/>
  <c r="I119" i="3"/>
  <c r="K117" i="3"/>
  <c r="J92" i="47" l="1"/>
  <c r="D94" i="47"/>
  <c r="K92" i="47"/>
  <c r="E94" i="47"/>
  <c r="C94" i="47"/>
  <c r="I92" i="47"/>
  <c r="K135" i="3"/>
  <c r="I136" i="3"/>
  <c r="K119" i="3"/>
  <c r="I120" i="3"/>
  <c r="K136" i="3" l="1"/>
  <c r="I137" i="3"/>
  <c r="I121" i="3"/>
  <c r="K120" i="3"/>
  <c r="K137" i="3" l="1"/>
  <c r="I138" i="3"/>
  <c r="K121" i="3"/>
  <c r="I122" i="3"/>
  <c r="K138" i="3" l="1"/>
  <c r="I139" i="3"/>
  <c r="K139" i="3" s="1"/>
  <c r="K122" i="3"/>
  <c r="I123" i="3"/>
  <c r="I124" i="3" l="1"/>
  <c r="K123" i="3"/>
  <c r="I125" i="3" l="1"/>
  <c r="K124" i="3"/>
  <c r="K125" i="3" l="1"/>
  <c r="I126" i="3"/>
  <c r="K126" i="3" l="1"/>
  <c r="I127" i="3"/>
  <c r="K127" i="3" s="1"/>
  <c r="G71" i="47" l="1"/>
  <c r="I7" i="3"/>
  <c r="G87" i="47" l="1"/>
  <c r="G80" i="47"/>
  <c r="K84" i="47"/>
  <c r="J84" i="47"/>
  <c r="I84" i="47"/>
  <c r="K83" i="47"/>
  <c r="J83" i="47"/>
  <c r="F78" i="47"/>
  <c r="F87" i="47" s="1"/>
  <c r="I104" i="3"/>
  <c r="J104" i="3"/>
  <c r="J105" i="3" s="1"/>
  <c r="J106" i="3" s="1"/>
  <c r="J107" i="3" s="1"/>
  <c r="J108" i="3" s="1"/>
  <c r="J109" i="3" s="1"/>
  <c r="J110" i="3" s="1"/>
  <c r="J111" i="3" s="1"/>
  <c r="J112" i="3" s="1"/>
  <c r="J113" i="3" s="1"/>
  <c r="J114" i="3" s="1"/>
  <c r="J115" i="3" s="1"/>
  <c r="I105" i="3"/>
  <c r="I83" i="47" l="1"/>
  <c r="C78" i="47"/>
  <c r="E78" i="47"/>
  <c r="D78" i="47"/>
  <c r="K105" i="3"/>
  <c r="K104" i="3"/>
  <c r="I106" i="3"/>
  <c r="D87" i="47" l="1"/>
  <c r="J85" i="47"/>
  <c r="E87" i="47"/>
  <c r="K85" i="47"/>
  <c r="C87" i="47"/>
  <c r="I85" i="47"/>
  <c r="K106" i="3"/>
  <c r="I107" i="3"/>
  <c r="I108" i="3" l="1"/>
  <c r="K107" i="3"/>
  <c r="K108" i="3" l="1"/>
  <c r="I109" i="3"/>
  <c r="K109" i="3" l="1"/>
  <c r="I110" i="3"/>
  <c r="K110" i="3" l="1"/>
  <c r="I111" i="3"/>
  <c r="I112" i="3" l="1"/>
  <c r="K111" i="3"/>
  <c r="I113" i="3" l="1"/>
  <c r="K112" i="3"/>
  <c r="K113" i="3" l="1"/>
  <c r="I114" i="3"/>
  <c r="K114" i="3" l="1"/>
  <c r="I115" i="3"/>
  <c r="K115" i="3" s="1"/>
  <c r="K76" i="47" l="1"/>
  <c r="K77" i="47"/>
  <c r="J77" i="47"/>
  <c r="J76" i="47"/>
  <c r="I77" i="47"/>
  <c r="I76" i="47"/>
  <c r="F71" i="47" l="1"/>
  <c r="F80" i="47" s="1"/>
  <c r="E71" i="47"/>
  <c r="D71" i="47"/>
  <c r="C71" i="47"/>
  <c r="C80" i="47" s="1"/>
  <c r="I78" i="47" l="1"/>
  <c r="D80" i="47"/>
  <c r="J78" i="47"/>
  <c r="E80" i="47"/>
  <c r="K78" i="47"/>
  <c r="N12" i="20"/>
  <c r="F64" i="47" l="1"/>
  <c r="F73" i="47" s="1"/>
  <c r="G64" i="47" l="1"/>
  <c r="G73" i="47" s="1"/>
  <c r="K70" i="47"/>
  <c r="J70" i="47"/>
  <c r="I70" i="47"/>
  <c r="J69" i="47"/>
  <c r="I69" i="47"/>
  <c r="C64" i="47" l="1"/>
  <c r="C73" i="47" s="1"/>
  <c r="D64" i="47"/>
  <c r="D73" i="47" l="1"/>
  <c r="J71" i="47"/>
  <c r="I71" i="47"/>
  <c r="E64" i="47"/>
  <c r="K69" i="47"/>
  <c r="E73" i="47" l="1"/>
  <c r="K71" i="47"/>
  <c r="E116" i="47"/>
  <c r="D116" i="47"/>
  <c r="C125" i="47" l="1"/>
  <c r="C23" i="20" l="1"/>
  <c r="O23" i="20" s="1"/>
  <c r="F50" i="47" l="1"/>
  <c r="F57" i="47"/>
  <c r="F66" i="47" s="1"/>
  <c r="F118" i="47"/>
  <c r="G118" i="47"/>
  <c r="E114" i="47" l="1"/>
  <c r="D114" i="47"/>
  <c r="J118" i="47" l="1"/>
  <c r="G57" i="47" l="1"/>
  <c r="G66" i="47" s="1"/>
  <c r="K34" i="47" l="1"/>
  <c r="I35" i="47" l="1"/>
  <c r="J35" i="47"/>
  <c r="K35" i="47"/>
  <c r="I41" i="47"/>
  <c r="J34" i="47"/>
  <c r="C25" i="47" l="1"/>
  <c r="C110" i="47" s="1"/>
  <c r="C120" i="47" s="1"/>
  <c r="J114" i="47" l="1"/>
  <c r="C128" i="47"/>
  <c r="F59" i="47"/>
  <c r="F43" i="47"/>
  <c r="G50" i="47"/>
  <c r="G59" i="47" s="1"/>
  <c r="E118" i="47" l="1"/>
  <c r="D118" i="47"/>
  <c r="D125" i="47"/>
  <c r="E124" i="47" l="1"/>
  <c r="D124" i="47"/>
  <c r="E125" i="47"/>
  <c r="J44" i="3"/>
  <c r="J45" i="3" s="1"/>
  <c r="J46" i="3" s="1"/>
  <c r="J47" i="3" s="1"/>
  <c r="J48" i="3" s="1"/>
  <c r="J49" i="3" s="1"/>
  <c r="J50" i="3" s="1"/>
  <c r="J52" i="3" s="1"/>
  <c r="K42" i="47" l="1"/>
  <c r="K41" i="47"/>
  <c r="J42" i="47"/>
  <c r="J41" i="47"/>
  <c r="I42" i="47"/>
  <c r="G43" i="47" l="1"/>
  <c r="C31" i="47"/>
  <c r="G36" i="47"/>
  <c r="F36" i="47"/>
  <c r="F38" i="47" s="1"/>
  <c r="E36" i="47"/>
  <c r="D36" i="47"/>
  <c r="C36" i="47"/>
  <c r="I36" i="47" s="1"/>
  <c r="G31" i="47"/>
  <c r="F31" i="47"/>
  <c r="E31" i="47"/>
  <c r="D31" i="47"/>
  <c r="D38" i="47" l="1"/>
  <c r="E38" i="47"/>
  <c r="C38" i="47"/>
  <c r="G38" i="47"/>
  <c r="J36" i="47"/>
  <c r="K36" i="47"/>
  <c r="G45" i="47"/>
  <c r="G52" i="47"/>
  <c r="A125" i="47" l="1"/>
  <c r="A129" i="47" s="1"/>
  <c r="A124" i="47"/>
  <c r="A128" i="47" s="1"/>
  <c r="F120" i="47"/>
  <c r="F52" i="47"/>
  <c r="G120" i="47" l="1"/>
  <c r="E43" i="47"/>
  <c r="K43" i="47" s="1"/>
  <c r="C43" i="47"/>
  <c r="I43" i="47" s="1"/>
  <c r="E25" i="47"/>
  <c r="E110" i="47" s="1"/>
  <c r="F25" i="47"/>
  <c r="F110" i="47" s="1"/>
  <c r="F45" i="47"/>
  <c r="D43" i="47"/>
  <c r="J43" i="47" s="1"/>
  <c r="D25" i="47"/>
  <c r="D110" i="47" s="1"/>
  <c r="N18" i="33"/>
  <c r="E45" i="47" l="1"/>
  <c r="C45" i="47"/>
  <c r="D45" i="47"/>
  <c r="I12" i="43"/>
  <c r="I13" i="43"/>
  <c r="I14" i="43"/>
  <c r="I15" i="43"/>
  <c r="I16" i="43"/>
  <c r="I17" i="43"/>
  <c r="I18" i="43"/>
  <c r="I19" i="43"/>
  <c r="I20" i="43"/>
  <c r="I11" i="43"/>
  <c r="I10" i="43"/>
  <c r="I9" i="43"/>
  <c r="I34" i="42" l="1"/>
  <c r="I33" i="42"/>
  <c r="I32" i="42"/>
  <c r="I31" i="42"/>
  <c r="I30" i="42"/>
  <c r="J11" i="42"/>
  <c r="O11" i="42" s="1"/>
  <c r="J10" i="42"/>
  <c r="I10" i="42"/>
  <c r="J9" i="42"/>
  <c r="I9" i="42"/>
  <c r="I22" i="42"/>
  <c r="I21" i="42"/>
  <c r="I20" i="42"/>
  <c r="I30" i="41"/>
  <c r="I22" i="41"/>
  <c r="I21" i="41"/>
  <c r="I20" i="41"/>
  <c r="I19" i="41"/>
  <c r="I11" i="41"/>
  <c r="I10" i="41"/>
  <c r="I9" i="41"/>
  <c r="I70" i="40"/>
  <c r="I62" i="40"/>
  <c r="I54" i="40"/>
  <c r="I53" i="40"/>
  <c r="I52" i="40"/>
  <c r="I51" i="40"/>
  <c r="I50" i="40"/>
  <c r="I49" i="40"/>
  <c r="I48" i="40"/>
  <c r="I47" i="40"/>
  <c r="I46" i="40"/>
  <c r="I45" i="40"/>
  <c r="I44" i="40"/>
  <c r="I43" i="40"/>
  <c r="I42" i="40"/>
  <c r="I41" i="40"/>
  <c r="I40" i="40"/>
  <c r="I39" i="40"/>
  <c r="I38" i="40"/>
  <c r="I37" i="40"/>
  <c r="I36" i="40"/>
  <c r="I35" i="40"/>
  <c r="I34" i="40"/>
  <c r="I33" i="40"/>
  <c r="I32" i="40"/>
  <c r="I31" i="40"/>
  <c r="I30" i="40"/>
  <c r="I29" i="40"/>
  <c r="I21" i="40"/>
  <c r="I20" i="40"/>
  <c r="I19" i="40"/>
  <c r="J9" i="40"/>
  <c r="J10" i="40"/>
  <c r="I10" i="40"/>
  <c r="I9" i="40"/>
  <c r="O10" i="39"/>
  <c r="I20" i="39"/>
  <c r="I21" i="39"/>
  <c r="I22" i="39"/>
  <c r="I23" i="39"/>
  <c r="I24" i="39"/>
  <c r="I25" i="39"/>
  <c r="I26" i="39"/>
  <c r="I27" i="39"/>
  <c r="I28" i="39"/>
  <c r="I29" i="39"/>
  <c r="I30" i="39"/>
  <c r="I31" i="39"/>
  <c r="I32" i="39"/>
  <c r="I33" i="39"/>
  <c r="I34" i="39"/>
  <c r="I19" i="39"/>
  <c r="J9" i="39"/>
  <c r="I9" i="39"/>
  <c r="I11" i="39"/>
  <c r="I20" i="20"/>
  <c r="G9" i="43"/>
  <c r="J9" i="43" s="1"/>
  <c r="G10" i="43"/>
  <c r="J10" i="43" s="1"/>
  <c r="G11" i="43"/>
  <c r="J11" i="43" s="1"/>
  <c r="G12" i="43"/>
  <c r="J12" i="43" s="1"/>
  <c r="G13" i="43"/>
  <c r="J13" i="43" s="1"/>
  <c r="G14" i="43"/>
  <c r="J14" i="43" s="1"/>
  <c r="G15" i="43"/>
  <c r="J15" i="43" s="1"/>
  <c r="G16" i="43"/>
  <c r="J16" i="43" s="1"/>
  <c r="G17" i="43"/>
  <c r="J17" i="43" s="1"/>
  <c r="G18" i="43"/>
  <c r="J18" i="43" s="1"/>
  <c r="G19" i="43"/>
  <c r="J19" i="43" s="1"/>
  <c r="G20" i="43"/>
  <c r="J20" i="43" s="1"/>
  <c r="B21" i="43"/>
  <c r="C21" i="43"/>
  <c r="M21" i="43" s="1"/>
  <c r="D21" i="43"/>
  <c r="I21" i="43" s="1"/>
  <c r="I24" i="43" s="1"/>
  <c r="B11" i="42"/>
  <c r="L11" i="42" s="1"/>
  <c r="C11" i="42"/>
  <c r="D11" i="42"/>
  <c r="I11" i="42" s="1"/>
  <c r="G20" i="42"/>
  <c r="J20" i="42" s="1"/>
  <c r="G21" i="42"/>
  <c r="G22" i="42"/>
  <c r="J22" i="42" s="1"/>
  <c r="B23" i="42"/>
  <c r="C23" i="42"/>
  <c r="M23" i="42" s="1"/>
  <c r="D23" i="42"/>
  <c r="I23" i="42" s="1"/>
  <c r="G30" i="42"/>
  <c r="J30" i="42" s="1"/>
  <c r="G31" i="42"/>
  <c r="J31" i="42" s="1"/>
  <c r="G32" i="42"/>
  <c r="J32" i="42" s="1"/>
  <c r="G33" i="42"/>
  <c r="J33" i="42" s="1"/>
  <c r="G34" i="42"/>
  <c r="J34" i="42" s="1"/>
  <c r="B35" i="42"/>
  <c r="L35" i="42" s="1"/>
  <c r="C35" i="42"/>
  <c r="M35" i="42" s="1"/>
  <c r="D35" i="42"/>
  <c r="I35" i="42" s="1"/>
  <c r="G9" i="41"/>
  <c r="G10" i="41"/>
  <c r="J10" i="41" s="1"/>
  <c r="G11" i="41"/>
  <c r="J11" i="41" s="1"/>
  <c r="B12" i="41"/>
  <c r="L12" i="41" s="1"/>
  <c r="C12" i="41"/>
  <c r="D12" i="41"/>
  <c r="I12" i="41" s="1"/>
  <c r="G19" i="41"/>
  <c r="J19" i="41" s="1"/>
  <c r="G20" i="41"/>
  <c r="J20" i="41" s="1"/>
  <c r="G21" i="41"/>
  <c r="J21" i="41" s="1"/>
  <c r="G22" i="41"/>
  <c r="J22" i="41" s="1"/>
  <c r="B23" i="41"/>
  <c r="L23" i="41" s="1"/>
  <c r="N23" i="41" s="1"/>
  <c r="C23" i="41"/>
  <c r="M23" i="41" s="1"/>
  <c r="D23" i="41"/>
  <c r="I23" i="41" s="1"/>
  <c r="G30" i="41"/>
  <c r="B31" i="41"/>
  <c r="L31" i="41" s="1"/>
  <c r="C31" i="41"/>
  <c r="M31" i="41" s="1"/>
  <c r="D31" i="41"/>
  <c r="I31" i="41" s="1"/>
  <c r="B11" i="40"/>
  <c r="C11" i="40"/>
  <c r="M11" i="40" s="1"/>
  <c r="D11" i="40"/>
  <c r="I11" i="40" s="1"/>
  <c r="G11" i="40"/>
  <c r="G19" i="40"/>
  <c r="G20" i="40"/>
  <c r="J20" i="40" s="1"/>
  <c r="G21" i="40"/>
  <c r="J21" i="40" s="1"/>
  <c r="B22" i="40"/>
  <c r="L22" i="40" s="1"/>
  <c r="C22" i="40"/>
  <c r="M22" i="40" s="1"/>
  <c r="D22" i="40"/>
  <c r="I22" i="40" s="1"/>
  <c r="G29" i="40"/>
  <c r="J29" i="40" s="1"/>
  <c r="G30" i="40"/>
  <c r="J30" i="40" s="1"/>
  <c r="G31" i="40"/>
  <c r="J31" i="40" s="1"/>
  <c r="G32" i="40"/>
  <c r="J32" i="40" s="1"/>
  <c r="G33" i="40"/>
  <c r="J33" i="40" s="1"/>
  <c r="G34" i="40"/>
  <c r="J34" i="40" s="1"/>
  <c r="G35" i="40"/>
  <c r="J35" i="40" s="1"/>
  <c r="G36" i="40"/>
  <c r="J36" i="40" s="1"/>
  <c r="G37" i="40"/>
  <c r="J37" i="40" s="1"/>
  <c r="G38" i="40"/>
  <c r="J38" i="40" s="1"/>
  <c r="G39" i="40"/>
  <c r="J39" i="40" s="1"/>
  <c r="G40" i="40"/>
  <c r="J40" i="40" s="1"/>
  <c r="G41" i="40"/>
  <c r="J41" i="40" s="1"/>
  <c r="G42" i="40"/>
  <c r="J42" i="40" s="1"/>
  <c r="G43" i="40"/>
  <c r="J43" i="40" s="1"/>
  <c r="G44" i="40"/>
  <c r="J44" i="40" s="1"/>
  <c r="G45" i="40"/>
  <c r="J45" i="40" s="1"/>
  <c r="G46" i="40"/>
  <c r="J46" i="40" s="1"/>
  <c r="G47" i="40"/>
  <c r="J47" i="40" s="1"/>
  <c r="G48" i="40"/>
  <c r="J48" i="40" s="1"/>
  <c r="G49" i="40"/>
  <c r="J49" i="40" s="1"/>
  <c r="G50" i="40"/>
  <c r="J50" i="40" s="1"/>
  <c r="G51" i="40"/>
  <c r="J51" i="40" s="1"/>
  <c r="G52" i="40"/>
  <c r="J52" i="40" s="1"/>
  <c r="G53" i="40"/>
  <c r="J53" i="40" s="1"/>
  <c r="G54" i="40"/>
  <c r="J54" i="40" s="1"/>
  <c r="B55" i="40"/>
  <c r="L55" i="40" s="1"/>
  <c r="C55" i="40"/>
  <c r="D55" i="40"/>
  <c r="I55" i="40" s="1"/>
  <c r="G62" i="40"/>
  <c r="J62" i="40" s="1"/>
  <c r="B63" i="40"/>
  <c r="L63" i="40" s="1"/>
  <c r="C63" i="40"/>
  <c r="M63" i="40" s="1"/>
  <c r="D63" i="40"/>
  <c r="I63" i="40" s="1"/>
  <c r="G70" i="40"/>
  <c r="G71" i="40" s="1"/>
  <c r="J71" i="40" s="1"/>
  <c r="O71" i="40" s="1"/>
  <c r="B71" i="40"/>
  <c r="L71" i="40" s="1"/>
  <c r="C71" i="40"/>
  <c r="M71" i="40" s="1"/>
  <c r="D71" i="40"/>
  <c r="I71" i="40" s="1"/>
  <c r="B10" i="39"/>
  <c r="L10" i="39" s="1"/>
  <c r="C10" i="39"/>
  <c r="M10" i="39" s="1"/>
  <c r="D10" i="39"/>
  <c r="I10" i="39" s="1"/>
  <c r="G10" i="39"/>
  <c r="G19" i="39"/>
  <c r="G20" i="39"/>
  <c r="J20" i="39" s="1"/>
  <c r="G21" i="39"/>
  <c r="J21" i="39" s="1"/>
  <c r="G22" i="39"/>
  <c r="J22" i="39" s="1"/>
  <c r="G23" i="39"/>
  <c r="J23" i="39" s="1"/>
  <c r="G24" i="39"/>
  <c r="J24" i="39" s="1"/>
  <c r="G25" i="39"/>
  <c r="J25" i="39" s="1"/>
  <c r="G26" i="39"/>
  <c r="J26" i="39" s="1"/>
  <c r="G27" i="39"/>
  <c r="J27" i="39" s="1"/>
  <c r="G28" i="39"/>
  <c r="J28" i="39" s="1"/>
  <c r="G29" i="39"/>
  <c r="J29" i="39" s="1"/>
  <c r="G30" i="39"/>
  <c r="J30" i="39" s="1"/>
  <c r="G31" i="39"/>
  <c r="J31" i="39" s="1"/>
  <c r="G32" i="39"/>
  <c r="J32" i="39" s="1"/>
  <c r="G33" i="39"/>
  <c r="J33" i="39" s="1"/>
  <c r="G34" i="39"/>
  <c r="J34" i="39" s="1"/>
  <c r="B35" i="39"/>
  <c r="L35" i="39" s="1"/>
  <c r="C35" i="39"/>
  <c r="M35" i="39" s="1"/>
  <c r="D35" i="39"/>
  <c r="D38" i="39" l="1"/>
  <c r="D39" i="39" s="1"/>
  <c r="C38" i="39"/>
  <c r="C39" i="39" s="1"/>
  <c r="I38" i="42"/>
  <c r="G12" i="41"/>
  <c r="J12" i="41" s="1"/>
  <c r="O12" i="41" s="1"/>
  <c r="G63" i="40"/>
  <c r="J63" i="40" s="1"/>
  <c r="O63" i="40" s="1"/>
  <c r="G22" i="40"/>
  <c r="J22" i="40" s="1"/>
  <c r="O22" i="40" s="1"/>
  <c r="M37" i="39"/>
  <c r="N71" i="40"/>
  <c r="N35" i="42"/>
  <c r="G31" i="41"/>
  <c r="J31" i="41" s="1"/>
  <c r="O31" i="41" s="1"/>
  <c r="J30" i="41"/>
  <c r="N35" i="39"/>
  <c r="N10" i="39"/>
  <c r="N63" i="40"/>
  <c r="N31" i="41"/>
  <c r="L33" i="41"/>
  <c r="G35" i="39"/>
  <c r="G38" i="39" s="1"/>
  <c r="B38" i="39"/>
  <c r="B39" i="39" s="1"/>
  <c r="D75" i="40"/>
  <c r="D76" i="40" s="1"/>
  <c r="C75" i="40"/>
  <c r="C76" i="40" s="1"/>
  <c r="D38" i="42"/>
  <c r="D39" i="42" s="1"/>
  <c r="G23" i="42"/>
  <c r="J23" i="42" s="1"/>
  <c r="O23" i="42" s="1"/>
  <c r="C38" i="42"/>
  <c r="C39" i="42" s="1"/>
  <c r="D24" i="43"/>
  <c r="D25" i="43" s="1"/>
  <c r="B24" i="43"/>
  <c r="B25" i="43" s="1"/>
  <c r="L21" i="43"/>
  <c r="N21" i="43" s="1"/>
  <c r="M55" i="40"/>
  <c r="M75" i="40" s="1"/>
  <c r="J9" i="41"/>
  <c r="D33" i="41"/>
  <c r="D34" i="41" s="1"/>
  <c r="B38" i="42"/>
  <c r="B39" i="42" s="1"/>
  <c r="C24" i="43"/>
  <c r="C25" i="43" s="1"/>
  <c r="J19" i="39"/>
  <c r="J35" i="39" s="1"/>
  <c r="O35" i="39" s="1"/>
  <c r="O37" i="39" s="1"/>
  <c r="J19" i="40"/>
  <c r="J11" i="40"/>
  <c r="O11" i="40" s="1"/>
  <c r="J70" i="40"/>
  <c r="J21" i="42"/>
  <c r="L23" i="42"/>
  <c r="N23" i="42" s="1"/>
  <c r="C33" i="41"/>
  <c r="C34" i="41" s="1"/>
  <c r="M12" i="41"/>
  <c r="M33" i="41" s="1"/>
  <c r="B75" i="40"/>
  <c r="B76" i="40" s="1"/>
  <c r="L11" i="40"/>
  <c r="L75" i="40" s="1"/>
  <c r="B33" i="41"/>
  <c r="B34" i="41" s="1"/>
  <c r="M11" i="42"/>
  <c r="N11" i="42" s="1"/>
  <c r="N37" i="39"/>
  <c r="L37" i="39"/>
  <c r="N55" i="40"/>
  <c r="N22" i="40"/>
  <c r="I75" i="40"/>
  <c r="N11" i="40"/>
  <c r="G55" i="40"/>
  <c r="J55" i="40" s="1"/>
  <c r="O55" i="40" s="1"/>
  <c r="G23" i="41"/>
  <c r="J23" i="41" s="1"/>
  <c r="O23" i="41" s="1"/>
  <c r="G35" i="42"/>
  <c r="G21" i="43"/>
  <c r="O75" i="40" l="1"/>
  <c r="G24" i="43"/>
  <c r="J21" i="43"/>
  <c r="G33" i="41"/>
  <c r="G38" i="42"/>
  <c r="J35" i="42"/>
  <c r="M38" i="42"/>
  <c r="N75" i="40"/>
  <c r="N12" i="41"/>
  <c r="L38" i="42"/>
  <c r="N38" i="42"/>
  <c r="J75" i="40"/>
  <c r="N33" i="41"/>
  <c r="O33" i="41"/>
  <c r="G75" i="40"/>
  <c r="S50" i="32"/>
  <c r="S51" i="32"/>
  <c r="S52" i="32"/>
  <c r="S53" i="32"/>
  <c r="S54" i="32"/>
  <c r="S55" i="32"/>
  <c r="S56" i="32"/>
  <c r="S57" i="32"/>
  <c r="S58" i="32"/>
  <c r="S59" i="32"/>
  <c r="S60" i="32"/>
  <c r="S61" i="32"/>
  <c r="S62" i="32"/>
  <c r="S63" i="32"/>
  <c r="S64" i="32"/>
  <c r="S65" i="32"/>
  <c r="S66" i="32"/>
  <c r="S67" i="32"/>
  <c r="R51" i="32"/>
  <c r="R52" i="32"/>
  <c r="R53" i="32"/>
  <c r="R54" i="32"/>
  <c r="R55" i="32"/>
  <c r="R56" i="32"/>
  <c r="R57" i="32"/>
  <c r="R58" i="32"/>
  <c r="R59" i="32"/>
  <c r="R60" i="32"/>
  <c r="R61" i="32"/>
  <c r="R62" i="32"/>
  <c r="R63" i="32"/>
  <c r="R64" i="32"/>
  <c r="R65" i="32"/>
  <c r="R66" i="32"/>
  <c r="R67" i="32"/>
  <c r="R50" i="32"/>
  <c r="S21" i="26"/>
  <c r="S22" i="26" s="1"/>
  <c r="R21" i="26"/>
  <c r="R22" i="26" s="1"/>
  <c r="S39" i="26"/>
  <c r="S41" i="26" s="1"/>
  <c r="S40" i="26"/>
  <c r="R40" i="26"/>
  <c r="R39" i="26"/>
  <c r="S33" i="25"/>
  <c r="S34" i="25"/>
  <c r="S35" i="25"/>
  <c r="S36" i="25"/>
  <c r="S37" i="25"/>
  <c r="S38" i="25"/>
  <c r="S39" i="25"/>
  <c r="S40" i="25"/>
  <c r="S41" i="25"/>
  <c r="S42" i="25"/>
  <c r="S43" i="25"/>
  <c r="R34" i="25"/>
  <c r="R35" i="25"/>
  <c r="R36" i="25"/>
  <c r="R37" i="25"/>
  <c r="R38" i="25"/>
  <c r="R39" i="25"/>
  <c r="R40" i="25"/>
  <c r="R41" i="25"/>
  <c r="R42" i="25"/>
  <c r="R43" i="25"/>
  <c r="R33" i="25"/>
  <c r="O39" i="33"/>
  <c r="N39" i="33"/>
  <c r="N19" i="33"/>
  <c r="O19" i="33"/>
  <c r="N20" i="33"/>
  <c r="O20" i="33"/>
  <c r="N21" i="33"/>
  <c r="O21" i="33"/>
  <c r="N22" i="33"/>
  <c r="O22" i="33"/>
  <c r="N23" i="33"/>
  <c r="P23" i="33" s="1"/>
  <c r="O23" i="33"/>
  <c r="N24" i="33"/>
  <c r="O24" i="33"/>
  <c r="N25" i="33"/>
  <c r="O25" i="33"/>
  <c r="N26" i="33"/>
  <c r="O26" i="33"/>
  <c r="N27" i="33"/>
  <c r="O27" i="33"/>
  <c r="N28" i="33"/>
  <c r="O28" i="33"/>
  <c r="N29" i="33"/>
  <c r="O29" i="33"/>
  <c r="N30" i="33"/>
  <c r="O30" i="33"/>
  <c r="N31" i="33"/>
  <c r="P31" i="33" s="1"/>
  <c r="O31" i="33"/>
  <c r="N32" i="33"/>
  <c r="O32" i="33"/>
  <c r="O18" i="33"/>
  <c r="N9" i="33"/>
  <c r="O9" i="33"/>
  <c r="N10" i="33"/>
  <c r="O10" i="33"/>
  <c r="N11" i="33"/>
  <c r="O11" i="33"/>
  <c r="O8" i="33"/>
  <c r="N8" i="33"/>
  <c r="N75" i="32"/>
  <c r="O75" i="32"/>
  <c r="P75" i="32" s="1"/>
  <c r="N76" i="32"/>
  <c r="O76" i="32"/>
  <c r="O74" i="32"/>
  <c r="N74" i="32"/>
  <c r="P74" i="32" s="1"/>
  <c r="N33" i="32"/>
  <c r="O33" i="32"/>
  <c r="N34" i="32"/>
  <c r="O34" i="32"/>
  <c r="N35" i="32"/>
  <c r="O35" i="32"/>
  <c r="N36" i="32"/>
  <c r="O36" i="32"/>
  <c r="P36" i="32" s="1"/>
  <c r="N37" i="32"/>
  <c r="O37" i="32"/>
  <c r="N38" i="32"/>
  <c r="O38" i="32"/>
  <c r="P38" i="32" s="1"/>
  <c r="N39" i="32"/>
  <c r="O39" i="32"/>
  <c r="N40" i="32"/>
  <c r="O40" i="32"/>
  <c r="P40" i="32" s="1"/>
  <c r="N41" i="32"/>
  <c r="O41" i="32"/>
  <c r="N42" i="32"/>
  <c r="O42" i="32"/>
  <c r="P42" i="32" s="1"/>
  <c r="N43" i="32"/>
  <c r="O43" i="32"/>
  <c r="N44" i="32"/>
  <c r="O44" i="32"/>
  <c r="P44" i="32" s="1"/>
  <c r="N45" i="32"/>
  <c r="O45" i="32"/>
  <c r="N46" i="32"/>
  <c r="O46" i="32"/>
  <c r="P46" i="32" s="1"/>
  <c r="N47" i="32"/>
  <c r="O47" i="32"/>
  <c r="N48" i="32"/>
  <c r="O48" i="32"/>
  <c r="P48" i="32" s="1"/>
  <c r="N49" i="32"/>
  <c r="O49" i="32"/>
  <c r="Q50" i="32"/>
  <c r="Q51" i="32"/>
  <c r="Q52" i="32"/>
  <c r="Q53" i="32"/>
  <c r="Q54" i="32"/>
  <c r="Q55" i="32"/>
  <c r="Q56" i="32"/>
  <c r="Q57" i="32"/>
  <c r="Q58" i="32"/>
  <c r="Q59" i="32"/>
  <c r="Q60" i="32"/>
  <c r="Q61" i="32"/>
  <c r="Q62" i="32"/>
  <c r="Q63" i="32"/>
  <c r="Q64" i="32"/>
  <c r="Q65" i="32"/>
  <c r="Q66" i="32"/>
  <c r="Q67" i="32"/>
  <c r="O32" i="32"/>
  <c r="N32" i="32"/>
  <c r="N19" i="32"/>
  <c r="O19" i="32"/>
  <c r="P19" i="32" s="1"/>
  <c r="N20" i="32"/>
  <c r="O20" i="32"/>
  <c r="N21" i="32"/>
  <c r="O21" i="32"/>
  <c r="P21" i="32" s="1"/>
  <c r="N22" i="32"/>
  <c r="O22" i="32"/>
  <c r="N23" i="32"/>
  <c r="O23" i="32"/>
  <c r="P23" i="32" s="1"/>
  <c r="N24" i="32"/>
  <c r="O24" i="32"/>
  <c r="N25" i="32"/>
  <c r="O25" i="32"/>
  <c r="P25" i="32" s="1"/>
  <c r="O18" i="32"/>
  <c r="N18" i="32"/>
  <c r="N9" i="32"/>
  <c r="O9" i="32"/>
  <c r="P9" i="32" s="1"/>
  <c r="N10" i="32"/>
  <c r="O10" i="32"/>
  <c r="O8" i="32"/>
  <c r="N8" i="32"/>
  <c r="N9" i="31"/>
  <c r="O9" i="31"/>
  <c r="O8" i="31"/>
  <c r="N8" i="31"/>
  <c r="P8" i="31" s="1"/>
  <c r="N8" i="28"/>
  <c r="O8" i="28"/>
  <c r="N9" i="28"/>
  <c r="O9" i="28"/>
  <c r="N10" i="28"/>
  <c r="O10" i="28"/>
  <c r="N11" i="28"/>
  <c r="O11" i="28"/>
  <c r="N12" i="28"/>
  <c r="O12" i="28"/>
  <c r="N13" i="28"/>
  <c r="O13" i="28"/>
  <c r="N14" i="28"/>
  <c r="O14" i="28"/>
  <c r="N15" i="28"/>
  <c r="O15" i="28"/>
  <c r="N16" i="28"/>
  <c r="O16" i="28"/>
  <c r="N17" i="28"/>
  <c r="O17" i="28"/>
  <c r="N18" i="28"/>
  <c r="O18" i="28"/>
  <c r="N19" i="28"/>
  <c r="O19" i="28"/>
  <c r="N20" i="28"/>
  <c r="O20" i="28"/>
  <c r="N21" i="28"/>
  <c r="O21" i="28"/>
  <c r="N22" i="28"/>
  <c r="O22" i="28"/>
  <c r="N23" i="28"/>
  <c r="O23" i="28"/>
  <c r="N24" i="28"/>
  <c r="O24" i="28"/>
  <c r="N25" i="28"/>
  <c r="O25" i="28"/>
  <c r="N26" i="28"/>
  <c r="O26" i="28"/>
  <c r="N27" i="28"/>
  <c r="O27" i="28"/>
  <c r="N28" i="28"/>
  <c r="O28" i="28"/>
  <c r="N29" i="28"/>
  <c r="O29" i="28"/>
  <c r="N30" i="28"/>
  <c r="O30" i="28"/>
  <c r="N31" i="28"/>
  <c r="O31" i="28"/>
  <c r="N32" i="28"/>
  <c r="O32" i="28"/>
  <c r="N33" i="28"/>
  <c r="O33" i="28"/>
  <c r="N34" i="28"/>
  <c r="O34" i="28"/>
  <c r="Q34" i="28"/>
  <c r="N35" i="28"/>
  <c r="O35" i="28"/>
  <c r="Q35" i="28"/>
  <c r="N61" i="26"/>
  <c r="O61" i="26"/>
  <c r="P61" i="26" s="1"/>
  <c r="Q61" i="26"/>
  <c r="N62" i="26"/>
  <c r="P62" i="26" s="1"/>
  <c r="O62" i="26"/>
  <c r="Q62" i="26"/>
  <c r="Q60" i="26"/>
  <c r="Q63" i="26" s="1"/>
  <c r="O60" i="26"/>
  <c r="N60" i="26"/>
  <c r="O54" i="26"/>
  <c r="N54" i="26"/>
  <c r="O48" i="26"/>
  <c r="N48" i="26"/>
  <c r="N29" i="26"/>
  <c r="O29" i="26"/>
  <c r="N30" i="26"/>
  <c r="O30" i="26"/>
  <c r="N31" i="26"/>
  <c r="O31" i="26"/>
  <c r="N32" i="26"/>
  <c r="P32" i="26" s="1"/>
  <c r="O32" i="26"/>
  <c r="N33" i="26"/>
  <c r="O33" i="26"/>
  <c r="N34" i="26"/>
  <c r="P34" i="26" s="1"/>
  <c r="O34" i="26"/>
  <c r="N35" i="26"/>
  <c r="O35" i="26"/>
  <c r="N36" i="26"/>
  <c r="P36" i="26" s="1"/>
  <c r="O36" i="26"/>
  <c r="N37" i="26"/>
  <c r="O37" i="26"/>
  <c r="N38" i="26"/>
  <c r="P38" i="26" s="1"/>
  <c r="O38" i="26"/>
  <c r="O28" i="26"/>
  <c r="N28" i="26"/>
  <c r="N16" i="26"/>
  <c r="O16" i="26"/>
  <c r="N17" i="26"/>
  <c r="O17" i="26"/>
  <c r="P17" i="26" s="1"/>
  <c r="N18" i="26"/>
  <c r="O18" i="26"/>
  <c r="N19" i="26"/>
  <c r="O19" i="26"/>
  <c r="N20" i="26"/>
  <c r="O20" i="26"/>
  <c r="O15" i="26"/>
  <c r="N15" i="26"/>
  <c r="P15" i="26" s="1"/>
  <c r="O8" i="26"/>
  <c r="N8" i="26"/>
  <c r="O25" i="25"/>
  <c r="N25" i="25"/>
  <c r="N58" i="25"/>
  <c r="P58" i="25" s="1"/>
  <c r="O58" i="25"/>
  <c r="N59" i="25"/>
  <c r="O59" i="25"/>
  <c r="N60" i="25"/>
  <c r="O60" i="25"/>
  <c r="N61" i="25"/>
  <c r="O61" i="25"/>
  <c r="N62" i="25"/>
  <c r="O62" i="25"/>
  <c r="N63" i="25"/>
  <c r="O63" i="25"/>
  <c r="N50" i="25"/>
  <c r="P50" i="25" s="1"/>
  <c r="O50" i="25"/>
  <c r="N51" i="25"/>
  <c r="O51" i="25"/>
  <c r="N26" i="25"/>
  <c r="O26" i="25"/>
  <c r="N27" i="25"/>
  <c r="O27" i="25"/>
  <c r="P27" i="25" s="1"/>
  <c r="N28" i="25"/>
  <c r="O28" i="25"/>
  <c r="N29" i="25"/>
  <c r="O29" i="25"/>
  <c r="N30" i="25"/>
  <c r="O30" i="25"/>
  <c r="N31" i="25"/>
  <c r="O31" i="25"/>
  <c r="N32" i="25"/>
  <c r="O32" i="25"/>
  <c r="N15" i="25"/>
  <c r="O15" i="25"/>
  <c r="N16" i="25"/>
  <c r="O16" i="25"/>
  <c r="N17" i="25"/>
  <c r="O17" i="25"/>
  <c r="N18" i="25"/>
  <c r="O18" i="25"/>
  <c r="N8" i="25"/>
  <c r="O8" i="25"/>
  <c r="O8" i="24"/>
  <c r="N8" i="24"/>
  <c r="P8" i="24" s="1"/>
  <c r="O34" i="23"/>
  <c r="N34" i="23"/>
  <c r="O9" i="23"/>
  <c r="N9" i="23"/>
  <c r="P9" i="23" s="1"/>
  <c r="O17" i="22"/>
  <c r="N17" i="22"/>
  <c r="O27" i="21"/>
  <c r="N27" i="21"/>
  <c r="I11" i="20"/>
  <c r="I10" i="20"/>
  <c r="I9" i="20"/>
  <c r="L91" i="2"/>
  <c r="M91" i="2"/>
  <c r="K91" i="2"/>
  <c r="O61" i="38"/>
  <c r="O60" i="38"/>
  <c r="O59" i="38"/>
  <c r="O58" i="38"/>
  <c r="O57" i="38"/>
  <c r="O56" i="38"/>
  <c r="O55" i="38"/>
  <c r="O54" i="38"/>
  <c r="O53" i="38"/>
  <c r="O52" i="38"/>
  <c r="O51" i="38"/>
  <c r="O50" i="38"/>
  <c r="O49" i="38"/>
  <c r="O48" i="38"/>
  <c r="O47" i="38"/>
  <c r="O46" i="38"/>
  <c r="O45" i="38"/>
  <c r="O44" i="38"/>
  <c r="O34" i="38"/>
  <c r="O33" i="38"/>
  <c r="O32" i="38"/>
  <c r="O29" i="38"/>
  <c r="O28" i="38"/>
  <c r="O27" i="38"/>
  <c r="O26" i="38"/>
  <c r="O25" i="38"/>
  <c r="O24" i="38"/>
  <c r="O23" i="38"/>
  <c r="O22" i="38"/>
  <c r="O21" i="38"/>
  <c r="O20" i="38"/>
  <c r="O19" i="38"/>
  <c r="P28" i="25" l="1"/>
  <c r="P30" i="25"/>
  <c r="P27" i="21"/>
  <c r="P8" i="25"/>
  <c r="P29" i="25"/>
  <c r="P25" i="25"/>
  <c r="P39" i="33"/>
  <c r="R41" i="26"/>
  <c r="R65" i="26" s="1"/>
  <c r="B17" i="36" s="1"/>
  <c r="B27" i="36" s="1"/>
  <c r="P17" i="22"/>
  <c r="P34" i="23"/>
  <c r="P15" i="25"/>
  <c r="P31" i="25"/>
  <c r="P51" i="25"/>
  <c r="P28" i="26"/>
  <c r="P37" i="26"/>
  <c r="P35" i="26"/>
  <c r="P33" i="26"/>
  <c r="P31" i="26"/>
  <c r="P29" i="26"/>
  <c r="P34" i="28"/>
  <c r="P30" i="28"/>
  <c r="P26" i="28"/>
  <c r="P20" i="28"/>
  <c r="P16" i="28"/>
  <c r="P8" i="28"/>
  <c r="P10" i="32"/>
  <c r="O68" i="32"/>
  <c r="O12" i="33"/>
  <c r="P10" i="33"/>
  <c r="N63" i="26"/>
  <c r="N11" i="32"/>
  <c r="P32" i="33"/>
  <c r="P28" i="33"/>
  <c r="P24" i="33"/>
  <c r="I12" i="20"/>
  <c r="O11" i="31"/>
  <c r="D21" i="3" s="1"/>
  <c r="O11" i="32"/>
  <c r="N41" i="26"/>
  <c r="O37" i="28"/>
  <c r="D19" i="3" s="1"/>
  <c r="O77" i="32"/>
  <c r="P11" i="33"/>
  <c r="P9" i="33"/>
  <c r="R44" i="25"/>
  <c r="B15" i="36" s="1"/>
  <c r="O22" i="26"/>
  <c r="N26" i="32"/>
  <c r="P24" i="32"/>
  <c r="P20" i="32"/>
  <c r="P32" i="32"/>
  <c r="N68" i="32"/>
  <c r="P47" i="32"/>
  <c r="P43" i="32"/>
  <c r="P39" i="32"/>
  <c r="P35" i="32"/>
  <c r="P76" i="32"/>
  <c r="P77" i="32" s="1"/>
  <c r="O33" i="33"/>
  <c r="P19" i="33"/>
  <c r="N33" i="33"/>
  <c r="S44" i="25"/>
  <c r="C15" i="36" s="1"/>
  <c r="R68" i="32"/>
  <c r="B23" i="36" s="1"/>
  <c r="O19" i="25"/>
  <c r="O44" i="25"/>
  <c r="O64" i="25"/>
  <c r="P20" i="26"/>
  <c r="P16" i="26"/>
  <c r="S68" i="32"/>
  <c r="C23" i="36" s="1"/>
  <c r="O21" i="43"/>
  <c r="J24" i="43"/>
  <c r="P32" i="25"/>
  <c r="P60" i="25"/>
  <c r="P30" i="26"/>
  <c r="P20" i="33"/>
  <c r="O35" i="42"/>
  <c r="O38" i="42" s="1"/>
  <c r="J38" i="42"/>
  <c r="P26" i="25"/>
  <c r="P52" i="25"/>
  <c r="P16" i="25"/>
  <c r="N19" i="25"/>
  <c r="N52" i="25"/>
  <c r="P17" i="25"/>
  <c r="N44" i="25"/>
  <c r="S65" i="26"/>
  <c r="C17" i="36" s="1"/>
  <c r="C27" i="36" s="1"/>
  <c r="P18" i="25"/>
  <c r="O52" i="25"/>
  <c r="O41" i="26"/>
  <c r="P60" i="26"/>
  <c r="P63" i="26" s="1"/>
  <c r="O63" i="26"/>
  <c r="P22" i="28"/>
  <c r="P18" i="28"/>
  <c r="P14" i="28"/>
  <c r="P10" i="28"/>
  <c r="P9" i="31"/>
  <c r="P11" i="31" s="1"/>
  <c r="E21" i="3" s="1"/>
  <c r="P18" i="32"/>
  <c r="P22" i="32"/>
  <c r="N77" i="32"/>
  <c r="P61" i="25"/>
  <c r="P54" i="26"/>
  <c r="P35" i="28"/>
  <c r="P31" i="28"/>
  <c r="P27" i="28"/>
  <c r="P23" i="28"/>
  <c r="P19" i="28"/>
  <c r="P15" i="28"/>
  <c r="P11" i="28"/>
  <c r="N11" i="31"/>
  <c r="C21" i="3" s="1"/>
  <c r="P49" i="32"/>
  <c r="P45" i="32"/>
  <c r="P41" i="32"/>
  <c r="P37" i="32"/>
  <c r="P33" i="32"/>
  <c r="P8" i="33"/>
  <c r="P29" i="33"/>
  <c r="P25" i="33"/>
  <c r="P21" i="33"/>
  <c r="N12" i="33"/>
  <c r="P62" i="25"/>
  <c r="P8" i="26"/>
  <c r="P18" i="26"/>
  <c r="N22" i="26"/>
  <c r="N65" i="26" s="1"/>
  <c r="C17" i="3" s="1"/>
  <c r="P48" i="26"/>
  <c r="P32" i="28"/>
  <c r="P28" i="28"/>
  <c r="P24" i="28"/>
  <c r="P12" i="28"/>
  <c r="P8" i="32"/>
  <c r="P11" i="32" s="1"/>
  <c r="O26" i="32"/>
  <c r="P34" i="32"/>
  <c r="P30" i="33"/>
  <c r="P26" i="33"/>
  <c r="P22" i="33"/>
  <c r="P63" i="25"/>
  <c r="P59" i="25"/>
  <c r="N64" i="25"/>
  <c r="P19" i="26"/>
  <c r="P33" i="28"/>
  <c r="P29" i="28"/>
  <c r="P25" i="28"/>
  <c r="P21" i="28"/>
  <c r="P17" i="28"/>
  <c r="P13" i="28"/>
  <c r="P9" i="28"/>
  <c r="N37" i="28"/>
  <c r="C19" i="3" s="1"/>
  <c r="P18" i="33"/>
  <c r="P27" i="33"/>
  <c r="C77" i="32"/>
  <c r="D77" i="32"/>
  <c r="K77" i="32"/>
  <c r="L77" i="32"/>
  <c r="B77" i="32"/>
  <c r="C68" i="32"/>
  <c r="D68" i="32"/>
  <c r="B68" i="32"/>
  <c r="C26" i="32"/>
  <c r="D26" i="32"/>
  <c r="K26" i="32"/>
  <c r="L26" i="32"/>
  <c r="B26" i="32"/>
  <c r="C11" i="32"/>
  <c r="C79" i="32" s="1"/>
  <c r="D11" i="32"/>
  <c r="K11" i="32"/>
  <c r="L11" i="32"/>
  <c r="B11" i="32"/>
  <c r="K54" i="32"/>
  <c r="I32" i="32"/>
  <c r="I33" i="32"/>
  <c r="I34" i="32"/>
  <c r="I35" i="32"/>
  <c r="I36" i="32"/>
  <c r="I18" i="32"/>
  <c r="I19" i="32"/>
  <c r="I9" i="32"/>
  <c r="I10" i="32"/>
  <c r="I37" i="32"/>
  <c r="I38" i="32"/>
  <c r="I39" i="32"/>
  <c r="I40" i="32"/>
  <c r="I20" i="32"/>
  <c r="I21" i="32"/>
  <c r="I22" i="32"/>
  <c r="I23" i="32"/>
  <c r="I41" i="32"/>
  <c r="I42" i="32"/>
  <c r="I43" i="32"/>
  <c r="I74" i="32"/>
  <c r="J74" i="32"/>
  <c r="Q74" i="32" s="1"/>
  <c r="I44" i="32"/>
  <c r="I45" i="32"/>
  <c r="I46" i="32"/>
  <c r="I47" i="32"/>
  <c r="I48" i="32"/>
  <c r="I24" i="32"/>
  <c r="I75" i="32"/>
  <c r="J75" i="32"/>
  <c r="Q75" i="32" s="1"/>
  <c r="I25" i="32"/>
  <c r="I76" i="32"/>
  <c r="I49" i="32"/>
  <c r="K50" i="32"/>
  <c r="K51" i="32"/>
  <c r="K52" i="32"/>
  <c r="K53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I8" i="32"/>
  <c r="G10" i="32"/>
  <c r="J10" i="32" s="1"/>
  <c r="Q10" i="32" s="1"/>
  <c r="G32" i="32"/>
  <c r="J32" i="32" s="1"/>
  <c r="Q32" i="32" s="1"/>
  <c r="G33" i="32"/>
  <c r="J33" i="32" s="1"/>
  <c r="Q33" i="32" s="1"/>
  <c r="G34" i="32"/>
  <c r="J34" i="32" s="1"/>
  <c r="Q34" i="32" s="1"/>
  <c r="G35" i="32"/>
  <c r="J35" i="32" s="1"/>
  <c r="Q35" i="32" s="1"/>
  <c r="G36" i="32"/>
  <c r="J36" i="32" s="1"/>
  <c r="Q36" i="32" s="1"/>
  <c r="G18" i="32"/>
  <c r="J18" i="32" s="1"/>
  <c r="G19" i="32"/>
  <c r="J19" i="32" s="1"/>
  <c r="Q19" i="32" s="1"/>
  <c r="G9" i="32"/>
  <c r="J9" i="32" s="1"/>
  <c r="Q9" i="32" s="1"/>
  <c r="G37" i="32"/>
  <c r="J37" i="32" s="1"/>
  <c r="Q37" i="32" s="1"/>
  <c r="G38" i="32"/>
  <c r="J38" i="32" s="1"/>
  <c r="Q38" i="32" s="1"/>
  <c r="G39" i="32"/>
  <c r="J39" i="32" s="1"/>
  <c r="Q39" i="32" s="1"/>
  <c r="G40" i="32"/>
  <c r="J40" i="32" s="1"/>
  <c r="Q40" i="32" s="1"/>
  <c r="G20" i="32"/>
  <c r="J20" i="32" s="1"/>
  <c r="Q20" i="32" s="1"/>
  <c r="G21" i="32"/>
  <c r="J21" i="32" s="1"/>
  <c r="Q21" i="32" s="1"/>
  <c r="G22" i="32"/>
  <c r="J22" i="32" s="1"/>
  <c r="Q22" i="32" s="1"/>
  <c r="G23" i="32"/>
  <c r="J23" i="32" s="1"/>
  <c r="Q23" i="32" s="1"/>
  <c r="G41" i="32"/>
  <c r="J41" i="32" s="1"/>
  <c r="Q41" i="32" s="1"/>
  <c r="G42" i="32"/>
  <c r="J42" i="32" s="1"/>
  <c r="Q42" i="32" s="1"/>
  <c r="G43" i="32"/>
  <c r="J43" i="32" s="1"/>
  <c r="Q43" i="32" s="1"/>
  <c r="G44" i="32"/>
  <c r="J44" i="32" s="1"/>
  <c r="Q44" i="32" s="1"/>
  <c r="G45" i="32"/>
  <c r="J45" i="32" s="1"/>
  <c r="Q45" i="32" s="1"/>
  <c r="G46" i="32"/>
  <c r="J46" i="32" s="1"/>
  <c r="Q46" i="32" s="1"/>
  <c r="G47" i="32"/>
  <c r="J47" i="32" s="1"/>
  <c r="Q47" i="32" s="1"/>
  <c r="G48" i="32"/>
  <c r="J48" i="32" s="1"/>
  <c r="Q48" i="32" s="1"/>
  <c r="G24" i="32"/>
  <c r="J24" i="32" s="1"/>
  <c r="Q24" i="32" s="1"/>
  <c r="G25" i="32"/>
  <c r="J25" i="32" s="1"/>
  <c r="Q25" i="32" s="1"/>
  <c r="G76" i="32"/>
  <c r="J76" i="32" s="1"/>
  <c r="Q76" i="32" s="1"/>
  <c r="G49" i="32"/>
  <c r="J49" i="32" s="1"/>
  <c r="Q49" i="32" s="1"/>
  <c r="G50" i="32"/>
  <c r="L50" i="32" s="1"/>
  <c r="G51" i="32"/>
  <c r="L51" i="32" s="1"/>
  <c r="G52" i="32"/>
  <c r="L52" i="32" s="1"/>
  <c r="G53" i="32"/>
  <c r="L53" i="32" s="1"/>
  <c r="G54" i="32"/>
  <c r="L54" i="32" s="1"/>
  <c r="G55" i="32"/>
  <c r="L55" i="32" s="1"/>
  <c r="G56" i="32"/>
  <c r="L56" i="32" s="1"/>
  <c r="G57" i="32"/>
  <c r="L57" i="32" s="1"/>
  <c r="G58" i="32"/>
  <c r="L58" i="32" s="1"/>
  <c r="G59" i="32"/>
  <c r="L59" i="32" s="1"/>
  <c r="G60" i="32"/>
  <c r="L60" i="32" s="1"/>
  <c r="G61" i="32"/>
  <c r="L61" i="32" s="1"/>
  <c r="G62" i="32"/>
  <c r="L62" i="32" s="1"/>
  <c r="G63" i="32"/>
  <c r="L63" i="32" s="1"/>
  <c r="G64" i="32"/>
  <c r="L64" i="32" s="1"/>
  <c r="G65" i="32"/>
  <c r="L65" i="32" s="1"/>
  <c r="G66" i="32"/>
  <c r="L66" i="32" s="1"/>
  <c r="G67" i="32"/>
  <c r="L67" i="32" s="1"/>
  <c r="G8" i="32"/>
  <c r="C64" i="25"/>
  <c r="D64" i="25"/>
  <c r="K64" i="25"/>
  <c r="L64" i="25"/>
  <c r="B64" i="25"/>
  <c r="C52" i="25"/>
  <c r="D52" i="25"/>
  <c r="K52" i="25"/>
  <c r="L52" i="25"/>
  <c r="B52" i="25"/>
  <c r="C44" i="25"/>
  <c r="D44" i="25"/>
  <c r="B44" i="25"/>
  <c r="C19" i="25"/>
  <c r="D19" i="25"/>
  <c r="K19" i="25"/>
  <c r="L19" i="25"/>
  <c r="B19" i="25"/>
  <c r="B66" i="25" s="1"/>
  <c r="K33" i="25"/>
  <c r="J62" i="25"/>
  <c r="Q62" i="25" s="1"/>
  <c r="J63" i="25"/>
  <c r="Q63" i="25" s="1"/>
  <c r="I58" i="25"/>
  <c r="I26" i="25"/>
  <c r="I15" i="25"/>
  <c r="I59" i="25"/>
  <c r="I60" i="25"/>
  <c r="I61" i="25"/>
  <c r="I62" i="25"/>
  <c r="I27" i="25"/>
  <c r="I63" i="25"/>
  <c r="I16" i="25"/>
  <c r="I28" i="25"/>
  <c r="I29" i="25"/>
  <c r="I8" i="25"/>
  <c r="I50" i="25"/>
  <c r="I52" i="25" s="1"/>
  <c r="I51" i="25"/>
  <c r="I17" i="25"/>
  <c r="I30" i="25"/>
  <c r="I31" i="25"/>
  <c r="I32" i="25"/>
  <c r="I18" i="25"/>
  <c r="K34" i="25"/>
  <c r="K35" i="25"/>
  <c r="K36" i="25"/>
  <c r="K37" i="25"/>
  <c r="K38" i="25"/>
  <c r="K39" i="25"/>
  <c r="K40" i="25"/>
  <c r="K41" i="25"/>
  <c r="K42" i="25"/>
  <c r="K43" i="25"/>
  <c r="I25" i="25"/>
  <c r="G58" i="25"/>
  <c r="J58" i="25" s="1"/>
  <c r="Q58" i="25" s="1"/>
  <c r="G26" i="25"/>
  <c r="J26" i="25" s="1"/>
  <c r="Q26" i="25" s="1"/>
  <c r="G15" i="25"/>
  <c r="J15" i="25" s="1"/>
  <c r="G59" i="25"/>
  <c r="J59" i="25" s="1"/>
  <c r="Q59" i="25" s="1"/>
  <c r="J60" i="25"/>
  <c r="Q60" i="25" s="1"/>
  <c r="J61" i="25"/>
  <c r="G27" i="25"/>
  <c r="J27" i="25" s="1"/>
  <c r="Q27" i="25" s="1"/>
  <c r="G16" i="25"/>
  <c r="J16" i="25" s="1"/>
  <c r="Q16" i="25" s="1"/>
  <c r="G28" i="25"/>
  <c r="J28" i="25" s="1"/>
  <c r="Q28" i="25" s="1"/>
  <c r="G29" i="25"/>
  <c r="J29" i="25" s="1"/>
  <c r="Q29" i="25" s="1"/>
  <c r="G8" i="25"/>
  <c r="J8" i="25" s="1"/>
  <c r="Q8" i="25" s="1"/>
  <c r="G50" i="25"/>
  <c r="J50" i="25" s="1"/>
  <c r="Q50" i="25" s="1"/>
  <c r="G51" i="25"/>
  <c r="J51" i="25" s="1"/>
  <c r="Q51" i="25" s="1"/>
  <c r="G17" i="25"/>
  <c r="J17" i="25" s="1"/>
  <c r="Q17" i="25" s="1"/>
  <c r="G30" i="25"/>
  <c r="J30" i="25" s="1"/>
  <c r="Q30" i="25" s="1"/>
  <c r="G31" i="25"/>
  <c r="J31" i="25" s="1"/>
  <c r="Q31" i="25" s="1"/>
  <c r="G32" i="25"/>
  <c r="J32" i="25" s="1"/>
  <c r="Q32" i="25" s="1"/>
  <c r="G18" i="25"/>
  <c r="J18" i="25" s="1"/>
  <c r="Q18" i="25" s="1"/>
  <c r="G33" i="25"/>
  <c r="L33" i="25" s="1"/>
  <c r="G34" i="25"/>
  <c r="L34" i="25" s="1"/>
  <c r="G35" i="25"/>
  <c r="L35" i="25" s="1"/>
  <c r="G36" i="25"/>
  <c r="L36" i="25" s="1"/>
  <c r="G37" i="25"/>
  <c r="L37" i="25" s="1"/>
  <c r="G38" i="25"/>
  <c r="L38" i="25" s="1"/>
  <c r="G39" i="25"/>
  <c r="L39" i="25" s="1"/>
  <c r="G40" i="25"/>
  <c r="L40" i="25" s="1"/>
  <c r="G41" i="25"/>
  <c r="L41" i="25" s="1"/>
  <c r="G42" i="25"/>
  <c r="L42" i="25" s="1"/>
  <c r="G43" i="25"/>
  <c r="L43" i="25" s="1"/>
  <c r="G25" i="25"/>
  <c r="G63" i="26"/>
  <c r="C63" i="26"/>
  <c r="D63" i="26"/>
  <c r="K63" i="26"/>
  <c r="L63" i="26"/>
  <c r="B63" i="26"/>
  <c r="C41" i="26"/>
  <c r="D41" i="26"/>
  <c r="B41" i="26"/>
  <c r="C22" i="26"/>
  <c r="D22" i="26"/>
  <c r="B22" i="26"/>
  <c r="K21" i="26"/>
  <c r="K22" i="26" s="1"/>
  <c r="I29" i="26"/>
  <c r="I30" i="26"/>
  <c r="I60" i="26"/>
  <c r="I61" i="26"/>
  <c r="I31" i="26"/>
  <c r="I15" i="26"/>
  <c r="I32" i="26"/>
  <c r="I33" i="26"/>
  <c r="I16" i="26"/>
  <c r="I8" i="26"/>
  <c r="I34" i="26"/>
  <c r="I62" i="26"/>
  <c r="I17" i="26"/>
  <c r="I35" i="26"/>
  <c r="I36" i="26"/>
  <c r="I48" i="26"/>
  <c r="I37" i="26"/>
  <c r="I38" i="26"/>
  <c r="I18" i="26"/>
  <c r="I54" i="26"/>
  <c r="I19" i="26"/>
  <c r="I20" i="26"/>
  <c r="K39" i="26"/>
  <c r="K40" i="26"/>
  <c r="I28" i="26"/>
  <c r="G29" i="26"/>
  <c r="J29" i="26" s="1"/>
  <c r="G30" i="26"/>
  <c r="J30" i="26" s="1"/>
  <c r="Q30" i="26" s="1"/>
  <c r="G31" i="26"/>
  <c r="J31" i="26" s="1"/>
  <c r="Q31" i="26" s="1"/>
  <c r="G15" i="26"/>
  <c r="J15" i="26" s="1"/>
  <c r="G32" i="26"/>
  <c r="J32" i="26" s="1"/>
  <c r="Q32" i="26" s="1"/>
  <c r="G33" i="26"/>
  <c r="J33" i="26" s="1"/>
  <c r="Q33" i="26" s="1"/>
  <c r="G16" i="26"/>
  <c r="J16" i="26" s="1"/>
  <c r="Q16" i="26" s="1"/>
  <c r="G8" i="26"/>
  <c r="J8" i="26" s="1"/>
  <c r="Q8" i="26" s="1"/>
  <c r="G34" i="26"/>
  <c r="J34" i="26" s="1"/>
  <c r="Q34" i="26" s="1"/>
  <c r="G17" i="26"/>
  <c r="J17" i="26" s="1"/>
  <c r="Q17" i="26" s="1"/>
  <c r="G35" i="26"/>
  <c r="J35" i="26" s="1"/>
  <c r="Q35" i="26" s="1"/>
  <c r="G36" i="26"/>
  <c r="J36" i="26" s="1"/>
  <c r="Q36" i="26" s="1"/>
  <c r="G48" i="26"/>
  <c r="J48" i="26" s="1"/>
  <c r="Q48" i="26" s="1"/>
  <c r="G37" i="26"/>
  <c r="J37" i="26" s="1"/>
  <c r="Q37" i="26" s="1"/>
  <c r="G38" i="26"/>
  <c r="J38" i="26" s="1"/>
  <c r="Q38" i="26" s="1"/>
  <c r="G18" i="26"/>
  <c r="J18" i="26" s="1"/>
  <c r="Q18" i="26" s="1"/>
  <c r="G54" i="26"/>
  <c r="J54" i="26" s="1"/>
  <c r="Q54" i="26" s="1"/>
  <c r="G19" i="26"/>
  <c r="J19" i="26" s="1"/>
  <c r="Q19" i="26" s="1"/>
  <c r="G20" i="26"/>
  <c r="J20" i="26" s="1"/>
  <c r="Q20" i="26" s="1"/>
  <c r="G21" i="26"/>
  <c r="L21" i="26" s="1"/>
  <c r="L22" i="26" s="1"/>
  <c r="G39" i="26"/>
  <c r="L39" i="26" s="1"/>
  <c r="G40" i="26"/>
  <c r="L40" i="26" s="1"/>
  <c r="G28" i="26"/>
  <c r="J28" i="26" s="1"/>
  <c r="Q28" i="26" s="1"/>
  <c r="C37" i="28"/>
  <c r="D37" i="28"/>
  <c r="B37" i="28"/>
  <c r="I9" i="28"/>
  <c r="J9" i="28"/>
  <c r="Q9" i="28" s="1"/>
  <c r="I10" i="28"/>
  <c r="J10" i="28"/>
  <c r="Q10" i="28" s="1"/>
  <c r="I11" i="28"/>
  <c r="J11" i="28"/>
  <c r="Q11" i="28" s="1"/>
  <c r="I12" i="28"/>
  <c r="J12" i="28"/>
  <c r="Q12" i="28" s="1"/>
  <c r="I13" i="28"/>
  <c r="J13" i="28"/>
  <c r="Q13" i="28" s="1"/>
  <c r="I14" i="28"/>
  <c r="J14" i="28"/>
  <c r="Q14" i="28" s="1"/>
  <c r="I15" i="28"/>
  <c r="J15" i="28"/>
  <c r="Q15" i="28" s="1"/>
  <c r="I16" i="28"/>
  <c r="J16" i="28"/>
  <c r="Q16" i="28" s="1"/>
  <c r="I17" i="28"/>
  <c r="J17" i="28"/>
  <c r="Q17" i="28" s="1"/>
  <c r="I18" i="28"/>
  <c r="J18" i="28"/>
  <c r="Q18" i="28" s="1"/>
  <c r="I19" i="28"/>
  <c r="J19" i="28"/>
  <c r="Q19" i="28" s="1"/>
  <c r="I20" i="28"/>
  <c r="J20" i="28"/>
  <c r="Q20" i="28" s="1"/>
  <c r="I21" i="28"/>
  <c r="J21" i="28"/>
  <c r="Q21" i="28" s="1"/>
  <c r="I22" i="28"/>
  <c r="J22" i="28"/>
  <c r="Q22" i="28" s="1"/>
  <c r="I23" i="28"/>
  <c r="J23" i="28"/>
  <c r="Q23" i="28" s="1"/>
  <c r="I24" i="28"/>
  <c r="I25" i="28"/>
  <c r="I26" i="28"/>
  <c r="I27" i="28"/>
  <c r="I28" i="28"/>
  <c r="I29" i="28"/>
  <c r="I30" i="28"/>
  <c r="I31" i="28"/>
  <c r="I32" i="28"/>
  <c r="I33" i="28"/>
  <c r="K34" i="28"/>
  <c r="L34" i="28"/>
  <c r="K35" i="28"/>
  <c r="L35" i="28"/>
  <c r="J8" i="28"/>
  <c r="Q8" i="28" s="1"/>
  <c r="I8" i="28"/>
  <c r="G24" i="28"/>
  <c r="G25" i="28"/>
  <c r="J25" i="28" s="1"/>
  <c r="Q25" i="28" s="1"/>
  <c r="G26" i="28"/>
  <c r="J26" i="28" s="1"/>
  <c r="Q26" i="28" s="1"/>
  <c r="G27" i="28"/>
  <c r="J27" i="28" s="1"/>
  <c r="Q27" i="28" s="1"/>
  <c r="G28" i="28"/>
  <c r="J28" i="28" s="1"/>
  <c r="Q28" i="28" s="1"/>
  <c r="G29" i="28"/>
  <c r="J29" i="28" s="1"/>
  <c r="Q29" i="28" s="1"/>
  <c r="G30" i="28"/>
  <c r="J30" i="28" s="1"/>
  <c r="Q30" i="28" s="1"/>
  <c r="G31" i="28"/>
  <c r="J31" i="28" s="1"/>
  <c r="Q31" i="28" s="1"/>
  <c r="G32" i="28"/>
  <c r="J32" i="28" s="1"/>
  <c r="Q32" i="28" s="1"/>
  <c r="G33" i="28"/>
  <c r="J33" i="28" s="1"/>
  <c r="Q33" i="28" s="1"/>
  <c r="G11" i="32" l="1"/>
  <c r="I11" i="32"/>
  <c r="O79" i="32"/>
  <c r="D23" i="3" s="1"/>
  <c r="D66" i="25"/>
  <c r="O66" i="25"/>
  <c r="D15" i="3" s="1"/>
  <c r="P44" i="25"/>
  <c r="B79" i="32"/>
  <c r="O41" i="33"/>
  <c r="D25" i="3" s="1"/>
  <c r="K37" i="28"/>
  <c r="D19" i="36" s="1"/>
  <c r="L37" i="28"/>
  <c r="E19" i="36" s="1"/>
  <c r="N41" i="33"/>
  <c r="C25" i="3" s="1"/>
  <c r="P12" i="33"/>
  <c r="P41" i="26"/>
  <c r="G37" i="28"/>
  <c r="G44" i="25"/>
  <c r="J24" i="28"/>
  <c r="Q24" i="28" s="1"/>
  <c r="Q37" i="28" s="1"/>
  <c r="F19" i="3" s="1"/>
  <c r="L41" i="26"/>
  <c r="L65" i="26" s="1"/>
  <c r="E17" i="36" s="1"/>
  <c r="D65" i="26"/>
  <c r="C66" i="25"/>
  <c r="K68" i="32"/>
  <c r="K79" i="32" s="1"/>
  <c r="D23" i="36" s="1"/>
  <c r="I26" i="32"/>
  <c r="I79" i="32" s="1"/>
  <c r="P22" i="26"/>
  <c r="P65" i="26" s="1"/>
  <c r="E17" i="3" s="1"/>
  <c r="P68" i="32"/>
  <c r="N79" i="32"/>
  <c r="C23" i="3" s="1"/>
  <c r="I37" i="28"/>
  <c r="I44" i="25"/>
  <c r="I19" i="25"/>
  <c r="I77" i="32"/>
  <c r="I68" i="32"/>
  <c r="P37" i="28"/>
  <c r="E19" i="3" s="1"/>
  <c r="P26" i="32"/>
  <c r="O65" i="26"/>
  <c r="D17" i="3" s="1"/>
  <c r="N66" i="25"/>
  <c r="C15" i="3" s="1"/>
  <c r="D79" i="32"/>
  <c r="P64" i="25"/>
  <c r="P19" i="25"/>
  <c r="I64" i="25"/>
  <c r="K44" i="25"/>
  <c r="K66" i="25" s="1"/>
  <c r="D15" i="36" s="1"/>
  <c r="L68" i="32"/>
  <c r="L79" i="32" s="1"/>
  <c r="E23" i="36" s="1"/>
  <c r="L44" i="25"/>
  <c r="L66" i="25" s="1"/>
  <c r="E15" i="36" s="1"/>
  <c r="Q15" i="25"/>
  <c r="Q19" i="25" s="1"/>
  <c r="J19" i="25"/>
  <c r="Q18" i="32"/>
  <c r="Q26" i="32" s="1"/>
  <c r="J26" i="32"/>
  <c r="J22" i="26"/>
  <c r="Q15" i="26"/>
  <c r="Q22" i="26" s="1"/>
  <c r="I41" i="26"/>
  <c r="C65" i="26"/>
  <c r="J25" i="25"/>
  <c r="G64" i="25"/>
  <c r="Q52" i="25"/>
  <c r="G19" i="25"/>
  <c r="G52" i="25"/>
  <c r="J8" i="32"/>
  <c r="G26" i="32"/>
  <c r="G68" i="32"/>
  <c r="G77" i="32"/>
  <c r="K41" i="26"/>
  <c r="K65" i="26" s="1"/>
  <c r="D17" i="36" s="1"/>
  <c r="I63" i="26"/>
  <c r="B65" i="26"/>
  <c r="Q68" i="32"/>
  <c r="P33" i="33"/>
  <c r="P41" i="33" s="1"/>
  <c r="E25" i="3" s="1"/>
  <c r="J41" i="26"/>
  <c r="Q29" i="26"/>
  <c r="Q41" i="26" s="1"/>
  <c r="I22" i="26"/>
  <c r="J64" i="25"/>
  <c r="Q61" i="25"/>
  <c r="Q64" i="25" s="1"/>
  <c r="I66" i="25"/>
  <c r="J52" i="25"/>
  <c r="Q77" i="32"/>
  <c r="J68" i="32"/>
  <c r="J77" i="32"/>
  <c r="G22" i="26"/>
  <c r="G41" i="26"/>
  <c r="J63" i="26"/>
  <c r="C33" i="33"/>
  <c r="D33" i="33"/>
  <c r="B33" i="33"/>
  <c r="C12" i="33"/>
  <c r="D12" i="33"/>
  <c r="B12" i="33"/>
  <c r="I19" i="33"/>
  <c r="I20" i="33"/>
  <c r="I21" i="33"/>
  <c r="I22" i="33"/>
  <c r="I23" i="33"/>
  <c r="I24" i="33"/>
  <c r="I25" i="33"/>
  <c r="I26" i="33"/>
  <c r="I8" i="33"/>
  <c r="I9" i="33"/>
  <c r="I27" i="33"/>
  <c r="I28" i="33"/>
  <c r="I10" i="33"/>
  <c r="I29" i="33"/>
  <c r="I11" i="33"/>
  <c r="I30" i="33"/>
  <c r="I31" i="33"/>
  <c r="I32" i="33"/>
  <c r="I39" i="33"/>
  <c r="I18" i="33"/>
  <c r="G19" i="33"/>
  <c r="J19" i="33" s="1"/>
  <c r="Q19" i="33" s="1"/>
  <c r="G20" i="33"/>
  <c r="J20" i="33" s="1"/>
  <c r="Q20" i="33" s="1"/>
  <c r="G21" i="33"/>
  <c r="J21" i="33" s="1"/>
  <c r="Q21" i="33" s="1"/>
  <c r="G22" i="33"/>
  <c r="J22" i="33" s="1"/>
  <c r="Q22" i="33" s="1"/>
  <c r="G23" i="33"/>
  <c r="J23" i="33" s="1"/>
  <c r="Q23" i="33" s="1"/>
  <c r="G24" i="33"/>
  <c r="J24" i="33" s="1"/>
  <c r="Q24" i="33" s="1"/>
  <c r="G25" i="33"/>
  <c r="J25" i="33" s="1"/>
  <c r="Q25" i="33" s="1"/>
  <c r="G26" i="33"/>
  <c r="J26" i="33" s="1"/>
  <c r="Q26" i="33" s="1"/>
  <c r="G8" i="33"/>
  <c r="J8" i="33" s="1"/>
  <c r="Q8" i="33" s="1"/>
  <c r="G9" i="33"/>
  <c r="J9" i="33" s="1"/>
  <c r="Q9" i="33" s="1"/>
  <c r="G27" i="33"/>
  <c r="J27" i="33" s="1"/>
  <c r="Q27" i="33" s="1"/>
  <c r="G28" i="33"/>
  <c r="J28" i="33" s="1"/>
  <c r="Q28" i="33" s="1"/>
  <c r="G10" i="33"/>
  <c r="J10" i="33" s="1"/>
  <c r="Q10" i="33" s="1"/>
  <c r="G29" i="33"/>
  <c r="J29" i="33" s="1"/>
  <c r="Q29" i="33" s="1"/>
  <c r="G11" i="33"/>
  <c r="J11" i="33" s="1"/>
  <c r="Q11" i="33" s="1"/>
  <c r="G30" i="33"/>
  <c r="J30" i="33" s="1"/>
  <c r="Q30" i="33" s="1"/>
  <c r="G31" i="33"/>
  <c r="J31" i="33" s="1"/>
  <c r="Q31" i="33" s="1"/>
  <c r="G32" i="33"/>
  <c r="J32" i="33" s="1"/>
  <c r="Q32" i="33" s="1"/>
  <c r="G39" i="33"/>
  <c r="J39" i="33" s="1"/>
  <c r="Q39" i="33" s="1"/>
  <c r="G18" i="33"/>
  <c r="J18" i="33" s="1"/>
  <c r="Q18" i="33" s="1"/>
  <c r="C11" i="31"/>
  <c r="D11" i="31"/>
  <c r="B11" i="31"/>
  <c r="I9" i="31"/>
  <c r="I8" i="31"/>
  <c r="I11" i="31" s="1"/>
  <c r="G9" i="31"/>
  <c r="G8" i="31"/>
  <c r="J8" i="31" s="1"/>
  <c r="C58" i="24"/>
  <c r="O58" i="24" s="1"/>
  <c r="D58" i="24"/>
  <c r="G58" i="24"/>
  <c r="B58" i="24"/>
  <c r="N58" i="24" s="1"/>
  <c r="C48" i="24"/>
  <c r="O48" i="24" s="1"/>
  <c r="D48" i="24"/>
  <c r="B48" i="24"/>
  <c r="N48" i="24" s="1"/>
  <c r="C40" i="24"/>
  <c r="O40" i="24" s="1"/>
  <c r="D40" i="24"/>
  <c r="B40" i="24"/>
  <c r="N40" i="24" s="1"/>
  <c r="C18" i="24"/>
  <c r="O18" i="24" s="1"/>
  <c r="D18" i="24"/>
  <c r="D60" i="24" s="1"/>
  <c r="B18" i="24"/>
  <c r="N18" i="24" s="1"/>
  <c r="I25" i="24"/>
  <c r="I26" i="24"/>
  <c r="I15" i="24"/>
  <c r="I27" i="24"/>
  <c r="I28" i="24"/>
  <c r="I29" i="24"/>
  <c r="I30" i="24"/>
  <c r="I54" i="24"/>
  <c r="J54" i="24"/>
  <c r="I31" i="24"/>
  <c r="I16" i="24"/>
  <c r="I32" i="24"/>
  <c r="I33" i="24"/>
  <c r="I34" i="24"/>
  <c r="I8" i="24"/>
  <c r="I35" i="24"/>
  <c r="I36" i="24"/>
  <c r="I37" i="24"/>
  <c r="I55" i="24"/>
  <c r="J55" i="24"/>
  <c r="I56" i="24"/>
  <c r="J56" i="24"/>
  <c r="I57" i="24"/>
  <c r="J57" i="24"/>
  <c r="I38" i="24"/>
  <c r="I39" i="24"/>
  <c r="I17" i="24"/>
  <c r="I46" i="24"/>
  <c r="I47" i="24"/>
  <c r="I24" i="24"/>
  <c r="G25" i="24"/>
  <c r="J25" i="24" s="1"/>
  <c r="G26" i="24"/>
  <c r="J26" i="24" s="1"/>
  <c r="G15" i="24"/>
  <c r="J15" i="24" s="1"/>
  <c r="G27" i="24"/>
  <c r="J27" i="24" s="1"/>
  <c r="G28" i="24"/>
  <c r="J28" i="24" s="1"/>
  <c r="G29" i="24"/>
  <c r="J29" i="24" s="1"/>
  <c r="G30" i="24"/>
  <c r="J30" i="24" s="1"/>
  <c r="G31" i="24"/>
  <c r="J31" i="24" s="1"/>
  <c r="G16" i="24"/>
  <c r="J16" i="24" s="1"/>
  <c r="G32" i="24"/>
  <c r="J32" i="24" s="1"/>
  <c r="G33" i="24"/>
  <c r="J33" i="24" s="1"/>
  <c r="G34" i="24"/>
  <c r="J34" i="24" s="1"/>
  <c r="G8" i="24"/>
  <c r="J8" i="24" s="1"/>
  <c r="Q8" i="24" s="1"/>
  <c r="G35" i="24"/>
  <c r="J35" i="24" s="1"/>
  <c r="G36" i="24"/>
  <c r="J36" i="24" s="1"/>
  <c r="G37" i="24"/>
  <c r="J37" i="24" s="1"/>
  <c r="G38" i="24"/>
  <c r="J38" i="24" s="1"/>
  <c r="G39" i="24"/>
  <c r="J39" i="24" s="1"/>
  <c r="G17" i="24"/>
  <c r="J17" i="24" s="1"/>
  <c r="G46" i="24"/>
  <c r="J46" i="24" s="1"/>
  <c r="G47" i="24"/>
  <c r="J47" i="24" s="1"/>
  <c r="G24" i="24"/>
  <c r="J24" i="24" s="1"/>
  <c r="C19" i="23"/>
  <c r="O19" i="23" s="1"/>
  <c r="D19" i="23"/>
  <c r="B19" i="23"/>
  <c r="N19" i="23" s="1"/>
  <c r="C28" i="23"/>
  <c r="O28" i="23" s="1"/>
  <c r="D28" i="23"/>
  <c r="B28" i="23"/>
  <c r="N28" i="23" s="1"/>
  <c r="I26" i="23"/>
  <c r="I9" i="23"/>
  <c r="I16" i="23"/>
  <c r="I17" i="23"/>
  <c r="I18" i="23"/>
  <c r="I27" i="23"/>
  <c r="I34" i="23"/>
  <c r="I25" i="23"/>
  <c r="G26" i="23"/>
  <c r="J26" i="23" s="1"/>
  <c r="G9" i="23"/>
  <c r="J9" i="23" s="1"/>
  <c r="Q9" i="23" s="1"/>
  <c r="G16" i="23"/>
  <c r="J16" i="23" s="1"/>
  <c r="G17" i="23"/>
  <c r="J17" i="23" s="1"/>
  <c r="G18" i="23"/>
  <c r="J18" i="23" s="1"/>
  <c r="G27" i="23"/>
  <c r="J27" i="23" s="1"/>
  <c r="G34" i="23"/>
  <c r="J34" i="23" s="1"/>
  <c r="Q34" i="23" s="1"/>
  <c r="G25" i="23"/>
  <c r="J25" i="23" s="1"/>
  <c r="E28" i="22"/>
  <c r="C26" i="22"/>
  <c r="O26" i="22" s="1"/>
  <c r="D26" i="22"/>
  <c r="B26" i="22"/>
  <c r="N26" i="22" s="1"/>
  <c r="C10" i="22"/>
  <c r="O10" i="22" s="1"/>
  <c r="D10" i="22"/>
  <c r="B10" i="22"/>
  <c r="N10" i="22" s="1"/>
  <c r="I25" i="22"/>
  <c r="I18" i="21"/>
  <c r="J23" i="22"/>
  <c r="I17" i="22"/>
  <c r="I8" i="22"/>
  <c r="I24" i="22"/>
  <c r="I9" i="22"/>
  <c r="I23" i="22"/>
  <c r="O16" i="35"/>
  <c r="G17" i="22"/>
  <c r="J17" i="22" s="1"/>
  <c r="Q17" i="22" s="1"/>
  <c r="G8" i="22"/>
  <c r="J8" i="22" s="1"/>
  <c r="G24" i="22"/>
  <c r="J24" i="22" s="1"/>
  <c r="G25" i="22"/>
  <c r="J25" i="22" s="1"/>
  <c r="G9" i="22"/>
  <c r="J9" i="22" s="1"/>
  <c r="G18" i="21"/>
  <c r="I34" i="21"/>
  <c r="C36" i="21"/>
  <c r="O36" i="21" s="1"/>
  <c r="D36" i="21"/>
  <c r="B36" i="21"/>
  <c r="N36" i="21" s="1"/>
  <c r="C21" i="21"/>
  <c r="O21" i="21" s="1"/>
  <c r="D21" i="21"/>
  <c r="B21" i="21"/>
  <c r="N21" i="21" s="1"/>
  <c r="C11" i="21"/>
  <c r="O11" i="21" s="1"/>
  <c r="D11" i="21"/>
  <c r="B11" i="21"/>
  <c r="N11" i="21" s="1"/>
  <c r="J33" i="21"/>
  <c r="I9" i="21"/>
  <c r="I27" i="21"/>
  <c r="I33" i="21"/>
  <c r="I19" i="21"/>
  <c r="I20" i="21"/>
  <c r="I35" i="21"/>
  <c r="I10" i="21"/>
  <c r="I8" i="21"/>
  <c r="G10" i="21"/>
  <c r="J10" i="21" s="1"/>
  <c r="G35" i="21"/>
  <c r="J35" i="21" s="1"/>
  <c r="G34" i="21"/>
  <c r="J34" i="21" s="1"/>
  <c r="G20" i="21"/>
  <c r="J20" i="21" s="1"/>
  <c r="G19" i="21"/>
  <c r="J19" i="21" s="1"/>
  <c r="J18" i="21"/>
  <c r="G27" i="21"/>
  <c r="J27" i="21" s="1"/>
  <c r="Q27" i="21" s="1"/>
  <c r="G9" i="21"/>
  <c r="J9" i="21" s="1"/>
  <c r="G8" i="21"/>
  <c r="J8" i="21" s="1"/>
  <c r="G31" i="20"/>
  <c r="J31" i="20" s="1"/>
  <c r="G20" i="20"/>
  <c r="J20" i="20" s="1"/>
  <c r="J12" i="20"/>
  <c r="Q12" i="20" s="1"/>
  <c r="G32" i="20"/>
  <c r="J32" i="20" s="1"/>
  <c r="G30" i="20"/>
  <c r="J30" i="20" s="1"/>
  <c r="O6" i="35"/>
  <c r="G21" i="20"/>
  <c r="J21" i="20" s="1"/>
  <c r="G22" i="20"/>
  <c r="J22" i="20" s="1"/>
  <c r="O8" i="35"/>
  <c r="O7" i="35"/>
  <c r="F12" i="20"/>
  <c r="O3" i="35"/>
  <c r="O4" i="35"/>
  <c r="O5" i="35"/>
  <c r="O9" i="35"/>
  <c r="O10" i="35"/>
  <c r="O11" i="35"/>
  <c r="O14" i="35"/>
  <c r="O15" i="35"/>
  <c r="O18" i="35"/>
  <c r="O19" i="35"/>
  <c r="O20" i="35"/>
  <c r="O21" i="35"/>
  <c r="O22" i="35"/>
  <c r="O23" i="35"/>
  <c r="O27" i="35"/>
  <c r="O28" i="35"/>
  <c r="O29" i="35"/>
  <c r="O30" i="35"/>
  <c r="O31" i="35"/>
  <c r="O34" i="35"/>
  <c r="O35" i="35"/>
  <c r="O36" i="35"/>
  <c r="O37" i="35"/>
  <c r="O38" i="35"/>
  <c r="O39" i="35"/>
  <c r="O40" i="35"/>
  <c r="O41" i="35"/>
  <c r="O44" i="35"/>
  <c r="O45" i="35"/>
  <c r="O46" i="35"/>
  <c r="O47" i="35"/>
  <c r="O48" i="35"/>
  <c r="O49" i="35"/>
  <c r="O50" i="35"/>
  <c r="O51" i="35"/>
  <c r="O53" i="35"/>
  <c r="O54" i="35"/>
  <c r="O55" i="35"/>
  <c r="O56" i="35"/>
  <c r="O57" i="35"/>
  <c r="O58" i="35"/>
  <c r="O59" i="35"/>
  <c r="O60" i="35"/>
  <c r="O61" i="35"/>
  <c r="O65" i="35"/>
  <c r="O66" i="35"/>
  <c r="O67" i="35"/>
  <c r="O68" i="35"/>
  <c r="O69" i="35"/>
  <c r="O72" i="35"/>
  <c r="O73" i="35"/>
  <c r="O74" i="35"/>
  <c r="O75" i="35"/>
  <c r="O76" i="35"/>
  <c r="O80" i="35"/>
  <c r="O82" i="35"/>
  <c r="O83" i="35"/>
  <c r="O84" i="35"/>
  <c r="O85" i="35"/>
  <c r="O86" i="35"/>
  <c r="O87" i="35"/>
  <c r="O88" i="35"/>
  <c r="O89" i="35"/>
  <c r="O90" i="35"/>
  <c r="O91" i="35"/>
  <c r="O92" i="35"/>
  <c r="O93" i="35"/>
  <c r="O94" i="35"/>
  <c r="O95" i="35"/>
  <c r="O96" i="35"/>
  <c r="O97" i="35"/>
  <c r="O98" i="35"/>
  <c r="O99" i="35"/>
  <c r="O100" i="35"/>
  <c r="O101" i="35"/>
  <c r="O102" i="35"/>
  <c r="O103" i="35"/>
  <c r="O106" i="35"/>
  <c r="O107" i="35"/>
  <c r="O108" i="35"/>
  <c r="O111" i="35"/>
  <c r="O112" i="35"/>
  <c r="O113" i="35"/>
  <c r="O114" i="35"/>
  <c r="O115" i="35"/>
  <c r="O116" i="35"/>
  <c r="O117" i="35"/>
  <c r="O119" i="35"/>
  <c r="O120" i="35"/>
  <c r="O121" i="35"/>
  <c r="O122" i="35"/>
  <c r="O123" i="35"/>
  <c r="O124" i="35"/>
  <c r="O125" i="35"/>
  <c r="O126" i="35"/>
  <c r="O127" i="35"/>
  <c r="O128" i="35"/>
  <c r="O129" i="35"/>
  <c r="O130" i="35"/>
  <c r="O131" i="35"/>
  <c r="O150" i="35"/>
  <c r="O151" i="35"/>
  <c r="O152" i="35"/>
  <c r="O153" i="35"/>
  <c r="O154" i="35"/>
  <c r="O155" i="35"/>
  <c r="O156" i="35"/>
  <c r="O157" i="35"/>
  <c r="O158" i="35"/>
  <c r="O159" i="35"/>
  <c r="O164" i="35"/>
  <c r="O165" i="35"/>
  <c r="O168" i="35"/>
  <c r="O169" i="35"/>
  <c r="O170" i="35"/>
  <c r="O171" i="35"/>
  <c r="O172" i="35"/>
  <c r="O173" i="35"/>
  <c r="O174" i="35"/>
  <c r="O175" i="35"/>
  <c r="O176" i="35"/>
  <c r="O177" i="35"/>
  <c r="O178" i="35"/>
  <c r="O179" i="35"/>
  <c r="O180" i="35"/>
  <c r="O181" i="35"/>
  <c r="O182" i="35"/>
  <c r="O183" i="35"/>
  <c r="O184" i="35"/>
  <c r="O185" i="35"/>
  <c r="O186" i="35"/>
  <c r="O187" i="35"/>
  <c r="O188" i="35"/>
  <c r="O190" i="35"/>
  <c r="O191" i="35"/>
  <c r="O192" i="35"/>
  <c r="O193" i="35"/>
  <c r="O194" i="35"/>
  <c r="O195" i="35"/>
  <c r="O197" i="35"/>
  <c r="O198" i="35"/>
  <c r="O199" i="35"/>
  <c r="O200" i="35"/>
  <c r="O201" i="35"/>
  <c r="O202" i="35"/>
  <c r="O203" i="35"/>
  <c r="O204" i="35"/>
  <c r="O205" i="35"/>
  <c r="O206" i="35"/>
  <c r="O207" i="35"/>
  <c r="O208" i="35"/>
  <c r="O209" i="35"/>
  <c r="O210" i="35"/>
  <c r="O211" i="35"/>
  <c r="O212" i="35"/>
  <c r="O213" i="35"/>
  <c r="O214" i="35"/>
  <c r="O215" i="35"/>
  <c r="O216" i="35"/>
  <c r="O217" i="35"/>
  <c r="O220" i="35"/>
  <c r="O221" i="35"/>
  <c r="O222" i="35"/>
  <c r="O223" i="35"/>
  <c r="O224" i="35"/>
  <c r="O225" i="35"/>
  <c r="O226" i="35"/>
  <c r="O227" i="35"/>
  <c r="O228" i="35"/>
  <c r="O229" i="35"/>
  <c r="O230" i="35"/>
  <c r="O231" i="35"/>
  <c r="O232" i="35"/>
  <c r="O233" i="35"/>
  <c r="O234" i="35"/>
  <c r="O235" i="35"/>
  <c r="O236" i="35"/>
  <c r="O237" i="35"/>
  <c r="O238" i="35"/>
  <c r="O239" i="35"/>
  <c r="G12" i="20"/>
  <c r="D12" i="20"/>
  <c r="C12" i="20"/>
  <c r="O12" i="20" s="1"/>
  <c r="B12" i="20"/>
  <c r="N36" i="20" s="1"/>
  <c r="D23" i="20"/>
  <c r="B23" i="20"/>
  <c r="N23" i="20" s="1"/>
  <c r="P23" i="20" s="1"/>
  <c r="C33" i="20"/>
  <c r="D33" i="20"/>
  <c r="B33" i="20"/>
  <c r="I30" i="20"/>
  <c r="I32" i="20"/>
  <c r="I31" i="20"/>
  <c r="I21" i="20"/>
  <c r="I22" i="20"/>
  <c r="N28" i="22" l="1"/>
  <c r="C9" i="3" s="1"/>
  <c r="P66" i="25"/>
  <c r="E15" i="3" s="1"/>
  <c r="P40" i="24"/>
  <c r="I28" i="23"/>
  <c r="D37" i="23"/>
  <c r="I40" i="24"/>
  <c r="C41" i="33"/>
  <c r="I26" i="22"/>
  <c r="D27" i="36"/>
  <c r="D36" i="20"/>
  <c r="D28" i="22"/>
  <c r="I48" i="24"/>
  <c r="B41" i="33"/>
  <c r="I65" i="26"/>
  <c r="J37" i="28"/>
  <c r="J65" i="26"/>
  <c r="D38" i="21"/>
  <c r="I10" i="22"/>
  <c r="P26" i="22"/>
  <c r="J28" i="23"/>
  <c r="Q28" i="23" s="1"/>
  <c r="J48" i="24"/>
  <c r="Q48" i="24" s="1"/>
  <c r="I58" i="24"/>
  <c r="P58" i="24"/>
  <c r="I33" i="33"/>
  <c r="P79" i="32"/>
  <c r="E23" i="3" s="1"/>
  <c r="I18" i="24"/>
  <c r="I21" i="21"/>
  <c r="G21" i="21"/>
  <c r="J26" i="22"/>
  <c r="Q26" i="22" s="1"/>
  <c r="J19" i="23"/>
  <c r="Q19" i="23" s="1"/>
  <c r="Q37" i="23" s="1"/>
  <c r="F11" i="3" s="1"/>
  <c r="I19" i="23"/>
  <c r="G11" i="31"/>
  <c r="D41" i="33"/>
  <c r="G79" i="32"/>
  <c r="E27" i="36"/>
  <c r="J58" i="24"/>
  <c r="Q58" i="24" s="1"/>
  <c r="I12" i="33"/>
  <c r="I37" i="23"/>
  <c r="J23" i="20"/>
  <c r="Q23" i="20" s="1"/>
  <c r="J40" i="24"/>
  <c r="Q40" i="24" s="1"/>
  <c r="Q65" i="26"/>
  <c r="F17" i="3" s="1"/>
  <c r="Q8" i="31"/>
  <c r="J10" i="22"/>
  <c r="J18" i="24"/>
  <c r="Q18" i="24" s="1"/>
  <c r="N38" i="21"/>
  <c r="C7" i="3" s="1"/>
  <c r="P36" i="21"/>
  <c r="B38" i="21"/>
  <c r="P10" i="22"/>
  <c r="P28" i="22" s="1"/>
  <c r="E9" i="3" s="1"/>
  <c r="O28" i="22"/>
  <c r="D9" i="3" s="1"/>
  <c r="G26" i="22"/>
  <c r="C28" i="22"/>
  <c r="N37" i="23"/>
  <c r="C11" i="3" s="1"/>
  <c r="N60" i="24"/>
  <c r="C13" i="3" s="1"/>
  <c r="P48" i="24"/>
  <c r="B60" i="24"/>
  <c r="G65" i="26"/>
  <c r="G66" i="25"/>
  <c r="J21" i="21"/>
  <c r="Q21" i="21" s="1"/>
  <c r="G36" i="21"/>
  <c r="G28" i="23"/>
  <c r="P19" i="23"/>
  <c r="O37" i="23"/>
  <c r="D11" i="3" s="1"/>
  <c r="P18" i="24"/>
  <c r="P60" i="24" s="1"/>
  <c r="E13" i="3" s="1"/>
  <c r="O60" i="24"/>
  <c r="D13" i="3" s="1"/>
  <c r="G40" i="24"/>
  <c r="C60" i="24"/>
  <c r="Q12" i="33"/>
  <c r="J12" i="33"/>
  <c r="G33" i="33"/>
  <c r="Q8" i="32"/>
  <c r="Q11" i="32" s="1"/>
  <c r="Q79" i="32" s="1"/>
  <c r="F23" i="3" s="1"/>
  <c r="J11" i="32"/>
  <c r="J79" i="32" s="1"/>
  <c r="Q25" i="25"/>
  <c r="Q44" i="25" s="1"/>
  <c r="Q66" i="25" s="1"/>
  <c r="F15" i="3" s="1"/>
  <c r="J44" i="25"/>
  <c r="J66" i="25" s="1"/>
  <c r="C36" i="20"/>
  <c r="O33" i="20"/>
  <c r="P33" i="20" s="1"/>
  <c r="C5" i="3"/>
  <c r="P12" i="20"/>
  <c r="B36" i="20"/>
  <c r="P11" i="21"/>
  <c r="O38" i="21"/>
  <c r="D7" i="3" s="1"/>
  <c r="P21" i="21"/>
  <c r="C38" i="21"/>
  <c r="G10" i="22"/>
  <c r="G28" i="22" s="1"/>
  <c r="P28" i="23"/>
  <c r="B37" i="23"/>
  <c r="Q33" i="33"/>
  <c r="I23" i="20"/>
  <c r="J33" i="20"/>
  <c r="Q33" i="20" s="1"/>
  <c r="G11" i="21"/>
  <c r="B28" i="22"/>
  <c r="G19" i="23"/>
  <c r="C37" i="23"/>
  <c r="G18" i="24"/>
  <c r="G48" i="24"/>
  <c r="J9" i="31"/>
  <c r="Q9" i="31" s="1"/>
  <c r="G12" i="33"/>
  <c r="J33" i="33"/>
  <c r="I11" i="21"/>
  <c r="J11" i="21"/>
  <c r="Q11" i="21" s="1"/>
  <c r="I36" i="21"/>
  <c r="J36" i="21"/>
  <c r="Q36" i="21" s="1"/>
  <c r="G33" i="20"/>
  <c r="G23" i="20"/>
  <c r="I33" i="20"/>
  <c r="Q38" i="21" l="1"/>
  <c r="F7" i="3" s="1"/>
  <c r="I28" i="22"/>
  <c r="I60" i="24"/>
  <c r="G41" i="33"/>
  <c r="Q36" i="20"/>
  <c r="F5" i="3" s="1"/>
  <c r="G38" i="21"/>
  <c r="J37" i="23"/>
  <c r="Q60" i="24"/>
  <c r="F13" i="3" s="1"/>
  <c r="G37" i="23"/>
  <c r="Q41" i="33"/>
  <c r="F25" i="3" s="1"/>
  <c r="P37" i="23"/>
  <c r="E11" i="3" s="1"/>
  <c r="G60" i="24"/>
  <c r="P36" i="20"/>
  <c r="E5" i="3" s="1"/>
  <c r="J60" i="24"/>
  <c r="I41" i="33"/>
  <c r="J11" i="31"/>
  <c r="C27" i="3"/>
  <c r="J41" i="33"/>
  <c r="D5" i="3"/>
  <c r="Q10" i="22"/>
  <c r="Q28" i="22" s="1"/>
  <c r="F9" i="3" s="1"/>
  <c r="J28" i="22"/>
  <c r="I38" i="21"/>
  <c r="P38" i="21"/>
  <c r="E7" i="3" s="1"/>
  <c r="Q11" i="31"/>
  <c r="F21" i="3" s="1"/>
  <c r="J38" i="21"/>
  <c r="E27" i="3" l="1"/>
  <c r="F27" i="3"/>
  <c r="F29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84" i="3" s="1"/>
  <c r="J85" i="3" s="1"/>
  <c r="J86" i="3" s="1"/>
  <c r="D27" i="3"/>
  <c r="J7" i="3" s="1"/>
  <c r="I8" i="3"/>
  <c r="J87" i="3" l="1"/>
  <c r="I9" i="3"/>
  <c r="J88" i="3" l="1"/>
  <c r="I10" i="3"/>
  <c r="J89" i="3" l="1"/>
  <c r="K9" i="3"/>
  <c r="I11" i="3"/>
  <c r="K10" i="3"/>
  <c r="J90" i="3" l="1"/>
  <c r="K11" i="3"/>
  <c r="I12" i="3"/>
  <c r="J91" i="3" l="1"/>
  <c r="J92" i="3" s="1"/>
  <c r="J93" i="3" s="1"/>
  <c r="J94" i="3" s="1"/>
  <c r="J95" i="3" s="1"/>
  <c r="J96" i="3" s="1"/>
  <c r="J97" i="3" s="1"/>
  <c r="J98" i="3" s="1"/>
  <c r="J99" i="3" s="1"/>
  <c r="J100" i="3" s="1"/>
  <c r="J101" i="3" s="1"/>
  <c r="J102" i="3" s="1"/>
  <c r="J103" i="3" s="1"/>
  <c r="I13" i="3"/>
  <c r="K12" i="3"/>
  <c r="I14" i="3" l="1"/>
  <c r="K13" i="3"/>
  <c r="I15" i="3" l="1"/>
  <c r="K14" i="3"/>
  <c r="I16" i="3" l="1"/>
  <c r="K15" i="3"/>
  <c r="I17" i="3" l="1"/>
  <c r="K16" i="3"/>
  <c r="I18" i="3" l="1"/>
  <c r="K17" i="3"/>
  <c r="I19" i="3" l="1"/>
  <c r="K18" i="3"/>
  <c r="I20" i="3" l="1"/>
  <c r="K19" i="3"/>
  <c r="I21" i="3" l="1"/>
  <c r="K20" i="3"/>
  <c r="I22" i="3" l="1"/>
  <c r="K21" i="3"/>
  <c r="I23" i="3" l="1"/>
  <c r="K22" i="3"/>
  <c r="I24" i="3" l="1"/>
  <c r="K23" i="3"/>
  <c r="I25" i="3" l="1"/>
  <c r="K24" i="3"/>
  <c r="I26" i="3" l="1"/>
  <c r="I27" i="3" s="1"/>
  <c r="K27" i="3" s="1"/>
  <c r="K25" i="3"/>
  <c r="K26" i="3" l="1"/>
  <c r="I28" i="3" l="1"/>
  <c r="I29" i="3" l="1"/>
  <c r="I30" i="3" s="1"/>
  <c r="K30" i="3" s="1"/>
  <c r="K28" i="3"/>
  <c r="K29" i="3" l="1"/>
  <c r="I31" i="3" l="1"/>
  <c r="K31" i="3" l="1"/>
  <c r="I32" i="3"/>
  <c r="K32" i="3" l="1"/>
  <c r="I33" i="3"/>
  <c r="K33" i="3" l="1"/>
  <c r="I34" i="3"/>
  <c r="I35" i="3" l="1"/>
  <c r="K34" i="3"/>
  <c r="K35" i="3" l="1"/>
  <c r="I36" i="3"/>
  <c r="I37" i="3" l="1"/>
  <c r="K36" i="3"/>
  <c r="I38" i="3" l="1"/>
  <c r="K37" i="3"/>
  <c r="I39" i="3" l="1"/>
  <c r="K38" i="3"/>
  <c r="K39" i="3" l="1"/>
  <c r="I40" i="3"/>
  <c r="K40" i="3" l="1"/>
  <c r="I41" i="3"/>
  <c r="K41" i="3" l="1"/>
  <c r="I42" i="3"/>
  <c r="K42" i="3" l="1"/>
  <c r="I43" i="3"/>
  <c r="I44" i="3" s="1"/>
  <c r="I45" i="3" l="1"/>
  <c r="K44" i="3"/>
  <c r="K43" i="3"/>
  <c r="I46" i="3" l="1"/>
  <c r="K45" i="3"/>
  <c r="I47" i="3" l="1"/>
  <c r="K46" i="3"/>
  <c r="I48" i="3" l="1"/>
  <c r="K47" i="3"/>
  <c r="K49" i="47"/>
  <c r="K48" i="47"/>
  <c r="J49" i="47"/>
  <c r="I49" i="47"/>
  <c r="I48" i="47"/>
  <c r="I49" i="3" l="1"/>
  <c r="K48" i="3"/>
  <c r="D50" i="47"/>
  <c r="J48" i="47"/>
  <c r="C50" i="47"/>
  <c r="E50" i="47"/>
  <c r="I50" i="3" l="1"/>
  <c r="K49" i="3"/>
  <c r="K50" i="47"/>
  <c r="J50" i="47"/>
  <c r="D52" i="47"/>
  <c r="E52" i="47"/>
  <c r="I50" i="47"/>
  <c r="C52" i="47"/>
  <c r="I51" i="3" l="1"/>
  <c r="K50" i="3"/>
  <c r="K62" i="47"/>
  <c r="I62" i="47"/>
  <c r="J56" i="47" l="1"/>
  <c r="J63" i="47"/>
  <c r="K56" i="47"/>
  <c r="K63" i="47"/>
  <c r="J55" i="47"/>
  <c r="J62" i="47"/>
  <c r="I56" i="47"/>
  <c r="I63" i="47"/>
  <c r="I52" i="3"/>
  <c r="K51" i="3"/>
  <c r="K55" i="47"/>
  <c r="E57" i="47"/>
  <c r="C57" i="47"/>
  <c r="I55" i="47"/>
  <c r="D57" i="47"/>
  <c r="K64" i="47" l="1"/>
  <c r="E66" i="47"/>
  <c r="D66" i="47"/>
  <c r="J64" i="47"/>
  <c r="C59" i="47"/>
  <c r="I64" i="47"/>
  <c r="C66" i="47"/>
  <c r="I53" i="3"/>
  <c r="K52" i="3"/>
  <c r="I57" i="47"/>
  <c r="K57" i="47"/>
  <c r="E59" i="47"/>
  <c r="J57" i="47"/>
  <c r="D59" i="47"/>
  <c r="C129" i="47" l="1"/>
  <c r="I54" i="3"/>
  <c r="K53" i="3"/>
  <c r="J116" i="47"/>
  <c r="L114" i="47"/>
  <c r="E129" i="47"/>
  <c r="L116" i="47"/>
  <c r="E128" i="47"/>
  <c r="L115" i="47"/>
  <c r="E120" i="47"/>
  <c r="J115" i="47"/>
  <c r="K116" i="47"/>
  <c r="K114" i="47"/>
  <c r="D129" i="47"/>
  <c r="D128" i="47"/>
  <c r="K115" i="47"/>
  <c r="D120" i="47"/>
  <c r="I55" i="3" l="1"/>
  <c r="K54" i="3"/>
  <c r="D130" i="47"/>
  <c r="M114" i="47"/>
  <c r="M116" i="47"/>
  <c r="H129" i="47"/>
  <c r="M115" i="47"/>
  <c r="E130" i="47"/>
  <c r="H120" i="47"/>
  <c r="C130" i="47"/>
  <c r="H128" i="47"/>
  <c r="I56" i="3" l="1"/>
  <c r="K55" i="3"/>
  <c r="M117" i="47"/>
  <c r="H130" i="47"/>
  <c r="I57" i="3" l="1"/>
  <c r="K56" i="3"/>
  <c r="I58" i="3" l="1"/>
  <c r="K57" i="3"/>
  <c r="I59" i="3" l="1"/>
  <c r="K58" i="3"/>
  <c r="I60" i="3" l="1"/>
  <c r="K59" i="3"/>
  <c r="I61" i="3" l="1"/>
  <c r="K60" i="3"/>
  <c r="I62" i="3" l="1"/>
  <c r="K61" i="3"/>
  <c r="I63" i="3" l="1"/>
  <c r="K62" i="3"/>
  <c r="I64" i="3" l="1"/>
  <c r="K63" i="3"/>
  <c r="I65" i="3" l="1"/>
  <c r="K64" i="3"/>
  <c r="I66" i="3" l="1"/>
  <c r="K65" i="3"/>
  <c r="I67" i="3" l="1"/>
  <c r="K66" i="3"/>
  <c r="I68" i="3" l="1"/>
  <c r="K67" i="3"/>
  <c r="I69" i="3" l="1"/>
  <c r="K68" i="3"/>
  <c r="I70" i="3" l="1"/>
  <c r="K69" i="3"/>
  <c r="I71" i="3" l="1"/>
  <c r="K70" i="3"/>
  <c r="I72" i="3" l="1"/>
  <c r="K71" i="3"/>
  <c r="I73" i="3" l="1"/>
  <c r="K72" i="3"/>
  <c r="I74" i="3" l="1"/>
  <c r="K73" i="3"/>
  <c r="I75" i="3" l="1"/>
  <c r="K74" i="3"/>
  <c r="I76" i="3" l="1"/>
  <c r="K75" i="3"/>
  <c r="I77" i="3" l="1"/>
  <c r="K76" i="3"/>
  <c r="I78" i="3" l="1"/>
  <c r="K77" i="3"/>
  <c r="I79" i="3" l="1"/>
  <c r="K78" i="3"/>
  <c r="I80" i="3" l="1"/>
  <c r="K79" i="3"/>
  <c r="I81" i="3" l="1"/>
  <c r="K80" i="3"/>
  <c r="I82" i="3" l="1"/>
  <c r="K81" i="3"/>
  <c r="I83" i="3" l="1"/>
  <c r="K82" i="3"/>
  <c r="I84" i="3" l="1"/>
  <c r="K83" i="3"/>
  <c r="I85" i="3" l="1"/>
  <c r="K84" i="3"/>
  <c r="I86" i="3" l="1"/>
  <c r="K85" i="3"/>
  <c r="I87" i="3" l="1"/>
  <c r="K86" i="3"/>
  <c r="I88" i="3" l="1"/>
  <c r="K87" i="3"/>
  <c r="I89" i="3" l="1"/>
  <c r="K88" i="3"/>
  <c r="I90" i="3" l="1"/>
  <c r="K89" i="3"/>
  <c r="I91" i="3" l="1"/>
  <c r="K90" i="3"/>
  <c r="K91" i="3" l="1"/>
  <c r="I92" i="3"/>
  <c r="K92" i="3" l="1"/>
  <c r="I93" i="3"/>
  <c r="I94" i="3" l="1"/>
  <c r="K93" i="3"/>
  <c r="I95" i="3" l="1"/>
  <c r="K94" i="3"/>
  <c r="K95" i="3" l="1"/>
  <c r="I96" i="3"/>
  <c r="I97" i="3" l="1"/>
  <c r="K96" i="3"/>
  <c r="K97" i="3" l="1"/>
  <c r="I98" i="3"/>
  <c r="I99" i="3" l="1"/>
  <c r="K98" i="3"/>
  <c r="K99" i="3" l="1"/>
  <c r="I100" i="3"/>
  <c r="I101" i="3" l="1"/>
  <c r="K100" i="3"/>
  <c r="K101" i="3" l="1"/>
  <c r="I102" i="3"/>
  <c r="I103" i="3" l="1"/>
  <c r="K103" i="3" s="1"/>
  <c r="K102" i="3"/>
</calcChain>
</file>

<file path=xl/sharedStrings.xml><?xml version="1.0" encoding="utf-8"?>
<sst xmlns="http://schemas.openxmlformats.org/spreadsheetml/2006/main" count="17658" uniqueCount="1898">
  <si>
    <t>Allocation to Distribution Function</t>
  </si>
  <si>
    <t>Net Plant</t>
  </si>
  <si>
    <t>Dep Expense</t>
  </si>
  <si>
    <t>Embudo</t>
  </si>
  <si>
    <t>North</t>
  </si>
  <si>
    <t>Person</t>
  </si>
  <si>
    <t>Prager</t>
  </si>
  <si>
    <t>Sandia</t>
  </si>
  <si>
    <t>Tome</t>
  </si>
  <si>
    <t>Zia</t>
  </si>
  <si>
    <t>Algodones</t>
  </si>
  <si>
    <t>Veranda</t>
  </si>
  <si>
    <t xml:space="preserve">December 2012. </t>
  </si>
  <si>
    <t>Turquoise</t>
  </si>
  <si>
    <t>Lordsburg</t>
  </si>
  <si>
    <t>Alamogordo</t>
  </si>
  <si>
    <t>Velencia (Las Vegas)</t>
  </si>
  <si>
    <t>Reeves</t>
  </si>
  <si>
    <t>Mission</t>
  </si>
  <si>
    <t>(2013) El Cerro</t>
  </si>
  <si>
    <t>(2013) Los Morros</t>
  </si>
  <si>
    <t xml:space="preserve">(2013) Scenic </t>
  </si>
  <si>
    <t>(2013) Snow Vista</t>
  </si>
  <si>
    <t>(2013) MD#1</t>
  </si>
  <si>
    <t>company</t>
  </si>
  <si>
    <t>utility_account</t>
  </si>
  <si>
    <t>major_location</t>
  </si>
  <si>
    <t>asset_location</t>
  </si>
  <si>
    <t>gl_account</t>
  </si>
  <si>
    <t>ldg_long_description</t>
  </si>
  <si>
    <t>month</t>
  </si>
  <si>
    <t>quantity</t>
  </si>
  <si>
    <t>book_cost</t>
  </si>
  <si>
    <t>allocated_reserve</t>
  </si>
  <si>
    <t>net_book_value</t>
  </si>
  <si>
    <t>Transmission Services</t>
  </si>
  <si>
    <t>23500 - Land</t>
  </si>
  <si>
    <t>Embudo Switching Station</t>
  </si>
  <si>
    <t>Embudo Switching Station Tax District 002 : 100 913010</t>
  </si>
  <si>
    <t>101000 - Plant in Service</t>
  </si>
  <si>
    <t>Sewer Assessment - Embudo Switching Station</t>
  </si>
  <si>
    <t>12/2012</t>
  </si>
  <si>
    <t>Land Embudo Switching Station 4.8247 Acres Cp 181</t>
  </si>
  <si>
    <t>Land Embudo Switching Station Entrance 41.5 X 538</t>
  </si>
  <si>
    <t>Acquisition Costs - Embudo Acp 026 12/79    Ref. A</t>
  </si>
  <si>
    <t>23520 - Structures &amp; Improvement</t>
  </si>
  <si>
    <t>Grounding, Grading/Upgrade</t>
  </si>
  <si>
    <t>Control House - Concrete Foundation</t>
  </si>
  <si>
    <t>Walls, Fence And Gate Cleared 08-70</t>
  </si>
  <si>
    <t>Armco Steel Control House 16 X 40 Panel Board Ligh</t>
  </si>
  <si>
    <t>Spill Prevention Includes Curbing And/Or Gravel 6-</t>
  </si>
  <si>
    <t>23530 - Station Equip</t>
  </si>
  <si>
    <t>Type A Tower</t>
  </si>
  <si>
    <t>Alum Pipe 2in</t>
  </si>
  <si>
    <t>Control Cable</t>
  </si>
  <si>
    <t>Control Panel</t>
  </si>
  <si>
    <t>Ocb Ge 115 Kv</t>
  </si>
  <si>
    <t>Fans And Pumps</t>
  </si>
  <si>
    <t>Motor Operator</t>
  </si>
  <si>
    <t>Relay : 049100</t>
  </si>
  <si>
    <t>Ltng Arr 115 Kv</t>
  </si>
  <si>
    <t>Pot Transf 115 Kv</t>
  </si>
  <si>
    <t>Concrete Foundation</t>
  </si>
  <si>
    <t>Foundation 6556-002</t>
  </si>
  <si>
    <t>Lightening Arrester</t>
  </si>
  <si>
    <t>Ocb 115kv Ser=17256</t>
  </si>
  <si>
    <t>BUS INSULATORS 115KV</t>
  </si>
  <si>
    <t>Bus Insulators 115kv</t>
  </si>
  <si>
    <t>Relay  Control Panel</t>
  </si>
  <si>
    <t>Underfrequency Relay</t>
  </si>
  <si>
    <t>RIGID BUS AND FITTINGS</t>
  </si>
  <si>
    <t>Steel Structure 65 Tons</t>
  </si>
  <si>
    <t>Arrester, Surge : 027001</t>
  </si>
  <si>
    <t>Sw Panels Ge Dual Duplex</t>
  </si>
  <si>
    <t>Control Wire 6-1-6570-003</t>
  </si>
  <si>
    <t>Ground Mat And Switch Mat</t>
  </si>
  <si>
    <t>125 Vdc Relay 6-1-6374-035</t>
  </si>
  <si>
    <t>Test Switches 6-1-6374-035</t>
  </si>
  <si>
    <t>Disc Sw 115 Kv 600 Amp Tpst</t>
  </si>
  <si>
    <t>Potential Transformer 115kv</t>
  </si>
  <si>
    <t>Transformer, 115kv, Power Pt</t>
  </si>
  <si>
    <t>Air Conditioner Payne-559b036</t>
  </si>
  <si>
    <t>Lot Swgr  Related Access Eqpt</t>
  </si>
  <si>
    <t>Ltng Arresters 96 Kv 6556-002</t>
  </si>
  <si>
    <t>Traveling Wave Fault Locators</t>
  </si>
  <si>
    <t>Panel,Line, 115kv,1-1-6556-001</t>
  </si>
  <si>
    <t>Potential Xemrs 550 Kv 6556-002</t>
  </si>
  <si>
    <t>Disconnect Switch 115kv 1200 Amp</t>
  </si>
  <si>
    <t>Ge Reclosure Relay Model Acr11b14a</t>
  </si>
  <si>
    <t>Capacitor Voltage Transformer (Cvt)</t>
  </si>
  <si>
    <t>Panel,Control  W/Relays 6-1-6570-003</t>
  </si>
  <si>
    <t>Control Relay  Cp#2145 12-89 1-1-6740</t>
  </si>
  <si>
    <t>Battery Gould 60-Cell W/Exide    Charger</t>
  </si>
  <si>
    <t>SWITCH,115KV VERTICALBREAK,1200A,EB LINE</t>
  </si>
  <si>
    <t>SWITCH,115KV VERTICALBREAK,1200A,ER LINE</t>
  </si>
  <si>
    <t>SWITCH,115KV VERTICALBREAK,1200A,RE LINE</t>
  </si>
  <si>
    <t>SWITCH,115KV VERTICALBREAK,1200A,SE LINE</t>
  </si>
  <si>
    <t>Switch,115kv Verticalbreak,1200a,Se Line</t>
  </si>
  <si>
    <t>Transformer,75 Kva,12.47kv,120/208 Pd Mtd</t>
  </si>
  <si>
    <t>Breaker Bushing Current Transformers 115kv</t>
  </si>
  <si>
    <t>Circuit Bkr W/Cover Cp#2145 12-89 1-1-6740</t>
  </si>
  <si>
    <t>Enclosure,Yard Ct &amp; Pt Terminator 6556-001</t>
  </si>
  <si>
    <t>Enclosure, Control &amp; Relaying,115kv  6556-001</t>
  </si>
  <si>
    <t>Lightning Arrester 90kv Cp #2145 12/89 1-6740</t>
  </si>
  <si>
    <t>Ct Transformer 600/5 Cp# 0636 3/91 61-6969-003</t>
  </si>
  <si>
    <t>By-Pass Device S/N39078-11 Cp#2145 12-89 1-6740</t>
  </si>
  <si>
    <t>Transformer 115kv S#A0680t Cp #2145 12-89 1-6740</t>
  </si>
  <si>
    <t>Circuit Switch 115kv S#30965 Cp 2145 12/89 1-6740</t>
  </si>
  <si>
    <t>Grading,Lot, Leveling Conc Fdn    Steel Fence  Gate</t>
  </si>
  <si>
    <t>106001 - Reclass-Completed CWIP</t>
  </si>
  <si>
    <t>00086051  &lt;107&gt; EMBUDO - TWS UPGRADE</t>
  </si>
  <si>
    <t>02243832  &lt;107&gt; INSTALL SURGE ARRESTERS</t>
  </si>
  <si>
    <t>00080729  &lt;107&gt; EMBUDO UVLS 2005 UPGRADE</t>
  </si>
  <si>
    <t>23560 - Overhead Conductors &amp; Devic</t>
  </si>
  <si>
    <t>02353604  &lt;107&gt; ER POST INSULATOR REPLACEMENT STR 50-57 ER POST INSULATOR REPLACEMENT</t>
  </si>
  <si>
    <t>23970 - Communication Equip</t>
  </si>
  <si>
    <t>Terrawave Unit</t>
  </si>
  <si>
    <t>Lorain Power Supply</t>
  </si>
  <si>
    <t>Traveling Wave System</t>
  </si>
  <si>
    <t>Communication Equipment</t>
  </si>
  <si>
    <t>Mds 2100 Multi Ad Radio</t>
  </si>
  <si>
    <t>Safety Climb Device/Radio Towers</t>
  </si>
  <si>
    <t>Rtu-44-550 6-1-6374-012  Cp # 0117</t>
  </si>
  <si>
    <t>Change Frequency Cp#0357 61-6150-002</t>
  </si>
  <si>
    <t>Lynch Mdl 7ra71 Tone Rcvr W/Opt Va,Fr28.1khz</t>
  </si>
  <si>
    <t>Grounding System</t>
  </si>
  <si>
    <t>Cable</t>
  </si>
  <si>
    <t>Relay</t>
  </si>
  <si>
    <t>Conduit</t>
  </si>
  <si>
    <t>115kv Ocb</t>
  </si>
  <si>
    <t>Bus System</t>
  </si>
  <si>
    <t>GROUND BUS</t>
  </si>
  <si>
    <t>Insulators</t>
  </si>
  <si>
    <t>Pqm Equipment</t>
  </si>
  <si>
    <t>Battery : 029500</t>
  </si>
  <si>
    <t>Breaker : 029890</t>
  </si>
  <si>
    <t>RIGID BUS SYSTEM</t>
  </si>
  <si>
    <t>Rigid Bus System</t>
  </si>
  <si>
    <t>Arrester, Lightning</t>
  </si>
  <si>
    <t>Current Transformer</t>
  </si>
  <si>
    <t>Misc Minor Material</t>
  </si>
  <si>
    <t>74kv Surge Arresters</t>
  </si>
  <si>
    <t>Overhead Static Line</t>
  </si>
  <si>
    <t>Foundations - Capacitors</t>
  </si>
  <si>
    <t>115kv Potential Transformer</t>
  </si>
  <si>
    <t>25mvac Shunt Capacitor Bank</t>
  </si>
  <si>
    <t>115kv 300 Micro-Henry Current</t>
  </si>
  <si>
    <t>Foundation, Equipment : 040502</t>
  </si>
  <si>
    <t>Transformer, Potential : 095500</t>
  </si>
  <si>
    <t>Switch, Gang Operated Disconnect</t>
  </si>
  <si>
    <t>Communication Equipment : 999997</t>
  </si>
  <si>
    <t>Person Swtch Stn</t>
  </si>
  <si>
    <t>Person Switching Station Tax District 004 : 100 002500</t>
  </si>
  <si>
    <t>Person Switching Station (46kv,115kv) 3.80 Ac</t>
  </si>
  <si>
    <t>Building, Control House</t>
  </si>
  <si>
    <t>Chain Link Fence                           _</t>
  </si>
  <si>
    <t>115KV OCB</t>
  </si>
  <si>
    <t>OCB 115KV</t>
  </si>
  <si>
    <t>Ocb 115kv</t>
  </si>
  <si>
    <t>BUS COLUMNS</t>
  </si>
  <si>
    <t>Pt/La Stand</t>
  </si>
  <si>
    <t>Relay Panel</t>
  </si>
  <si>
    <t>Tower Type A</t>
  </si>
  <si>
    <t>Tower Type C</t>
  </si>
  <si>
    <t>Type B Tower</t>
  </si>
  <si>
    <t>115kv Conduit</t>
  </si>
  <si>
    <t>46kv Ocb 2500a</t>
  </si>
  <si>
    <t>BUS INSULATORS</t>
  </si>
  <si>
    <t>Fault Monitors</t>
  </si>
  <si>
    <t>Wrg Insulators</t>
  </si>
  <si>
    <t>48 volt dc bank</t>
  </si>
  <si>
    <t>Arresters,Surge</t>
  </si>
  <si>
    <t>Motor Mechanism</t>
  </si>
  <si>
    <t>Steel Structure</t>
  </si>
  <si>
    <t>115KV STRAIN BUS</t>
  </si>
  <si>
    <t>115kv Strain Bus</t>
  </si>
  <si>
    <t>46kv Goab Switch</t>
  </si>
  <si>
    <t>Bushing : 029750</t>
  </si>
  <si>
    <t>Insulator Stacks</t>
  </si>
  <si>
    <t>Protective Relay</t>
  </si>
  <si>
    <t>115KV BUS FITTING</t>
  </si>
  <si>
    <t>115kv Relay Panel</t>
  </si>
  <si>
    <t>Cable And Conduit</t>
  </si>
  <si>
    <t>Impulse Generator</t>
  </si>
  <si>
    <t>Pt//La Stands 15kv</t>
  </si>
  <si>
    <t>Pt/La 115kv Stands</t>
  </si>
  <si>
    <t>Stand,Switch,115kv</t>
  </si>
  <si>
    <t>Switch Motor 115kv</t>
  </si>
  <si>
    <t>BUS SUPPORT COLUMNS</t>
  </si>
  <si>
    <t>Bus Support Columns</t>
  </si>
  <si>
    <t>115KV BUS INSULATORS</t>
  </si>
  <si>
    <t>ALUMINUM PIPE 2 INCH</t>
  </si>
  <si>
    <t>Relay Panel : 049900</t>
  </si>
  <si>
    <t>Battery Bank : 029501</t>
  </si>
  <si>
    <t>Breaker Control Panel</t>
  </si>
  <si>
    <t>Breaker,Circuit,115kv</t>
  </si>
  <si>
    <t>Buss Protection Panel</t>
  </si>
  <si>
    <t>Line Protection Panel</t>
  </si>
  <si>
    <t>Telemeter &amp; Equipment</t>
  </si>
  <si>
    <t>Varmeter 6-1-6956-001</t>
  </si>
  <si>
    <t>Buss,Supports And Pipe</t>
  </si>
  <si>
    <t>Wattmeter 6-1-6956-001</t>
  </si>
  <si>
    <t>46kv 600amp Goab Switch</t>
  </si>
  <si>
    <t>96kv Lightning Arrester</t>
  </si>
  <si>
    <t>Cable, Control : 022011</t>
  </si>
  <si>
    <t>Disc Switch 115kv 1200a</t>
  </si>
  <si>
    <t>Foundation 6-1-6956-001</t>
  </si>
  <si>
    <t>Auxiliary Breaker Switch</t>
  </si>
  <si>
    <t>BUS PIPE FITTINGS 2 INCH</t>
  </si>
  <si>
    <t>Battery Charger : 029502</t>
  </si>
  <si>
    <t>Current Transformer 46kv</t>
  </si>
  <si>
    <t>115kv V-Switch With Stand</t>
  </si>
  <si>
    <t>Structure, Deadend, 115kv</t>
  </si>
  <si>
    <t>V-Switch 115kv Disconnect</t>
  </si>
  <si>
    <t>Galvanized Steel Structure</t>
  </si>
  <si>
    <t>Glavanized Steel Structure</t>
  </si>
  <si>
    <t>Potential Transformer 46kv</t>
  </si>
  <si>
    <t>Spill Containment : 040551</t>
  </si>
  <si>
    <t>Stands Current Transformer</t>
  </si>
  <si>
    <t>Station Equipment : 000501</t>
  </si>
  <si>
    <t>Transformers,Current, 115kv</t>
  </si>
  <si>
    <t>Relay General Electric 1-5/6</t>
  </si>
  <si>
    <t>Suspension Insulators 10 Inch</t>
  </si>
  <si>
    <t>Terminating Equipment Bn Line</t>
  </si>
  <si>
    <t>Control Panel With Cable Conduit</t>
  </si>
  <si>
    <t>Switchgear And Related Equipment</t>
  </si>
  <si>
    <t>Terminator Equipment For Pb Line</t>
  </si>
  <si>
    <t>Concrete Foundation And Dirt Fill</t>
  </si>
  <si>
    <t>Underfrequency Relay 6-1-6670-003</t>
  </si>
  <si>
    <t>Cable 500mcm Control Cleared 06-72</t>
  </si>
  <si>
    <t>Ground Assembly, Switching Material</t>
  </si>
  <si>
    <t>Ocb 46kva Sn24631, Sn24632, Sn24633</t>
  </si>
  <si>
    <t>Transformer Rewind 2500kva 46/2.4kv</t>
  </si>
  <si>
    <t>115kv Man Operated Disconnect Switch</t>
  </si>
  <si>
    <t>97kv Lightning Arrester 1-1-6707-075</t>
  </si>
  <si>
    <t>Generator, Emergency Station Service</t>
  </si>
  <si>
    <t>Metering Swbd 2-5a 120v 3w 3ph 12vac</t>
  </si>
  <si>
    <t>Ocb 115kv 1200a 5000mva Westinghouse</t>
  </si>
  <si>
    <t>Transformers,Capacitor Voltage, 115kv</t>
  </si>
  <si>
    <t>Switches, Disconnect,Hod,115kv,2000amp,</t>
  </si>
  <si>
    <t>Transformer, Capacitor Voltage : 078000</t>
  </si>
  <si>
    <t>SWITCH,115KV VERTICALBREAK,1200A,PM LINE</t>
  </si>
  <si>
    <t>SWITCH,115KV VERTICALBREAK,1200A,PS LINE</t>
  </si>
  <si>
    <t>SWITCH,115KV VERTICALBREAK,1200A,PW LINE</t>
  </si>
  <si>
    <t>SWITCH,115KV VERTICALBREAK,1200A,SP LINE</t>
  </si>
  <si>
    <t>Switch,115kv Verticalbreak,1200a,Pw Line</t>
  </si>
  <si>
    <t>Underfrequency Relay Sfr-59-1a-125vdc Op</t>
  </si>
  <si>
    <t>Current Transformer Pennsylvania Type De-6</t>
  </si>
  <si>
    <t>Concrete Foundation, Miscellaneous Equipment</t>
  </si>
  <si>
    <t>Switchgear With Related Equipment          _</t>
  </si>
  <si>
    <t>Current Transformer Westinghouse 46kv 20/40-5a</t>
  </si>
  <si>
    <t>OCB 115KV 1200A 3500MVA TYPE GM-5 WESTINGHOUSE</t>
  </si>
  <si>
    <t>Transformer Panel General Electric With Relays</t>
  </si>
  <si>
    <t>Ocb 46kv 1200a 1500mva Pacific Electric Sn10086</t>
  </si>
  <si>
    <t>Auto-Transformer 60mva Pennsylvania Snc-02067-5-1</t>
  </si>
  <si>
    <t>Miscellaneous Switchgear Wiring Tower Accessories</t>
  </si>
  <si>
    <t>Installation Of Magnetic Tape Metering 6-1-6570-00</t>
  </si>
  <si>
    <t>Manhole, Concrete Foundation Slab, With Conduit Co</t>
  </si>
  <si>
    <t>OCB 46KV 1200A 1500MVA PACIFIC ELECTRIC JE37F SN10</t>
  </si>
  <si>
    <t>OCB 46KV 1200A 1500MVA PACIFIC ELECTRIC JE37F SN11</t>
  </si>
  <si>
    <t>Ocb 46kv 1200a 1500mva Pacific Electric Je37f Sn10</t>
  </si>
  <si>
    <t>Ocb 46kv 1200a 1500mva Pacific Electric Je37f Sn11</t>
  </si>
  <si>
    <t>Potential Transformers Westinghouse 69kv 8000amp T</t>
  </si>
  <si>
    <t>02288921  &lt;107&gt; PERSON STATION BATTERY CHARGER UPGRADE</t>
  </si>
  <si>
    <t>02363196  &lt;107&gt; PRAGER FENCE REMEDIATION PRAGER FENCE REMEDIATION</t>
  </si>
  <si>
    <t>02304948  &lt;107&gt; PERSON SWITCHING STATION BATTERY REPLACEMENT PERSON SWITCHING STATION BATTERY REPLACEMENT</t>
  </si>
  <si>
    <t>23540 - Towers &amp; Fixtures</t>
  </si>
  <si>
    <t>Tower : 018000</t>
  </si>
  <si>
    <t>23550 - Poles &amp; Fixtures</t>
  </si>
  <si>
    <t>02349495  &lt;107&gt; PERSON DELTA RTU INSTALLATION PERSON DELTA RTU INSTALLATION</t>
  </si>
  <si>
    <t>02218104  &lt;107&gt; REPLACE THE 115KV LINE PT'S - SP LINE AT PERSON STATION</t>
  </si>
  <si>
    <t>Rtu</t>
  </si>
  <si>
    <t>Additional Cost For Above</t>
  </si>
  <si>
    <t>Granger Dtl 7300 Multiplex</t>
  </si>
  <si>
    <t>RUGGEDCOM FIBER 1-RSG2300 3-RMC40</t>
  </si>
  <si>
    <t>Analog Outputs-40-200 6-1-6070-002</t>
  </si>
  <si>
    <t>REMOTE TERMINAL UNITS TO CONNEX 30</t>
  </si>
  <si>
    <t>M-0188 Syncrocloser Relay 6-1-6443-006</t>
  </si>
  <si>
    <t>Micro  Term  Transmitter/Receiver 6-6887-001</t>
  </si>
  <si>
    <t>129vdc Power Supply P/N # 56526502 6-1-6270-027 Cp</t>
  </si>
  <si>
    <t>Construct Extension To Control Area Mimic   Board-</t>
  </si>
  <si>
    <t>Pole, Wood, 75 Foot</t>
  </si>
  <si>
    <t>Switch : 050000</t>
  </si>
  <si>
    <t>Prager Substation</t>
  </si>
  <si>
    <t>Prager Substation Tax District 001 : 100 001500</t>
  </si>
  <si>
    <t>Land Prager Station 3.518 Acres</t>
  </si>
  <si>
    <t>Chain Link Fence</t>
  </si>
  <si>
    <t>Grounding System - Gravel</t>
  </si>
  <si>
    <t>Grading, Leveling And Clearing             _</t>
  </si>
  <si>
    <t>Gravel                                     _</t>
  </si>
  <si>
    <t>Yard Lighting                              _</t>
  </si>
  <si>
    <t>Relay House - Walls Fence And Gate Cleared 08-70</t>
  </si>
  <si>
    <t>Install Perimeter Grd Fence Gd Gate Gd Cp#0116 61-</t>
  </si>
  <si>
    <t>Relay House - Installation Cost Wall Fence And Gat</t>
  </si>
  <si>
    <t>Relay House 20 X 40 X 10 Cl D Steel Frame Aluminum</t>
  </si>
  <si>
    <t>Mod</t>
  </si>
  <si>
    <t>Fence</t>
  </si>
  <si>
    <t>69kv Pt</t>
  </si>
  <si>
    <t>WIRE BUS</t>
  </si>
  <si>
    <t>Foundations</t>
  </si>
  <si>
    <t>Control Work</t>
  </si>
  <si>
    <t>115kv V-Switch</t>
  </si>
  <si>
    <t>Cable, Control</t>
  </si>
  <si>
    <t>Panel Hardware</t>
  </si>
  <si>
    <t>Arrester, Surge</t>
  </si>
  <si>
    <t>Battery Charger</t>
  </si>
  <si>
    <t>OCB 46KV 600AMP</t>
  </si>
  <si>
    <t>OCB 46KV 1200AMP</t>
  </si>
  <si>
    <t>Ocb 46kv 1200amp</t>
  </si>
  <si>
    <t>Stand, Equipment</t>
  </si>
  <si>
    <t>Switchboard Wire</t>
  </si>
  <si>
    <t>Cap. Pot. Devices</t>
  </si>
  <si>
    <t>Cable,Control 600v</t>
  </si>
  <si>
    <t>Ground Relay Iac53</t>
  </si>
  <si>
    <t>Breaker, Gas, 115kv</t>
  </si>
  <si>
    <t>Relay Control Panel</t>
  </si>
  <si>
    <t>115kv 2000amp Switch</t>
  </si>
  <si>
    <t>Transformer, Current</t>
  </si>
  <si>
    <t>Foundation, Equipment</t>
  </si>
  <si>
    <t>Suspension Insulators</t>
  </si>
  <si>
    <t>BUS SUPPORT INSULATORS</t>
  </si>
  <si>
    <t>Lightning Arrester 96kv</t>
  </si>
  <si>
    <t>Relay Panel,Line Prager</t>
  </si>
  <si>
    <t>Battery, Station, Upgrade</t>
  </si>
  <si>
    <t>Battery,Station,300ampere</t>
  </si>
  <si>
    <t>Switch, Disconnect, 115 Kv</t>
  </si>
  <si>
    <t>115kv Motor Operated Switch</t>
  </si>
  <si>
    <t>25MVAC SHUNT CAPACITOR BANK</t>
  </si>
  <si>
    <t>50MVAC SHUNT CAPACITOR BANK</t>
  </si>
  <si>
    <t>Potential Transformers 46kv</t>
  </si>
  <si>
    <t>Switch, Disconnect : 051000</t>
  </si>
  <si>
    <t>Switch Operator Moto-Draulic</t>
  </si>
  <si>
    <t>Vent System,Hydrogen,Charger</t>
  </si>
  <si>
    <t>Battery 60 Cell Epr-15 W/Rack</t>
  </si>
  <si>
    <t>Load Tap Changer/Rebuild Xfmr</t>
  </si>
  <si>
    <t>Transformer, Current : 095000</t>
  </si>
  <si>
    <t>Containment,Acid Spill,Battery</t>
  </si>
  <si>
    <t>Relay,Dupley And Control Panel</t>
  </si>
  <si>
    <t>Cable 428ft Cp#0116 61-6050-027</t>
  </si>
  <si>
    <t>Conduit 220 Cp#0116 61-6050-027</t>
  </si>
  <si>
    <t>Batter Charger Grf-120t-50 Sn1525</t>
  </si>
  <si>
    <t>115kv 200 Amp Power Circuit Breaker</t>
  </si>
  <si>
    <t>Capacity Voltage Transformer, (Cvt)</t>
  </si>
  <si>
    <t>Foundation,Concrete,Substation,44kv</t>
  </si>
  <si>
    <t>Ring Buss, Prager(Modify Main Buss)</t>
  </si>
  <si>
    <t>Steel Structure, Stands And Columns</t>
  </si>
  <si>
    <t>44kv Switchgear With Related Equipment</t>
  </si>
  <si>
    <t>Switchgear Steel Structure And Equipment</t>
  </si>
  <si>
    <t>Wire 2/0 Bare Soft-Drawn Copper - 7 Strand</t>
  </si>
  <si>
    <t>Double Throwover Switch Cp#0116 61-6050-025</t>
  </si>
  <si>
    <t>Circuit Switcher 115kv 600a                _</t>
  </si>
  <si>
    <t>Auto-Transformer General Electric 60mva 115/46kv 3</t>
  </si>
  <si>
    <t>Directional Power Relay Sn121cw51a5a Cleared 04-72</t>
  </si>
  <si>
    <t>Steel Fence With Gate, Concrete Foundations, Gradi</t>
  </si>
  <si>
    <t>Transformer 1500kva 44/13.8kv 1 Phase Sn2350620, S</t>
  </si>
  <si>
    <t>Transformer General Electric 7500kva 44/13.8kv 3 P</t>
  </si>
  <si>
    <t>Transformer Westinghouse 5000kva 44/13.8kv 1 Phase</t>
  </si>
  <si>
    <t>Panel,Bus Differential,46kv, W/Relays - Swyd 71-654</t>
  </si>
  <si>
    <t>Prager Substation Tax District 002 : 100 001500</t>
  </si>
  <si>
    <t>Sandia Swtch Stn</t>
  </si>
  <si>
    <t>Sandia Switching Station Tax District 004 : 100 915000</t>
  </si>
  <si>
    <t>Land Sandia Switching Station 10 Acres</t>
  </si>
  <si>
    <t>Acquisition Costs - 345kv Terminal Facilities Clea</t>
  </si>
  <si>
    <t>Land 345kv Terminal Facilities 28-681 Acres 6-1-64</t>
  </si>
  <si>
    <t>Site Preparation</t>
  </si>
  <si>
    <t>Hot Pot Cleared 06-80</t>
  </si>
  <si>
    <t>Concrete Cp#1714 11-6895-003</t>
  </si>
  <si>
    <t>Foundations 115kv Cleared 10-77</t>
  </si>
  <si>
    <t>Foundations 345kv Cleared 10-77</t>
  </si>
  <si>
    <t>Concrete Foundation For Building</t>
  </si>
  <si>
    <t>Surface Inprovement 6-1-6943-003</t>
  </si>
  <si>
    <t>Control House 345kv Clearing 06-80</t>
  </si>
  <si>
    <t>Walls, Fences And Gates Cleared 08-70</t>
  </si>
  <si>
    <t>Wind Turbine, Control Battery Room 03-79</t>
  </si>
  <si>
    <t>Site Preparation 6-1-6472-004 Cleared 10-79</t>
  </si>
  <si>
    <t>Armco Steel Control House 20 X 32 Lighting 3 Ton A</t>
  </si>
  <si>
    <t>Concrete Foundations 115kv Additional Costs Cleare</t>
  </si>
  <si>
    <t>Concrete Foundations 345kv Additional Costs Cleare</t>
  </si>
  <si>
    <t>Wire</t>
  </si>
  <si>
    <t>Ac Panel</t>
  </si>
  <si>
    <t>Dc Panel</t>
  </si>
  <si>
    <t>Buss Work</t>
  </si>
  <si>
    <t>Conduit Lot</t>
  </si>
  <si>
    <t>Interrupter</t>
  </si>
  <si>
    <t>Bus Work 46kv</t>
  </si>
  <si>
    <t>Cvt(Pt) 345kv</t>
  </si>
  <si>
    <t>Disc Sw 46 Kv</t>
  </si>
  <si>
    <t>WIRE BUS WORK</t>
  </si>
  <si>
    <t>BUS WORK 345KV</t>
  </si>
  <si>
    <t>2in Pvc Conduit</t>
  </si>
  <si>
    <t>Grounding 345kv</t>
  </si>
  <si>
    <t>Line Trap 345kv</t>
  </si>
  <si>
    <t>Static Wire Lot</t>
  </si>
  <si>
    <t>Surge Arresters</t>
  </si>
  <si>
    <t>115KV GROUND BUS</t>
  </si>
  <si>
    <t>115kv P.T. Stand</t>
  </si>
  <si>
    <t>Charger, Battery</t>
  </si>
  <si>
    <t>Crossarm, Dbd 408</t>
  </si>
  <si>
    <t>D.E. Touers 345kv</t>
  </si>
  <si>
    <t>Disconnect Switch</t>
  </si>
  <si>
    <t>Lot Control Cable</t>
  </si>
  <si>
    <t>OCB 115 KV 1200 A</t>
  </si>
  <si>
    <t>115kv Disc. Switch</t>
  </si>
  <si>
    <t>115kv Type A Tower</t>
  </si>
  <si>
    <t>115kv Type B Tower</t>
  </si>
  <si>
    <t>115kv Type P Tower</t>
  </si>
  <si>
    <t>Control Work - Lot</t>
  </si>
  <si>
    <t>Disc. Switch 345kv</t>
  </si>
  <si>
    <t>Pot Devices 345 Kv</t>
  </si>
  <si>
    <t>Scada Rtu : 051500</t>
  </si>
  <si>
    <t>115kv Vt On Se Line</t>
  </si>
  <si>
    <t>Breaker Sp : 029891</t>
  </si>
  <si>
    <t>Lot Steel Structure</t>
  </si>
  <si>
    <t>Switch Stand 345 Kv</t>
  </si>
  <si>
    <t>WIRE BUS WORK - LOT</t>
  </si>
  <si>
    <t>115KV OCB'S 1200 AMP</t>
  </si>
  <si>
    <t>115KV OCB'S 2000 AMP</t>
  </si>
  <si>
    <t>115kv Ocb'S 1200 Amp</t>
  </si>
  <si>
    <t>Concrete Fndns - Lot</t>
  </si>
  <si>
    <t>RIGID BUS WORK - LOT</t>
  </si>
  <si>
    <t>Rigid Bus Work - Lot</t>
  </si>
  <si>
    <t>115kv Steel Structure</t>
  </si>
  <si>
    <t>46kv Fuse Disc Switch</t>
  </si>
  <si>
    <t>Battery Charger Exide</t>
  </si>
  <si>
    <t>Containment,Oil Spill</t>
  </si>
  <si>
    <t>Line Trap Stand 345kv</t>
  </si>
  <si>
    <t>RIGID BUS WORK 2&amp; LOT</t>
  </si>
  <si>
    <t>Rigid Bus Work 2&amp; Lot</t>
  </si>
  <si>
    <t>Steel Structure - Lot</t>
  </si>
  <si>
    <t>Steel Structure 345kv</t>
  </si>
  <si>
    <t>115kv "V" Switch Stand</t>
  </si>
  <si>
    <t>Compressor For Breaker</t>
  </si>
  <si>
    <t>Digital Fault Recorder</t>
  </si>
  <si>
    <t>Filtered Float Charger</t>
  </si>
  <si>
    <t>Grounding System - Lot</t>
  </si>
  <si>
    <t>Relay, Line Protection</t>
  </si>
  <si>
    <t>Station Battery W/Rack</t>
  </si>
  <si>
    <t>115KV RIGID BUS&amp;FITTING</t>
  </si>
  <si>
    <t>115kv Potential Devices</t>
  </si>
  <si>
    <t>60 Cell Station Battery</t>
  </si>
  <si>
    <t>Air Compressor, 4 Stage</t>
  </si>
  <si>
    <t>Goab 115 Kv W/Oper Eqpt</t>
  </si>
  <si>
    <t>Potential Devices 345kv</t>
  </si>
  <si>
    <t>115KV BUS SUPPORT COLUMN</t>
  </si>
  <si>
    <t>115kv Bus Support Column</t>
  </si>
  <si>
    <t>Conduit &amp; Fittings 345kv</t>
  </si>
  <si>
    <t>Pot Transf 46 Kv Ge E216</t>
  </si>
  <si>
    <t>Single Side Break Switch</t>
  </si>
  <si>
    <t>Wire Cp#0697 61-6050-029</t>
  </si>
  <si>
    <t>115KV WIRE BUS &amp; FITTINGS</t>
  </si>
  <si>
    <t>BUS SUPPORT COLUMN 345 KV</t>
  </si>
  <si>
    <t>RIGID BUS &amp; FITTING 345KV</t>
  </si>
  <si>
    <t>Stand, Equipment : 019110</t>
  </si>
  <si>
    <t>WIRE BUS &amp; FITTINGS 345KV</t>
  </si>
  <si>
    <t>Auto Transformer, Waukesha</t>
  </si>
  <si>
    <t>115kv Motor Oper "V" Switch</t>
  </si>
  <si>
    <t>115kv Pvc Conduit &amp; Fitting</t>
  </si>
  <si>
    <t>46 Kv Pt 6-1-6955 Cp # 0402</t>
  </si>
  <si>
    <t>BUS PIPE 6-1-6366 CP # 0885</t>
  </si>
  <si>
    <t>Control Panels W/Relays Lot</t>
  </si>
  <si>
    <t>Current Transf. 46kv  250kv</t>
  </si>
  <si>
    <t>Ground Fault Relay/Cap Bank</t>
  </si>
  <si>
    <t>Grounding 6-1-6366 Cp #0885</t>
  </si>
  <si>
    <t>La Stand 6-1-6955 Cp # 0402</t>
  </si>
  <si>
    <t>Lot Control Swbds  Aux Eqpt</t>
  </si>
  <si>
    <t>Terminator Cab 6-1-6472-009</t>
  </si>
  <si>
    <t>115 Kv La 6-1-6955 Cp # 0402</t>
  </si>
  <si>
    <t>Cable, Control, Insulated #6</t>
  </si>
  <si>
    <t>Current Transformer/Cap Bank</t>
  </si>
  <si>
    <t>Current Xfmr Jkw-250 300-600</t>
  </si>
  <si>
    <t>Grounding 6-1-6955 Cp # 0402</t>
  </si>
  <si>
    <t>Transfrmr We 45 Kva Type Csp</t>
  </si>
  <si>
    <t>46kv Ocb Cp#1714  11-6895-003</t>
  </si>
  <si>
    <t>Acid Spill Containment System</t>
  </si>
  <si>
    <t>Cable, Control, Insulated #10</t>
  </si>
  <si>
    <t>Meter Jem Cp#0697 61-6050-029</t>
  </si>
  <si>
    <t>Recorder Cp#0697  61-6050-029</t>
  </si>
  <si>
    <t>46kv 1200amp 250kv Disc Switch</t>
  </si>
  <si>
    <t>Instrumentation Cable For 0040</t>
  </si>
  <si>
    <t>46kv Bus Pt Cp#1714 11-6895-003</t>
  </si>
  <si>
    <t>BUS FITTINGS 6-1-6366 CP # 0885</t>
  </si>
  <si>
    <t>Bus Fittings 6-1-6366 Cp # 0885</t>
  </si>
  <si>
    <t>Metering Ct Cp#1513 6/88 6-6769</t>
  </si>
  <si>
    <t>Wire 2239 Ft 6-1-6366 Cp # 0885</t>
  </si>
  <si>
    <t>Air Brk Sw 115 Kv Motor Operated</t>
  </si>
  <si>
    <t>Back Panel Cp#1905 11-6869-009 Y</t>
  </si>
  <si>
    <t>Conduit Galv Cp#1714 11-6895-003</t>
  </si>
  <si>
    <t>Current Transf 46 Kv 100/200-5 A</t>
  </si>
  <si>
    <t>Goa B Switch Cp#1714 11-6895-003</t>
  </si>
  <si>
    <t>Pole, Wood, 55 Foot, For H Frame</t>
  </si>
  <si>
    <t>Auto Transformer, 115/46kv, Spare</t>
  </si>
  <si>
    <t>Cable 8365 Ft Cp#0170 61-6953-001</t>
  </si>
  <si>
    <t>Conductor 214 Cp#1714 11-6895-003</t>
  </si>
  <si>
    <t>H-Frame, 115kv Strain Bus Support</t>
  </si>
  <si>
    <t>Nound Dual,4" Cp#0170 61-6953-001</t>
  </si>
  <si>
    <t>OCB PE JE37F 46 KV 1200 A 1500MVA</t>
  </si>
  <si>
    <t>Ocb Pe Je37f 46 Kv 1200 A 1500mva</t>
  </si>
  <si>
    <t>115 Kv La Stand 6-1-6366 Cp # 0885</t>
  </si>
  <si>
    <t>115 Kv Pt Stand 6-1-6366 Cp # 0885</t>
  </si>
  <si>
    <t>115 Kv Pt Stand 6-1-6955 Cp # 0402</t>
  </si>
  <si>
    <t>Conduit 1289 Lbs 6-1-6955 Cp #0402</t>
  </si>
  <si>
    <t>115kv "A" Tower Cp#1714 11-6895-003</t>
  </si>
  <si>
    <t>ALUMN BUS 360 FT 6-1-6955 CP # 0402</t>
  </si>
  <si>
    <t>Alumn Bus 360 Ft 6-1-6955 Cp # 0402</t>
  </si>
  <si>
    <t>Interrupter-Capacitor Vacuum Switch</t>
  </si>
  <si>
    <t>Motor Mechanism Ser.=1729-1, 1729-3</t>
  </si>
  <si>
    <t>Panel,Relay,Vu Static  6-1-6472-009</t>
  </si>
  <si>
    <t>SWITCH,ELECTRO  CP#0170 61-6953-001</t>
  </si>
  <si>
    <t>Switch,Electro  Cp#0170 61-6953-001</t>
  </si>
  <si>
    <t>Wiegman Nema Cp#1905 11-6869-009 Bb</t>
  </si>
  <si>
    <t>115 Kv Connectors 6-1-6955 Cp # 0402</t>
  </si>
  <si>
    <t>115 Kv Ct W/Stand 6-1-6366 Cp # 0885</t>
  </si>
  <si>
    <t>4" Round Ammeter Cp#0170 61-6953-001</t>
  </si>
  <si>
    <t>Dc Panel 125/250 Cp 0170 61-6953-001</t>
  </si>
  <si>
    <t>Ge Bushing Ct On Ge Ocb=139a5014-203</t>
  </si>
  <si>
    <t>Panel,Breaker Failure,115kv W/Relays</t>
  </si>
  <si>
    <t>Polymer Insulators, Sandia 07031-012</t>
  </si>
  <si>
    <t>Top Switch Truss Cp#1714 11-6895-003</t>
  </si>
  <si>
    <t>Tr286 Insulators Cp#1714 11-6895-003</t>
  </si>
  <si>
    <t>Transducer,Watt  Cp#0170 61-6953-001</t>
  </si>
  <si>
    <t>115 Kv Switch Stand 6-1-6366 Cp# 0885</t>
  </si>
  <si>
    <t>Current Transformers 7200v 1-6606-024</t>
  </si>
  <si>
    <t>Panel,Differential,345/115kv W/Relays</t>
  </si>
  <si>
    <t>115 Kv 2000 Amp Ocb 6-1-6955 Cp # 0402</t>
  </si>
  <si>
    <t>115 Kv Switch Stand 6-1-6955 Cp # 0402</t>
  </si>
  <si>
    <t>Breakers, Osmol 9000 Env. Mgt. Systems</t>
  </si>
  <si>
    <t>Circuit Breaker, Power, 115kv, 2000amp</t>
  </si>
  <si>
    <t>Pvc Conduit 2800 Ft 6-1-6366 Cp # 0885</t>
  </si>
  <si>
    <t>SERIES 20 SWITCH CP#1905 11-6869-009 X</t>
  </si>
  <si>
    <t>Ws Line Control Equipment 6-1-6472-009</t>
  </si>
  <si>
    <t>115 Kv Reactor Stand 6-1-6955 Cp # 0402</t>
  </si>
  <si>
    <t>96 Kv Surge Arrestor 6-1-6366 Cp # 0885</t>
  </si>
  <si>
    <t>Fault Recorder Upgrade Match Ojo&amp;Norton</t>
  </si>
  <si>
    <t>Panels,Swbrd,Dup,Wolfemann, 4f,4r,5f,5r</t>
  </si>
  <si>
    <t>Set Volt Xfrms To 115kv Capacitor Banks</t>
  </si>
  <si>
    <t>115 KV BUS SUPPORT COL 6-1-6366 CP# 0885</t>
  </si>
  <si>
    <t>115 Kv Current Limiting Reactor 6-1-6955</t>
  </si>
  <si>
    <t>120 B202 Static Inverter  Transfer Panel</t>
  </si>
  <si>
    <t>Automatic Digital Fault Recording System</t>
  </si>
  <si>
    <t>Control Cable 5300 Ft 6-1-6366 Cp # 0885</t>
  </si>
  <si>
    <t>Line Relaying Upgrade/Kirtland Station P</t>
  </si>
  <si>
    <t>Panel,Control,Free Standing 6-1-6472-009</t>
  </si>
  <si>
    <t>115 Kv Circuit V Switch 6-1-6955 Cp# 0402</t>
  </si>
  <si>
    <t>115 Kv Cl Reactor Stand 6-1-6366 Cp #0885</t>
  </si>
  <si>
    <t>115/46kv Auto Transf Cp#1714  11-6895-003</t>
  </si>
  <si>
    <t>200 Kvar,13.28 Kv Capacitors 6-1-6252-002</t>
  </si>
  <si>
    <t>3ph 69kv 600amp Vacuum Interrupter Switch</t>
  </si>
  <si>
    <t>46kv 1200abl 53degree Cp#1714 11-6895-003</t>
  </si>
  <si>
    <t>Breaker,Circuit,Power Cp#0170 61-6953-001</t>
  </si>
  <si>
    <t>COMPACT TEST SWITCH CP#1905 11-6869-009 X</t>
  </si>
  <si>
    <t>Current Limit Reactor Cp#1714 11-6895-003</t>
  </si>
  <si>
    <t>Motro,Break,Vertical  Cp#0170 61-6953-001</t>
  </si>
  <si>
    <t>Shielded Cable 12200ft 6-1-6955 Cp # 0402</t>
  </si>
  <si>
    <t>115KV BUS COLUMN 16FT-83/8 6-1-6955 CP0402</t>
  </si>
  <si>
    <t>Meter,Electronic,Jem L,Cp#0170 61-6953-001</t>
  </si>
  <si>
    <t>Panel,Metering Free Standing, 6-1-6472-009</t>
  </si>
  <si>
    <t>46kv Pt Shunt Var Support 6-1-6366 Cp #0885</t>
  </si>
  <si>
    <t>Automatic Control Device 6-1-6366 Cp # 0885</t>
  </si>
  <si>
    <t>115 KV BUS COLUMN 11 FT-83/8 6-1-6955 CP0402</t>
  </si>
  <si>
    <t>115 Kv Oil Circuit Breakers Ser.=18597,18596</t>
  </si>
  <si>
    <t>115kv 48mvac Capacitor Bank 6-1-6955 Cp#0402</t>
  </si>
  <si>
    <t>115kv 48mvac Capacitor Bank Shunt Var Suppor</t>
  </si>
  <si>
    <t>Conc Fdns Grading Leveling Stl Fence Gates,Lot</t>
  </si>
  <si>
    <t>115 Kv Pcb Shunt Var Support Cp# 0885 6-1-  6366</t>
  </si>
  <si>
    <t>115kv Capacitor Protective Relay Panel 6-1- 6955</t>
  </si>
  <si>
    <t>AIR CIRCUIT BLAST BREAKER 362KV SN0202A9985 -201</t>
  </si>
  <si>
    <t>AIR CIRCUIT BLAST BREAKER 362KV SN0202A9985 -203</t>
  </si>
  <si>
    <t>AIR CIRCUIT BLAST BREAKER362KV SN0202A9985  -202</t>
  </si>
  <si>
    <t>Digilogic Vachour Dlv342k5a2-6096 Cp#0697 6050-29</t>
  </si>
  <si>
    <t>Digilogic Watt Dl31k5a2-6070 Cp#0697  61-6050-029</t>
  </si>
  <si>
    <t>Digilogic Watt Dl342k5a2-6096 Cp#0697 61-6050-029</t>
  </si>
  <si>
    <t>Digilogic Watt Dlv31k5a26070 Cp#0697  61-6050-029</t>
  </si>
  <si>
    <t>Non-Shielded Control Cable 4/C #6 3500ft 6-1-6955</t>
  </si>
  <si>
    <t>115 Kv Cl Reactor Shunt Var Support Cp #08856-1-63</t>
  </si>
  <si>
    <t>115 Kv Hod V Switch Shunt Var Support Cp#   0885 6</t>
  </si>
  <si>
    <t>150kva Padmount Transformer 13.8kv/120-208v W/ 400</t>
  </si>
  <si>
    <t>Lot Conduit Cable Wrg Bus        Insulators Yd Ltg</t>
  </si>
  <si>
    <t>Low Energy Control Cabinet Access To Upgradecapaci</t>
  </si>
  <si>
    <t>Potential Transformer Ser. = B38073,B38074, B38075</t>
  </si>
  <si>
    <t>Protective Fence-Capacitor Bank Cp886 4-85  6-1-63</t>
  </si>
  <si>
    <t>S&amp;C Auto Control Device Type Gp 6-1-6955    Cp # 0</t>
  </si>
  <si>
    <t>Under-Frequency Relaying- Sandia Switching  Statio</t>
  </si>
  <si>
    <t>Ws Line Directional Comparison Static Relay Ng Equ</t>
  </si>
  <si>
    <t>00086517  &lt;107&gt; SANDIA 400 MVA TRANFORMER REPAIR</t>
  </si>
  <si>
    <t>02289781  &lt;107&gt; SANDIA AUTO #2 - INSTALL NEW BUSHINGS</t>
  </si>
  <si>
    <t>02267959  &lt;107&gt; INSTALL TEMPORARY STATION SERVICE AT SANDIA 46KV</t>
  </si>
  <si>
    <t>00084672  &lt;107&gt; SANDIA BAREAKER 31282 UPGRADE - TURNKEY BY CONTRACTOR</t>
  </si>
  <si>
    <t>02312122  &lt;107&gt; REPLACE 3EA. 46KV BUS PT'S ON SANDIA BUS 2 REPLACE 3EA. 46KV BUS PT'S ON SANDIA BUS 2</t>
  </si>
  <si>
    <t>23900 - Structures &amp; Improvement</t>
  </si>
  <si>
    <t>HVAC NEW YORK R-410A 3 PHASE SPLIT SYSTEM</t>
  </si>
  <si>
    <t>02361319  &lt;107&gt; SANDIA SUBSTATION HVAC UPGRADE SANDIA SUBSTATION HVAC UPGRADE INSTALL</t>
  </si>
  <si>
    <t>23940 - Tools,Shop &amp; Garage Equip</t>
  </si>
  <si>
    <t>Trnsm Sys Gen Plnt</t>
  </si>
  <si>
    <t>Fire Alarm System</t>
  </si>
  <si>
    <t>Power Cabinet =771-B</t>
  </si>
  <si>
    <t>Power Rack 24vdc Cp#1130 5/88 6-6374</t>
  </si>
  <si>
    <t>M-0188 Syncrocloser Relay  6-1-6443-003</t>
  </si>
  <si>
    <t>M/W Tower 80 Ft W/Climbing Device 6472-012</t>
  </si>
  <si>
    <t>Wire Supervisory Control And Indication For One Ac</t>
  </si>
  <si>
    <t>Tome Swtch Stn</t>
  </si>
  <si>
    <t>Tome Switching Station Tax District 455 : 600 920000</t>
  </si>
  <si>
    <t>Land Tome Switching Station</t>
  </si>
  <si>
    <t>02399141  &lt;107&gt; TOME,  PROTECTIVE/SAFETY STATION GROUNDING REPAIR, VADELISM TOME,  PROTECTIVE/SAFETY STATION GROUNDING REPAIR, VADELISM</t>
  </si>
  <si>
    <t>Fencing</t>
  </si>
  <si>
    <t>Site Prep</t>
  </si>
  <si>
    <t>Yard Lighting</t>
  </si>
  <si>
    <t>Fence Enclosure</t>
  </si>
  <si>
    <t>Building Foundation</t>
  </si>
  <si>
    <t>Cable Through System</t>
  </si>
  <si>
    <t>Equipment Foundations</t>
  </si>
  <si>
    <t>46kv Ocb</t>
  </si>
  <si>
    <t>Batteries</t>
  </si>
  <si>
    <t>Grounding</t>
  </si>
  <si>
    <t>Ac  Panels</t>
  </si>
  <si>
    <t>Dc  Panels</t>
  </si>
  <si>
    <t>115kv Cvt'S</t>
  </si>
  <si>
    <t>115 Kc Hod'S</t>
  </si>
  <si>
    <t>Bus : 029700</t>
  </si>
  <si>
    <t>Boxes,Junction</t>
  </si>
  <si>
    <t>Cable : 022000</t>
  </si>
  <si>
    <t>House,Controll</t>
  </si>
  <si>
    <t>Panel : 026300</t>
  </si>
  <si>
    <t>Wiring Through</t>
  </si>
  <si>
    <t>115kv&amp;V&amp; Swotch</t>
  </si>
  <si>
    <t>2 INCH BUS PIPE</t>
  </si>
  <si>
    <t>46KV BUS COLUMNS</t>
  </si>
  <si>
    <t>Wire,Switchboard</t>
  </si>
  <si>
    <t>115 Kv Line Hod'S</t>
  </si>
  <si>
    <t>115KV BUS COLUMNS</t>
  </si>
  <si>
    <t>46 Kv Disc Switch</t>
  </si>
  <si>
    <t>46kv Steel Structure</t>
  </si>
  <si>
    <t>Transformer : 080009</t>
  </si>
  <si>
    <t>115 Kv Surge Arrester</t>
  </si>
  <si>
    <t>115kv Steel Twr Truss</t>
  </si>
  <si>
    <t>115kv&amp;V&amp; Switch Stand</t>
  </si>
  <si>
    <t>Panel,Relay,Bus Diff.</t>
  </si>
  <si>
    <t>46KV RIGID BUS FITTING</t>
  </si>
  <si>
    <t>46kv Rigid Bus Fitting</t>
  </si>
  <si>
    <t>Panel,Line Relay,115kv</t>
  </si>
  <si>
    <t>38kv Lightning Arrester</t>
  </si>
  <si>
    <t>115kv Current Transformer</t>
  </si>
  <si>
    <t>46kv Potential Transformer</t>
  </si>
  <si>
    <t>Structure, H-Frame : 017992</t>
  </si>
  <si>
    <t>115 Kv Power Circuit Breaker</t>
  </si>
  <si>
    <t>Transmission Equipment : 299999</t>
  </si>
  <si>
    <t>Relay Panel'S (In Control House)</t>
  </si>
  <si>
    <t>Panel, Line  Relay &amp; Control 46kv</t>
  </si>
  <si>
    <t>46kv Auto-Transformer Snhc-00509-5</t>
  </si>
  <si>
    <t>Relay,Xfmr Diff, &amp;  Control  Panel</t>
  </si>
  <si>
    <t>Bushings,Trench,Component Of Auto-Xforme</t>
  </si>
  <si>
    <t>02392016  &lt;107&gt; INSTALL TOME SWITCH OPERATOR PLATFORMS INSTALL TOME SWITCH OPERATOR PLATFORMS</t>
  </si>
  <si>
    <t>00090326  &lt;107&gt; TOME NETWORK UPGRADES FOR BELEN TRANSMISSION TIE BELEN TRANSMISSION TIE LINE CONSTRUCTION</t>
  </si>
  <si>
    <t>23620 - Station Equip</t>
  </si>
  <si>
    <t>Scada Repeater</t>
  </si>
  <si>
    <t>Scada Project-Tome</t>
  </si>
  <si>
    <t>Multifunction 3 Phase Meter</t>
  </si>
  <si>
    <t>Remote Radio,Model 1888a,4800 Baud Modem</t>
  </si>
  <si>
    <t>02268492  &lt;107&gt; 115KV METERING CT FOR NTUA - DISPOSITION WORK WITH PNM ACCOUNTING TRANSFER OF EQUIPMENT</t>
  </si>
  <si>
    <t>Tome Switching Station Tax District 456 : 600 920000</t>
  </si>
  <si>
    <t>Pole Tower</t>
  </si>
  <si>
    <t>Dacs,8 Port/Tome</t>
  </si>
  <si>
    <t>Antenna,Parabolic</t>
  </si>
  <si>
    <t>Transformer Ratio S#C-00509-5-1</t>
  </si>
  <si>
    <t>Zia Switching Station</t>
  </si>
  <si>
    <t>Zia Switching Station Tax District 373 : 410 224000</t>
  </si>
  <si>
    <t>Land Zia Switching Station 15 Acres</t>
  </si>
  <si>
    <t>Bus Supports</t>
  </si>
  <si>
    <t>Fence : 040200</t>
  </si>
  <si>
    <t>Fence Cp#1754 7/88</t>
  </si>
  <si>
    <t>8ft Chain Link Fence</t>
  </si>
  <si>
    <t>Control Building Addition</t>
  </si>
  <si>
    <t>Foundation,Autotransformer</t>
  </si>
  <si>
    <t>Framed Metal Storage Building</t>
  </si>
  <si>
    <t>Gravel 4-1-6596 Cleared 03/86</t>
  </si>
  <si>
    <t>Battery Building,Nesc Required</t>
  </si>
  <si>
    <t>Firewall Between Autotransformers</t>
  </si>
  <si>
    <t>Landscaping 4-1-6596 Cleared 03/86</t>
  </si>
  <si>
    <t>Sound Barrier/Noise Compliance : 040011</t>
  </si>
  <si>
    <t>Control House Foundation - 25 Cubic Yards</t>
  </si>
  <si>
    <t>Grading, Leveling, Clearing Of Land : 040015</t>
  </si>
  <si>
    <t>Control House Improvements 4-1-6596 Cleared 03/86</t>
  </si>
  <si>
    <t>Additional Costs For Control House 6789 Cleared 12</t>
  </si>
  <si>
    <t>Control House Heating And Cooling 4-1-6596 Cleared</t>
  </si>
  <si>
    <t>Prefab Steel Control House 40 X 16 X 10 Concrete F</t>
  </si>
  <si>
    <t>Arrester</t>
  </si>
  <si>
    <t>Pc,Laptop</t>
  </si>
  <si>
    <t>BUS SYSTEM</t>
  </si>
  <si>
    <t>Cable 600v</t>
  </si>
  <si>
    <t>Ground Bus</t>
  </si>
  <si>
    <t>OCB, 115 KV</t>
  </si>
  <si>
    <t>Ocb, 115 Kv</t>
  </si>
  <si>
    <t>Transformer</t>
  </si>
  <si>
    <t>BREAKER, GAS</t>
  </si>
  <si>
    <t>BUS SUPPORTS</t>
  </si>
  <si>
    <t>Interrupters</t>
  </si>
  <si>
    <t>Junction Box</t>
  </si>
  <si>
    <t>Steel Struct</t>
  </si>
  <si>
    <t>Conduit - Lot</t>
  </si>
  <si>
    <t>46kv 1200a Ocb</t>
  </si>
  <si>
    <t>46kv Pot Transf</t>
  </si>
  <si>
    <t>Board, Dc Panel</t>
  </si>
  <si>
    <t>Conc. Fdns. Lot</t>
  </si>
  <si>
    <t>Conduit 41 6789</t>
  </si>
  <si>
    <t>Fencing 41 6789</t>
  </si>
  <si>
    <t>Grounding - Lot</t>
  </si>
  <si>
    <t>Inrush Re-Actor</t>
  </si>
  <si>
    <t>Static Wire-Lot</t>
  </si>
  <si>
    <t>46kv Disc Switch</t>
  </si>
  <si>
    <t>46kv L. Arrester</t>
  </si>
  <si>
    <t>Relay Panel 6789</t>
  </si>
  <si>
    <t>Static Wire -Lot</t>
  </si>
  <si>
    <t>115kv Disc Switch</t>
  </si>
  <si>
    <t>46kv L. Arresters</t>
  </si>
  <si>
    <t>Go Disc Sw 115 Kv</t>
  </si>
  <si>
    <t>115KV O.C.B. 1200A</t>
  </si>
  <si>
    <t>115kv O.C.B. 1200a</t>
  </si>
  <si>
    <t>46KV  O.C.B. 1200A</t>
  </si>
  <si>
    <t>Foundation 41 6789</t>
  </si>
  <si>
    <t>Ground Bus 41 6789</t>
  </si>
  <si>
    <t>Structure : 016000</t>
  </si>
  <si>
    <t>Switchboard 115 Kv</t>
  </si>
  <si>
    <t>Conc Foundation,Lot</t>
  </si>
  <si>
    <t>Control Cable - Lot</t>
  </si>
  <si>
    <t>Control Panel 46 Kv</t>
  </si>
  <si>
    <t>Ocb 115 Kv 1200 Amp</t>
  </si>
  <si>
    <t>Pole, Wood, 70 Foot</t>
  </si>
  <si>
    <t>Pot Transfrmr 46 Kv</t>
  </si>
  <si>
    <t>46kv Breaker And Bus</t>
  </si>
  <si>
    <t>Pot Transfrmr 115 Kv</t>
  </si>
  <si>
    <t>Towers * Struct.-Lot</t>
  </si>
  <si>
    <t>46KV BUS * INSUL -LOT</t>
  </si>
  <si>
    <t>Control Cable 41 6789</t>
  </si>
  <si>
    <t>Control Panel W/Cable</t>
  </si>
  <si>
    <t>115kv V Switch 41 6789</t>
  </si>
  <si>
    <t>25mvac Shunt Capacitor</t>
  </si>
  <si>
    <t>CURCUIT BREAKER, 46 KV</t>
  </si>
  <si>
    <t>Capacitor Bank, 9 Mvar</t>
  </si>
  <si>
    <t>Control House : 040520</t>
  </si>
  <si>
    <t>Dead End Tower 41 6789</t>
  </si>
  <si>
    <t>Transformer, Potential</t>
  </si>
  <si>
    <t>115KV BUS * INSUL - LOT</t>
  </si>
  <si>
    <t>230KV BUS * INSUL - LOT</t>
  </si>
  <si>
    <t>230kv Bus * Insul - Lot</t>
  </si>
  <si>
    <t>CURCUIT BREAKER, 115 KV</t>
  </si>
  <si>
    <t>Capacitor Control Panel</t>
  </si>
  <si>
    <t>Curcuit Breaker, 115 Kv</t>
  </si>
  <si>
    <t>Current Limiting Relays</t>
  </si>
  <si>
    <t>RIGID BUS  FITTINGS-LOT</t>
  </si>
  <si>
    <t>115/46kv Autotransformer</t>
  </si>
  <si>
    <t>Fence,Steel,Lot, 1480 Ft</t>
  </si>
  <si>
    <t>115 Kv Lighting Arresters</t>
  </si>
  <si>
    <t>69kv Pt (Potential Xfmrs)</t>
  </si>
  <si>
    <t>Arresters,Surge,74kv,Mcov</t>
  </si>
  <si>
    <t>Cable, Control, Insulated</t>
  </si>
  <si>
    <t>Relay And Controll Panels</t>
  </si>
  <si>
    <t>Battery Chargers/Bus Split</t>
  </si>
  <si>
    <t>Conc Fdn,Lot, Approx 387 Cy</t>
  </si>
  <si>
    <t>Battery Manchex C*W 44 Units</t>
  </si>
  <si>
    <t>Capacitor,Shunt,119kv,19mvar</t>
  </si>
  <si>
    <t>Panel,Control,Capacitor Bank</t>
  </si>
  <si>
    <t>Breaker,Circuit,115kv,2000amp</t>
  </si>
  <si>
    <t>Buss,Pipe,Aluminum &amp; Supports</t>
  </si>
  <si>
    <t>Polymer Insulators  07031-009</t>
  </si>
  <si>
    <t>Reactor,Series Capacitor,119kv</t>
  </si>
  <si>
    <t>Control Cable 6-1-6170-002  Cp#</t>
  </si>
  <si>
    <t>96kv Lightning Arresters 41 6789</t>
  </si>
  <si>
    <t>BREAKER FAILURE MATERIAL 41 6789</t>
  </si>
  <si>
    <t>Potential Transformers/Bus Split</t>
  </si>
  <si>
    <t>Relay Control Panel/46kv Zb Line</t>
  </si>
  <si>
    <t>Steel Stands Cp#1398 61-6969-032</t>
  </si>
  <si>
    <t>Battery Station, Lead Calcium-Gnb</t>
  </si>
  <si>
    <t>Control Panel Cp#1398 61-6969-032</t>
  </si>
  <si>
    <t>Switch,Disconnect,Hod,115kv,2000a</t>
  </si>
  <si>
    <t>115KV 200AMP POWER CIRCUIT BREAKER</t>
  </si>
  <si>
    <t>Disconnect Switch 1200 Amp 41 6789</t>
  </si>
  <si>
    <t>Load Shedding Equip, 46kv 6150-018</t>
  </si>
  <si>
    <t>Record Voltmeter For 115  46kv Bus</t>
  </si>
  <si>
    <t>Sets Disconnect Switches/Bus Split</t>
  </si>
  <si>
    <t>Circuit Switcher 115kv/S&amp;C Mdl 2030</t>
  </si>
  <si>
    <t>Gnb Battery Bank, Switching Station</t>
  </si>
  <si>
    <t>Conductor 1268ft Cp#1398 61-6969-032</t>
  </si>
  <si>
    <t>Oil Spill Containment System : 040550</t>
  </si>
  <si>
    <t>Transformers, Potential,12kv &amp; Stands</t>
  </si>
  <si>
    <t>Kearney Fuse Links #51008 6-1-6252-002</t>
  </si>
  <si>
    <t>Test Switches &amp; USI Signal Conditioner</t>
  </si>
  <si>
    <t>Disconnect Switches Cp#1398 61-6969-032</t>
  </si>
  <si>
    <t>Lightning Arresters Cp#1398 61-6969-032</t>
  </si>
  <si>
    <t>Misc 294x Relays 2nd Lights 6-1-6170-002</t>
  </si>
  <si>
    <t>Switch,Transfer,Model Zts-U-L-22-E-S-31-</t>
  </si>
  <si>
    <t>Transformers, Current,Model Ocr &amp; Stands</t>
  </si>
  <si>
    <t>100 Kvar,13.28 Kv Capacitors 6-1-6252-002</t>
  </si>
  <si>
    <t>Power Circuit Breaker Cp#1398 61-6969-032</t>
  </si>
  <si>
    <t>Current Limit Reactors Cp#1398 61-6969-032</t>
  </si>
  <si>
    <t>Station Post Insulators Cp#1398 61-6969-032</t>
  </si>
  <si>
    <t>Foundation For 69kv Circuit Switcher 6042001</t>
  </si>
  <si>
    <t>Potential Transformer S78/12937 Thru 7812939</t>
  </si>
  <si>
    <t>Foundation For Capacitor Bank Cp#1398 61-6969-032</t>
  </si>
  <si>
    <t>69kv Circuit Switcher On The Capacitor Banks6-1-60</t>
  </si>
  <si>
    <t>Auto-Trnsf 115/46kvmoloney S=P-690143 20/26.7/33.3</t>
  </si>
  <si>
    <t>Battery Charger Ge Phano        60 Cell Exide Batt</t>
  </si>
  <si>
    <t>Low Energy Control Cabinet Access.To Upgradecapaci</t>
  </si>
  <si>
    <t>Protective Relay Panel At Zia 6-1-6372-017, 021  C</t>
  </si>
  <si>
    <t>Unit Sub Ge 33333 Kva =Sc660395  115 Kv/7200 V 3 P</t>
  </si>
  <si>
    <t>00089541  &lt;107&gt; ZIA DFR</t>
  </si>
  <si>
    <t>Pole, Wood, 80 Foot : 010080</t>
  </si>
  <si>
    <t>02322292  &lt;107&gt; POLE REINFORCEMENTS - SL LINE POLE REINFORCEMENTS - SL LINE</t>
  </si>
  <si>
    <t>23590 - Roads &amp; Trails</t>
  </si>
  <si>
    <t>Fence,Station</t>
  </si>
  <si>
    <t>Grading,Station</t>
  </si>
  <si>
    <t>Roads  Trails Hiway To Zia</t>
  </si>
  <si>
    <t>Zia Switching Station Comm Equip Tax District 373: 410 224000</t>
  </si>
  <si>
    <t>Microwave : 032000</t>
  </si>
  <si>
    <t>Microwave Tower</t>
  </si>
  <si>
    <t>Focus Channel Bank</t>
  </si>
  <si>
    <t>Transfer Trip Equip</t>
  </si>
  <si>
    <t>Alarm Remote,Microwave</t>
  </si>
  <si>
    <t>Tranducers 2 Element Watt</t>
  </si>
  <si>
    <t>Power System, 24 Vdc Panel/Battery</t>
  </si>
  <si>
    <t>Micro 10a Remote 05/89 Cp#0932  6843-005</t>
  </si>
  <si>
    <t>44-500 Remote Supervisory Terminal Associatdrelay,</t>
  </si>
  <si>
    <t>Two-Bit Change Detect Card Zia T.D. 52      6-1-61</t>
  </si>
  <si>
    <t>Bernalillo Elec Dist Substations</t>
  </si>
  <si>
    <t>Veranda Substation Tax District 297 : 899 207000</t>
  </si>
  <si>
    <t>02298034  &lt;107&gt; C48S RELOCATION</t>
  </si>
  <si>
    <t>PNM TNMPNM Transmission</t>
  </si>
  <si>
    <t>NM TRANSMISSION STATION EXISTING</t>
  </si>
  <si>
    <t>TURQUOISE TRANSMISSION STATION AC R</t>
  </si>
  <si>
    <t>Co 35 Transmission Sub - NM</t>
  </si>
  <si>
    <t>Alamogordo Swch Sta Tax Dist 230: 17233141</t>
  </si>
  <si>
    <t>SUBSTATION BATTERIES</t>
  </si>
  <si>
    <t>Capacitor - Control Device</t>
  </si>
  <si>
    <t>SUBSTATION CIRCUIT BREAKER</t>
  </si>
  <si>
    <t>Station Equipment : 026250</t>
  </si>
  <si>
    <t>Capacitor, 1800 KVAR : 071189</t>
  </si>
  <si>
    <t>SUBSTATION CONTROL CABLE &amp; CONDUIT</t>
  </si>
  <si>
    <t xml:space="preserve">CAPACITOR BANK-115KV, 16.2MVAR, ABB MFG.                                                                                                                                                                                                                      </t>
  </si>
  <si>
    <t xml:space="preserve">CIRCUIT SWITCHER-115KV, S&amp;C ELECTRIC                                                                                                                                                                                                                          </t>
  </si>
  <si>
    <t>02360333  &lt;107&gt; ALAMOGORDO BATTERY SET UPGRADE ALAMOGORDO BATTERY SET UPGRADE INSTALL</t>
  </si>
  <si>
    <t>02389814  &lt;107&gt; ALAMO TERMINATION TRANSFER CHARGES FROM 15102107 ALAMO TERMINATION TRANSFER CHARGES FROM 15102107</t>
  </si>
  <si>
    <t>Valencia Swtch Stn</t>
  </si>
  <si>
    <t>Valencia Switching Station Tax District 350 : 300 204000</t>
  </si>
  <si>
    <t>Land Valencia Switching Station 13.86 Acres</t>
  </si>
  <si>
    <t>Acquisition Costs - Valencia Switching Station Cp</t>
  </si>
  <si>
    <t>Land Valencia Switching Station .1617 Acres Lots 1</t>
  </si>
  <si>
    <t>Tap Structure</t>
  </si>
  <si>
    <t>Air-Conditioning</t>
  </si>
  <si>
    <t>Yard Lighting - Lot</t>
  </si>
  <si>
    <t>Tap Structure Enclosure</t>
  </si>
  <si>
    <t>9 Foot Chain Link Fence - 1023 Feet</t>
  </si>
  <si>
    <t>Concrete Block Fence Around Control House</t>
  </si>
  <si>
    <t>Control House Steel 16 X 16 X 10 Lighting Heating</t>
  </si>
  <si>
    <t>9 Foot Steel Fence With Three 16 Foot Double Gates</t>
  </si>
  <si>
    <t>Gravel Site 6-1-6963-007 Cp 638 04/83       6-1-69</t>
  </si>
  <si>
    <t>Ocb 46kv</t>
  </si>
  <si>
    <t>RIGID BUS</t>
  </si>
  <si>
    <t>Rigid Bus</t>
  </si>
  <si>
    <t>OCB'S 46KV</t>
  </si>
  <si>
    <t>Ocb'S 46kv</t>
  </si>
  <si>
    <t>Relays-Lot</t>
  </si>
  <si>
    <t>Cable - Lot</t>
  </si>
  <si>
    <t>OCB'S 115KV</t>
  </si>
  <si>
    <t>LOT 46KV BUS</t>
  </si>
  <si>
    <t>Hiline X-Arms</t>
  </si>
  <si>
    <t>House,Control</t>
  </si>
  <si>
    <t>LOT 115KV BUS</t>
  </si>
  <si>
    <t>Lot Grounding</t>
  </si>
  <si>
    <t>Wire 4/0 Acsr</t>
  </si>
  <si>
    <t>Controll Cable</t>
  </si>
  <si>
    <t>Stee Structure</t>
  </si>
  <si>
    <t>Switch Mat Fdn.</t>
  </si>
  <si>
    <t>46kv Steel Tower</t>
  </si>
  <si>
    <t>Wire Bus &amp; Ftgs.</t>
  </si>
  <si>
    <t>Grounding  System</t>
  </si>
  <si>
    <t>Rigid Bus &amp; Ftgs.</t>
  </si>
  <si>
    <t>Wire 3/8in Static</t>
  </si>
  <si>
    <t>115 Kv Ocb 6-1-6963</t>
  </si>
  <si>
    <t>46kv Ocb W/Bushings</t>
  </si>
  <si>
    <t>A/C System : 040511</t>
  </si>
  <si>
    <t>Goab 115 Kv W/Blast</t>
  </si>
  <si>
    <t>Panel,Relay,Primary</t>
  </si>
  <si>
    <t>Step-Up Trnsf. Fdn.</t>
  </si>
  <si>
    <t>Current Transformers</t>
  </si>
  <si>
    <t>Hook Op Switch 46 Kv</t>
  </si>
  <si>
    <t>Lot Relays  Controls</t>
  </si>
  <si>
    <t>115kv P.T. Stand Fdn.</t>
  </si>
  <si>
    <t>46kv Steel Tower Fdn.</t>
  </si>
  <si>
    <t>Switch 46kv 600a Spst</t>
  </si>
  <si>
    <t>Circuit Switcher 115kv</t>
  </si>
  <si>
    <t>Current Transf De-1200</t>
  </si>
  <si>
    <t>Potential Transf. 46kv</t>
  </si>
  <si>
    <t>Service Stand 6-1-6963</t>
  </si>
  <si>
    <t>Panel,Relay And Control</t>
  </si>
  <si>
    <t>Support Stands 6-1-6963</t>
  </si>
  <si>
    <t>Battery, 60 Cell Station</t>
  </si>
  <si>
    <t>Post Insulators 6-1-6963</t>
  </si>
  <si>
    <t>VERT GOAB  BREAKER 115KV</t>
  </si>
  <si>
    <t>Lot Control Wire  Conduit</t>
  </si>
  <si>
    <t>Auto-Transf 12mva 115-46kv</t>
  </si>
  <si>
    <t>Potential  Bushing Devices</t>
  </si>
  <si>
    <t>Potential Devices 6-1-6963</t>
  </si>
  <si>
    <t>46kv Potential Transformers</t>
  </si>
  <si>
    <t>Bus Support Stands 6-1-6963</t>
  </si>
  <si>
    <t>Cap Bank Relay Panel 6-1-6963</t>
  </si>
  <si>
    <t>Gang Operated Switch 46kv 600a</t>
  </si>
  <si>
    <t>115 Kv Current Reactor 6-1-6963</t>
  </si>
  <si>
    <t>Battery, Acid Spill Containment</t>
  </si>
  <si>
    <t>115 Kv Circuit Switches 6-1-6963</t>
  </si>
  <si>
    <t>Lattice Tower-From Claremont Sub</t>
  </si>
  <si>
    <t>115 Kv Cap Bank W/ Fence 6-1-6963</t>
  </si>
  <si>
    <t>Exc Fill Conc Fdn Steel Fence,Lot</t>
  </si>
  <si>
    <t>115/69kv West. Potential Transformer</t>
  </si>
  <si>
    <t>115 Kv Current Reactor Stands 6-1-6963</t>
  </si>
  <si>
    <t>12mva 46/13.8kv Ge Step-Up Transformer S#</t>
  </si>
  <si>
    <t>Grounding--Valencia--6-1-6963-007 Cp#0638</t>
  </si>
  <si>
    <t>Sta. Serv. Transf. Ge 75kva S# K858096t72</t>
  </si>
  <si>
    <t>#2/0 75tr Copper Wire 4274 Ft 6-1-6963-007</t>
  </si>
  <si>
    <t>46 Kv Goab Switch-Set Of 3 From Claremont So</t>
  </si>
  <si>
    <t>Relaying,Sw St,Est Clrg Valencia 3-1-6640-04</t>
  </si>
  <si>
    <t>High Volyagr Buss Insulation Cp#0185 6-6050-026</t>
  </si>
  <si>
    <t>Potential Transformer 14.4kv Cp#0185 6-6050-026</t>
  </si>
  <si>
    <t>Capacitor Relay Module Bk Tr1528 Cp#0185 6-6050-26</t>
  </si>
  <si>
    <t>Go Disc Sw 115 Kv 600 A 3 Ph Arc Restrictor  Acces</t>
  </si>
  <si>
    <t>02192225  &lt;107&gt; VALENCIA GENERATION STATION - WORK FOR BLACK HILLS</t>
  </si>
  <si>
    <t>Rtu/44-500/Valencia</t>
  </si>
  <si>
    <t>Valencia Sta Super Points 3-1-6640-005</t>
  </si>
  <si>
    <t>Dc Remote Control Desk Set S/N#2263048 6-1- 6270-0</t>
  </si>
  <si>
    <t>Reeves Swtch Station/Storage</t>
  </si>
  <si>
    <t>Reeves Switching Station/Storage Tax District 002 : 100 003500</t>
  </si>
  <si>
    <t>Storage Building 6095-001</t>
  </si>
  <si>
    <t>Relay House - Concrete Foundation</t>
  </si>
  <si>
    <t>Grading &amp; Paving - 4 Inches Of Asphalt 7-1-6892-00</t>
  </si>
  <si>
    <t>Reeves Power Plant To Elh Warehouse Fencing Cleare</t>
  </si>
  <si>
    <t>Relay House 40x20x12 Steel Roof Full Concrete Base</t>
  </si>
  <si>
    <t>Trip Assembly</t>
  </si>
  <si>
    <t>OCB 115KV 1200AMP</t>
  </si>
  <si>
    <t>115kv 2000 Amp Hod</t>
  </si>
  <si>
    <t>Shunt Reactor, 345kv</t>
  </si>
  <si>
    <t>Disconnect Switch 115kv</t>
  </si>
  <si>
    <t>115kv Disconnect Switches</t>
  </si>
  <si>
    <t>Supervisory Control Panel</t>
  </si>
  <si>
    <t>Disconnect Switches, 115 Kv</t>
  </si>
  <si>
    <t>Disconnect Switch,2000a,115kv</t>
  </si>
  <si>
    <t>Breaker Failure Relaying Panel</t>
  </si>
  <si>
    <t>Station Security System : 040516</t>
  </si>
  <si>
    <t>Switchboard Control For Unit 2 #59</t>
  </si>
  <si>
    <t>Surge Arresters, 74kv(Mcov), Spares</t>
  </si>
  <si>
    <t>115kv Motor Operated Disconnect Switch</t>
  </si>
  <si>
    <t>Circuit Breakers,123kv Dead Tank,2000a,</t>
  </si>
  <si>
    <t>OCB 115KV 1200A 5000MVA GENERAL ELECTRIC</t>
  </si>
  <si>
    <t>Panel,Relay 6-1-6572-003 Reeves To North</t>
  </si>
  <si>
    <t>Relay Underfrequency Cp#1521 6/88 6-6670</t>
  </si>
  <si>
    <t>SWITCH,115KV VERTICALBREAK,1200A,AB LINE</t>
  </si>
  <si>
    <t>SWITCH,115KV VERTICALBREAK,1200A,IR LINE</t>
  </si>
  <si>
    <t>SWITCH,115KV VERTICALBREAK,1200A,NR LINE</t>
  </si>
  <si>
    <t>SWITCH,115KV VERTICALBREAK,1200A,NW LINE</t>
  </si>
  <si>
    <t>SWITCH,115KV VERTICALBREAK,1200A,RB LINE</t>
  </si>
  <si>
    <t>Switch,115kv Verticalbreak,1200a,Ab Line</t>
  </si>
  <si>
    <t>Ammeter,Digital,Cp# 0635 3/91 61-6969-001</t>
  </si>
  <si>
    <t>Foundation Fence (Embudo 115kv Equipment)</t>
  </si>
  <si>
    <t>Control Cable 6-1-6572-003 Reeves To North</t>
  </si>
  <si>
    <t>Concrete Foundation, Excavation And Backfill</t>
  </si>
  <si>
    <t>Upgrade Feeder Ct'S Cp# 0635 3/91 61-6969-001</t>
  </si>
  <si>
    <t>Uderfrequency Relays 6-1-6970-018           018</t>
  </si>
  <si>
    <t>115kv Motor Operator 6-1-6572-002 (Cleared 07-79)</t>
  </si>
  <si>
    <t>115kv Potential Transformer 6-1-6572-002 (Cleared</t>
  </si>
  <si>
    <t>BUS SUPPORT 6-1-6572-002 REEVES TO NORTH (CLEARED</t>
  </si>
  <si>
    <t>Cable In Pvc Conduit 6-1-6572-003 Reeves To North</t>
  </si>
  <si>
    <t>115kv Foundations And Gravel Reeves To North (Clea</t>
  </si>
  <si>
    <t>BUS ISULATOR 6-1-6572-002 REEVES TO NORTH (CLEARED</t>
  </si>
  <si>
    <t>Concret Foundation For Storage Of Transformer 6-1-</t>
  </si>
  <si>
    <t>Concrete Foundation/Cable Tunnel-Conduit Cover, Ex</t>
  </si>
  <si>
    <t>Disconnect Switch 115kv Include 10-1200amp 5-600am</t>
  </si>
  <si>
    <t>Disconnect Switch 1200/600amp With Operating Devic</t>
  </si>
  <si>
    <t>Foundations For Steel Fence And Miscellaneous Equi</t>
  </si>
  <si>
    <t>Lightning Arrester Mpr-96 6-1-6572-002 Reeves To N</t>
  </si>
  <si>
    <t>Miscellaneous Cable Wiring Structure Bus Switchgea</t>
  </si>
  <si>
    <t>OCB 115KV 1200A GENERAL ELECTRIC FK-439-115-5000-5</t>
  </si>
  <si>
    <t>Ocb 115kv 1200a General Electric Fk-439-115-5000-5</t>
  </si>
  <si>
    <t>Ocb 1200amp 5000mva A-C Type B-20-115-5000h Sn3176</t>
  </si>
  <si>
    <t>Ocb Westinghouse Sn38y4890 6-1-6572-002 (Cleared 0</t>
  </si>
  <si>
    <t>Potential Transformer 69/115kv Cascade General Ele</t>
  </si>
  <si>
    <t>Potential Transformer 69/115kv General Electric Sn</t>
  </si>
  <si>
    <t>Protective Relay Panel 6-1-6372-017 Cp 2021 Reeves</t>
  </si>
  <si>
    <t>Switchboard Duplex General Electric For Unit 1 #60</t>
  </si>
  <si>
    <t>Switchboard Duplex General Electric For Unit 3 #62</t>
  </si>
  <si>
    <t>Transformer Westinghouse 5000/6250kva 115/13.2kv 3</t>
  </si>
  <si>
    <t>WIRE BUS AND FITTINGS 6-1-6572-002 (CLEARED 07-89)</t>
  </si>
  <si>
    <t>Wire Bus And Fittings 6-1-6572-002 (Cleared 07-89)</t>
  </si>
  <si>
    <t>Wiring Lightning Arrestor And Related Minor Materi</t>
  </si>
  <si>
    <t>Meter Equipment : 091000</t>
  </si>
  <si>
    <t>Tools, Shop &amp; Garage Equipment : 999994 - two storage containers</t>
  </si>
  <si>
    <t>Status</t>
  </si>
  <si>
    <t>eng_in_service_year</t>
  </si>
  <si>
    <t xml:space="preserve">Status </t>
  </si>
  <si>
    <t>Acquisition Costs - North Switching Station 06/59</t>
  </si>
  <si>
    <t>North Swtch Stn</t>
  </si>
  <si>
    <t>North Switching Station Tax District 004 : 100 914010</t>
  </si>
  <si>
    <t>Land North Switching Station 5 Acres Cp 151 06/59</t>
  </si>
  <si>
    <t>Acquisition Costs - North Switching Station Cleare</t>
  </si>
  <si>
    <t>Land North Switching Station 2.2 Acres Cleared 09/</t>
  </si>
  <si>
    <t>02399140  &lt;107&gt; NORTH,  PROTECTIVE/SAFETY STATION GROUNDING REPAIR, VADELISM NORTH,  PROTECTIVE/SAFETY STATION GROUNDING REPAIR, VADELISM</t>
  </si>
  <si>
    <t>115 Cvt</t>
  </si>
  <si>
    <t>115kv Mod</t>
  </si>
  <si>
    <t>Foundation</t>
  </si>
  <si>
    <t>115kv Steel</t>
  </si>
  <si>
    <t>Switch Stand</t>
  </si>
  <si>
    <t>Swbd Complete</t>
  </si>
  <si>
    <t>Wiring Trough</t>
  </si>
  <si>
    <t>115kv V Switch</t>
  </si>
  <si>
    <t>Crossarm Truss</t>
  </si>
  <si>
    <t>2" BUS FITTINGS</t>
  </si>
  <si>
    <t>Lot Foundations</t>
  </si>
  <si>
    <t>WIRE BUS SYSTEM</t>
  </si>
  <si>
    <t>Air Break Switch</t>
  </si>
  <si>
    <t>Capacitor Contol</t>
  </si>
  <si>
    <t>Relays - 3 Phase</t>
  </si>
  <si>
    <t>Panel,Termination</t>
  </si>
  <si>
    <t>Switch Ground,Mat</t>
  </si>
  <si>
    <t>12/C Control Cable</t>
  </si>
  <si>
    <t>Fence - Capacitors</t>
  </si>
  <si>
    <t>Pt/La Steel Stands</t>
  </si>
  <si>
    <t>Switch Stand 11&lt;2&amp;</t>
  </si>
  <si>
    <t>Insulators : 049000</t>
  </si>
  <si>
    <t>P.T/L.A.Steel Stand</t>
  </si>
  <si>
    <t>RIGID BUS &amp; FITTINGS</t>
  </si>
  <si>
    <t>Rigid Bus &amp; Fittings</t>
  </si>
  <si>
    <t>115kv Steel Structures</t>
  </si>
  <si>
    <t>115kv Disconnect Switch</t>
  </si>
  <si>
    <t>Flotrol Battery Charger</t>
  </si>
  <si>
    <t>Panel,Control And Relay</t>
  </si>
  <si>
    <t>Panel,Control, W/Relays</t>
  </si>
  <si>
    <t>Transfer Trip Equipment</t>
  </si>
  <si>
    <t>0CB MCGRAW EDISON 115 KV</t>
  </si>
  <si>
    <t>Pot Transformer Ac 115kv</t>
  </si>
  <si>
    <t>115kv, 2000amp Hod Switch</t>
  </si>
  <si>
    <t>69kv Potential Xfmrs (Pt)</t>
  </si>
  <si>
    <t>Post Bus Insulators 115kv</t>
  </si>
  <si>
    <t>BUS SUPPORT COLUMN W/BOLTS</t>
  </si>
  <si>
    <t>Bus Support Column W/Bolts</t>
  </si>
  <si>
    <t>Post Bus Support Insulator</t>
  </si>
  <si>
    <t>Transformer,Auto, 115/146kv</t>
  </si>
  <si>
    <t>115kv, Motor Operated Switch</t>
  </si>
  <si>
    <t>Capacitor Panel And Controls</t>
  </si>
  <si>
    <t>Circuit Switch 115kv 1200amp</t>
  </si>
  <si>
    <t>115kv Shunt Capacitor Reactor</t>
  </si>
  <si>
    <t>Bus Columns Cp#1714 11-6895-002</t>
  </si>
  <si>
    <t>Converter Dc-Dc 125vdc To 24vdc</t>
  </si>
  <si>
    <t>Light Arrestor Cat= 9l11hlha096</t>
  </si>
  <si>
    <t>Mod V Switch Cp#1714 11-6895-002</t>
  </si>
  <si>
    <t>Wire 5070 Ft Cp#1714 11-6895-002</t>
  </si>
  <si>
    <t>Conduit 80 Ft Cp#1714 11-6895-002</t>
  </si>
  <si>
    <t>Pot Transf 115kv Style 5787d40g02</t>
  </si>
  <si>
    <t>Pot Transf 115kv Style 5787d40g10</t>
  </si>
  <si>
    <t>115kv 200amp Power Circuit Breaker</t>
  </si>
  <si>
    <t>Lightning Arrester 9kv Cp #0500 3/89</t>
  </si>
  <si>
    <t>OCB 115KV MCGRAW-EDISON S=18598 1200A</t>
  </si>
  <si>
    <t>Ocb 115kv Mcgraw-Edison S=18598 1200a</t>
  </si>
  <si>
    <t>Switch 600amp Golb 15kv Cp #0500 3/89</t>
  </si>
  <si>
    <t>Switch Riser Disconnect Cp #0500 3/89</t>
  </si>
  <si>
    <t>Arc Arrester Type Ag Ac-2 6-1-6770-010</t>
  </si>
  <si>
    <t>Breaker-Aux Static Cp0905 05/90 6-1-6744</t>
  </si>
  <si>
    <t>Potential Transformer,74kv Mcov 90kvrate</t>
  </si>
  <si>
    <t>Switch,115kv Verticalbreak,1200a,Nr Line</t>
  </si>
  <si>
    <t>Auto Transf West House Cp#1714 11-6895-002</t>
  </si>
  <si>
    <t>Transf,Auto, 115146kv Cp#1714  11-6895-002</t>
  </si>
  <si>
    <t>19 Inch Card Shelf Cp#0905  05/90  6-1-6744</t>
  </si>
  <si>
    <t>Bristol Recording Voltmeter 85-001 116506083</t>
  </si>
  <si>
    <t>Switchboard,Dual, For Control&amp;Relay 616573004</t>
  </si>
  <si>
    <t>Dc-Dc Power Supply S/N19644,19638 Cp0905 5/90 6744</t>
  </si>
  <si>
    <t>Lightning Arrestor Ohio Brass Sn58277eh, Sn5821318</t>
  </si>
  <si>
    <t>02243050  &lt;107&gt; NORTH STATION REPAIRS INSTALLATION</t>
  </si>
  <si>
    <t>02225794  &lt;107&gt; UT LINE STEEL SWITCH POLE AT NORTH CAMPUS SUB UT LINE AT NORTH CAMPUS SUB - METER WORK</t>
  </si>
  <si>
    <t>02363228  &lt;107&gt; REPLACE 115KV BREAKER 31962 NORTH STA. CAP. BANK 2 REPLACE 115KV BREAKER 31962 NORTH STA. CAP. BANK 2</t>
  </si>
  <si>
    <t>Tower 60ft Cp#1130 5/88 6-6374</t>
  </si>
  <si>
    <t>Change Frequency C#0357 61-6150-002</t>
  </si>
  <si>
    <t>Battery Charger 24vdc Cp#1130 5/88 6-6374</t>
  </si>
  <si>
    <t>Cable Fiber Optic 13378ft Cp#1130 5/88 6-6374</t>
  </si>
  <si>
    <t>00077075 NORTH SWITCHYARD INSTALL AP-10 PHASE TRACKER</t>
  </si>
  <si>
    <t>A/C For Station</t>
  </si>
  <si>
    <t>Wall Fence And Gate Cleared 08-70</t>
  </si>
  <si>
    <t>Gravel For Transformer Cp#1714 11-6895-002</t>
  </si>
  <si>
    <t>Armco Steel Control House 16 X 34 Lighting Heating</t>
  </si>
  <si>
    <t>Included in 05 but not identified to be reallocated</t>
  </si>
  <si>
    <t>Identified in 05 by engineering to reclass to distribution</t>
  </si>
  <si>
    <t>Identified in 05 by engineering as shared</t>
  </si>
  <si>
    <t>Error in 05: Included in 05, not identified to be reclassified but should have been</t>
  </si>
  <si>
    <t>PNM TNMPNM Distribution</t>
  </si>
  <si>
    <t>Land transferred from Plant Held For Future Use for Lordsburg/Hidalgo Sub - May 2002</t>
  </si>
  <si>
    <t>PNM Distribution Sub NM Western NM</t>
  </si>
  <si>
    <t>WNM Lordsburg Plant &amp; Sub Tax District 150 : 10567471</t>
  </si>
  <si>
    <t>13600 - Land</t>
  </si>
  <si>
    <t>FENCE</t>
  </si>
  <si>
    <t>13620 - Station Equip</t>
  </si>
  <si>
    <t>METER</t>
  </si>
  <si>
    <t>RELAY</t>
  </si>
  <si>
    <t>ARM UNIT</t>
  </si>
  <si>
    <t>CTO-15KV</t>
  </si>
  <si>
    <t>GUY UNIT</t>
  </si>
  <si>
    <t>POLE-30'</t>
  </si>
  <si>
    <t>POLE-35'</t>
  </si>
  <si>
    <t>POLE-40'</t>
  </si>
  <si>
    <t>POLE-45'</t>
  </si>
  <si>
    <t>POLE-50'</t>
  </si>
  <si>
    <t>POLE-65'</t>
  </si>
  <si>
    <t>POLE-70'</t>
  </si>
  <si>
    <t>PTO-15KV</t>
  </si>
  <si>
    <t>PTO-69KV</t>
  </si>
  <si>
    <t>BATTERIES</t>
  </si>
  <si>
    <t>SWITCH-SW1</t>
  </si>
  <si>
    <t>TIMBER UNIT</t>
  </si>
  <si>
    <t>ARRESTER-9KV</t>
  </si>
  <si>
    <t>FILL &amp; LEVEL</t>
  </si>
  <si>
    <t>ARRESTER-10KV</t>
  </si>
  <si>
    <t>ARRESTER-69KV</t>
  </si>
  <si>
    <t>CABINET-METER</t>
  </si>
  <si>
    <t>RECLOSER RACK</t>
  </si>
  <si>
    <t>MALE PLUG CORD</t>
  </si>
  <si>
    <t>REGULATOR RACK</t>
  </si>
  <si>
    <t>BUS BAR &amp; CABLE</t>
  </si>
  <si>
    <t>CROSS BRACE-SET</t>
  </si>
  <si>
    <t>STEEL STRUCTURE</t>
  </si>
  <si>
    <t>INSULATOR-J UNIT</t>
  </si>
  <si>
    <t>INSULATOR-K UNIT</t>
  </si>
  <si>
    <t>SUBSTATION RELAY</t>
  </si>
  <si>
    <t>SWITCH-69KV GANG</t>
  </si>
  <si>
    <t>BUILDING, CONTROL</t>
  </si>
  <si>
    <t>INSTALLATION COST</t>
  </si>
  <si>
    <t>REMALE RECEPTACLE</t>
  </si>
  <si>
    <t>TEST SWITCH-1060F</t>
  </si>
  <si>
    <t>GROUNDING MATERIAL</t>
  </si>
  <si>
    <t>METER INSTALLATION</t>
  </si>
  <si>
    <t>CONCRETE FOUNDATION</t>
  </si>
  <si>
    <t>HOIST-CHAIN, 16 TON</t>
  </si>
  <si>
    <t>THERMOMETER-TOP OIL</t>
  </si>
  <si>
    <t>BREAKER INSTALLATION</t>
  </si>
  <si>
    <t>ENCLOSURE-FAN CONTROL</t>
  </si>
  <si>
    <t>REGULATOR INSTALLATION</t>
  </si>
  <si>
    <t>SUBSTATION TRANSFORMER</t>
  </si>
  <si>
    <t>SWITCH-10KV DISCONNECT</t>
  </si>
  <si>
    <t>SWITCH-69KV DISCONNECT</t>
  </si>
  <si>
    <t>SWITCH-TELTONE, 4 PORT</t>
  </si>
  <si>
    <t>BUS SUPPORTS &amp; FITMENTS</t>
  </si>
  <si>
    <t>COMMUNICATION EQUIPMENT</t>
  </si>
  <si>
    <t>CONTROL CABLE &amp; CONDUIT</t>
  </si>
  <si>
    <t>FLUSH MOUNTING HARDWARE</t>
  </si>
  <si>
    <t>SWITCH-REGULATOR BY-PASS</t>
  </si>
  <si>
    <t>TRANSFORMER INSTALLATION</t>
  </si>
  <si>
    <t>TRANSFORMER-10KVA, 7.2KV</t>
  </si>
  <si>
    <t>INSULATOR-69KV PIN &amp; POST</t>
  </si>
  <si>
    <t>TERM SET-GRANGER DTL 7350</t>
  </si>
  <si>
    <t>TRANSFORMER-3750KVA, 66KV</t>
  </si>
  <si>
    <t>SUBSTATION STEEL STRUCTURE</t>
  </si>
  <si>
    <t>FAULT LOCATING RELAY - PG-10</t>
  </si>
  <si>
    <t>ORDER/WIRE UNIT-FARINON MFG.</t>
  </si>
  <si>
    <t>SWITCH-69KV FUSED DISCONNECT</t>
  </si>
  <si>
    <t>SUBSTATION GROUNDING MATERIAL</t>
  </si>
  <si>
    <t>OCR-15.5KV, 600 AMP, KYLE MFG.</t>
  </si>
  <si>
    <t>SCADA RTU-REMOTE TERMINAL UNIT</t>
  </si>
  <si>
    <t>AIR CONDITIONING/HEATING SYSTEM</t>
  </si>
  <si>
    <t>CONCRETE FOUNDATION-STEEL TOWER</t>
  </si>
  <si>
    <t>MODEM-CHANNEL, GRANGER DTL 7300</t>
  </si>
  <si>
    <t>SUBSTATION BUILDING / STURCTURE</t>
  </si>
  <si>
    <t>SUBSTATION REMOTE TERMINAL UNIT</t>
  </si>
  <si>
    <t>FXO PIGGY BACK-GRANGER DTL 7350B</t>
  </si>
  <si>
    <t>FXS PIGGY BACK-GRANGER DTL 7350A</t>
  </si>
  <si>
    <t>SCADA MICROWAVE TOWER, STEEL, 80'</t>
  </si>
  <si>
    <t>SUBSTATION INSTRUMENT TRANSFORMER</t>
  </si>
  <si>
    <t>GCB-72.5KV, 1200 AMP, SIEMENS MFG.</t>
  </si>
  <si>
    <t>GCB-72.5KV, 2000 AMP, SIEMENS MFG.</t>
  </si>
  <si>
    <t>SCADA MICROWAVE RADIO-GRANGER 6710</t>
  </si>
  <si>
    <t>SUBSTATION COMMUNICATION EQUIPMENT</t>
  </si>
  <si>
    <t>TRANSCEIVER-FREEWAVE WIRELESS DATA</t>
  </si>
  <si>
    <t>FENCE-7' CHAIN LINK W/GATES (318 LF)</t>
  </si>
  <si>
    <t>TRANSDUCER-VOLTAGE, MOORE INDUSTRIES</t>
  </si>
  <si>
    <t>OCB-69KV, 1200 AMP, ALLIS CHALMERS MFG.</t>
  </si>
  <si>
    <t>SUBSTATION CIRCUIT BREAKER INSTALLATION</t>
  </si>
  <si>
    <t>TRANSDUCER-VOLTAGE, SCIENTIFIC COLUMBUS</t>
  </si>
  <si>
    <t>TRANSDUCER-WATT/VAR, SCIENTIFIC COLUMBUS</t>
  </si>
  <si>
    <t>RINGING GENERATOR-TELLABS 8102 W/ MOUNTING BAR</t>
  </si>
  <si>
    <t>TRANSFORMER-25MVA, 115/69KV, WESTINGHOUSE MFG.</t>
  </si>
  <si>
    <t>NET GENERATION TRANSDUCER-W/METERING ACCUMULATOR</t>
  </si>
  <si>
    <t>SCADA MICROWAVE ANTENNA-4' DIAMETER W/COAX &amp; MOUNT</t>
  </si>
  <si>
    <t>REGULATOR-167KVA, 219 AMP, 12KV, ALLIS CHALMERS MFG.</t>
  </si>
  <si>
    <t>REGULATOR-167KVA, 219 AMP, 7.62KV, SIEMENS ALLIS MFG.</t>
  </si>
  <si>
    <t>Already in Co. 34</t>
  </si>
  <si>
    <t>Currently in Co. 2 or 35</t>
  </si>
  <si>
    <t>TRACTS 1,2 &amp; 24 OF INDUSTRIAL SUBDIVISON, PLUS 150' X 290'; BEING 617' ALONG EDDY DRIVE AND CONSISTING OF 8.5 ACRES.  PURCHASED FROM GEORGE &amp; ERNA CARL. LOCATED ALONG EDDY DR.</t>
  </si>
  <si>
    <t>PNM Distribution Sub NM Eastern NM</t>
  </si>
  <si>
    <t>ENM Alamogordo #1 Sub Tax District 230 : 10566776</t>
  </si>
  <si>
    <t>A 3.070 ACRE TRACT OF LAND IN SW 1/4 OF SECTION 9, N.M.P.M. PUR FROM IDE &amp; LILY FRANCES NORTON. LOCATED AT INTERSECTION OF CORNELL &amp; 24TH ST</t>
  </si>
  <si>
    <t>ENM Alamogordo #3 Sub Tax District 231 : 10566826</t>
  </si>
  <si>
    <t>PANEL 7</t>
  </si>
  <si>
    <t>ARRESTER</t>
  </si>
  <si>
    <t>PTO-25KV</t>
  </si>
  <si>
    <t>BRACKET UNIT</t>
  </si>
  <si>
    <t>ARRESTER RACK</t>
  </si>
  <si>
    <t>ARRESTER-12KV</t>
  </si>
  <si>
    <t>ARRESTER-74KV</t>
  </si>
  <si>
    <t>PTO-OD 34.5KV</t>
  </si>
  <si>
    <t>CIRCUIT BREAKER</t>
  </si>
  <si>
    <t>INSULATOR-115KV</t>
  </si>
  <si>
    <t>CTO INSTALLATION</t>
  </si>
  <si>
    <t>METER-4W-120V-3P</t>
  </si>
  <si>
    <t>PTO INSTALLATION</t>
  </si>
  <si>
    <t>SWITCH-15KV GANG</t>
  </si>
  <si>
    <t>SWITCH-115KV GANG</t>
  </si>
  <si>
    <t>BUILDING/STRUCTURE</t>
  </si>
  <si>
    <t>TRANSFORMER REWIND</t>
  </si>
  <si>
    <t>TOOLS AND EQUIPMENT</t>
  </si>
  <si>
    <t>115KV HOUSE-PANEL #4</t>
  </si>
  <si>
    <t>115KV HOUSE-PANEL #5</t>
  </si>
  <si>
    <t>ALAC97710-2  charges</t>
  </si>
  <si>
    <t>ALAC97722-2  charges</t>
  </si>
  <si>
    <t>ALAC98710-2  charges</t>
  </si>
  <si>
    <t>METER-THERMAL DEMAND</t>
  </si>
  <si>
    <t>OCB-14.4KV, ITE MFG.</t>
  </si>
  <si>
    <t>12.5KV HOUSE-PANEL #1</t>
  </si>
  <si>
    <t>115KV HOUSE - PANEL #1</t>
  </si>
  <si>
    <t>115KV HOUSE - PANEL #2</t>
  </si>
  <si>
    <t>115KV HOUSE - PANEL #3</t>
  </si>
  <si>
    <t>115KV HOUSE - PANEL #6</t>
  </si>
  <si>
    <t>12.5KV HOUSE-PANEL #10</t>
  </si>
  <si>
    <t>12.5KV HOUSE-PANEL #11</t>
  </si>
  <si>
    <t>CIRCUIT SWITCHER-115KV</t>
  </si>
  <si>
    <t>PTO-115KV, TRENCH LTD.</t>
  </si>
  <si>
    <t>SWITCH-15KV DISCONNECT</t>
  </si>
  <si>
    <t>12.5KV HOUSE - PANEL #2</t>
  </si>
  <si>
    <t>12.5KV HOUSE - PANEL #3</t>
  </si>
  <si>
    <t>12.5KV HOUSE - PANEL #4</t>
  </si>
  <si>
    <t>12.5KV HOUSE - PANEL #5</t>
  </si>
  <si>
    <t>12.5KV HOUSE - PANEL #6</t>
  </si>
  <si>
    <t>12.5KV HOUSE - PANEL #7</t>
  </si>
  <si>
    <t>12.5KV HOUSE - PANEL #8</t>
  </si>
  <si>
    <t>12.5KV HOUSE - PANEL #9</t>
  </si>
  <si>
    <t>SWITCH-7.2KV DISCONNECT</t>
  </si>
  <si>
    <t>12.5KV HOUSE - PANEL #12</t>
  </si>
  <si>
    <t>12.5KV HOUSE - PANEL #13</t>
  </si>
  <si>
    <t>INSULATOR-15KV, POST TYPE</t>
  </si>
  <si>
    <t>115KV HOUSE - BATTERY RACK</t>
  </si>
  <si>
    <t>PT STANDS - 3' HIGH (GALV)</t>
  </si>
  <si>
    <t>SUBSTATION BUS BAR &amp; CABLE</t>
  </si>
  <si>
    <t>PTO-15KV, WESTINGHOUSE MFG.</t>
  </si>
  <si>
    <t>SWITCH-115KV MOTOR OPERATED</t>
  </si>
  <si>
    <t>CIRCUIT BREAKER INSTALLATION</t>
  </si>
  <si>
    <t>CTO-115KV, WESTINGHOUSE MFG.</t>
  </si>
  <si>
    <t>PTO-115KV, WESTINGHOUSE MFG.</t>
  </si>
  <si>
    <t>CIRCUIT SWITCHER INSTALLATION</t>
  </si>
  <si>
    <t>CURRENT TRANSFORMER OD 34.5KV</t>
  </si>
  <si>
    <t>PTO-15KV, ALLIS CHALMERS MFG.</t>
  </si>
  <si>
    <t>SWITCH-7.2KV FUSED DISCONNECT</t>
  </si>
  <si>
    <t>12.5KV HOUSE - FAN - WALL, 12"</t>
  </si>
  <si>
    <t>OCB-138KV, ALLIS CHALMERS MFG.</t>
  </si>
  <si>
    <t>OCB-14.4KV, 1200 AMP, ITE MFG.</t>
  </si>
  <si>
    <t>PTO-115KV, HAEFELY TRENCH MFG.</t>
  </si>
  <si>
    <t>115KV HOUSE - METERING PANEL #1</t>
  </si>
  <si>
    <t>115KV HOUSE - METERING PANEL #2</t>
  </si>
  <si>
    <t>PTO-15KV, GENERAL ELECTRIC MFG.</t>
  </si>
  <si>
    <t>TRANSFORMER-42MVA, SUNBELT MFG.</t>
  </si>
  <si>
    <t>115KV HOUSE - WORKBENCH &amp; STOOLS</t>
  </si>
  <si>
    <t>GCB-115KV, 2000 AMP, SIEMENS MFG.</t>
  </si>
  <si>
    <t>LIGHTING CONDUIT, WIRE &amp; FIXTURES</t>
  </si>
  <si>
    <t>SCADA EQUIPMENT-RELAY PACKAGE-LCB</t>
  </si>
  <si>
    <t>SWITCH-115KV DISCONNECT, 1200 AMP</t>
  </si>
  <si>
    <t>115KV HOUSE - BATTERY INSTALLATION</t>
  </si>
  <si>
    <t>SCADA MICROWAVE TOWER, STEEL, 100'</t>
  </si>
  <si>
    <t>115KV HOUSE - BATTERIES MARATHON (4)</t>
  </si>
  <si>
    <t>12.5KV HOUSE - BATTERY CHARGER - C&amp;D</t>
  </si>
  <si>
    <t>12.5KV HOUSE - BATTERY RACK - 2 TIER</t>
  </si>
  <si>
    <t>FENCE-6' CHAIN LINK W/GATE (1600 SF)</t>
  </si>
  <si>
    <t>12.5KV HOUSE - CHAIR - METAL, POSTURE</t>
  </si>
  <si>
    <t>VCB-15KV, 1200 AMP, WESTINGHOUSE MFG.</t>
  </si>
  <si>
    <t>GCB-121KV, 1200 AMP, WESTINGHOUSE MFG.</t>
  </si>
  <si>
    <t>VCB-15KV, 2000 AMP, MCGRAW EDISON MFG.</t>
  </si>
  <si>
    <t>12.5KV HOUSE - AIR CONDITIONER, CARRIER</t>
  </si>
  <si>
    <t>SCADA EQUIPMENT - MICROWAVE RADIO PANEL</t>
  </si>
  <si>
    <t>CAPACITOR BANK-W/6 EA 200KVAR CAPACITORS</t>
  </si>
  <si>
    <t>SCADA EQUIPMENT - MICROWAVE ANTENNA - 6'</t>
  </si>
  <si>
    <t>115KV HOUSE - BATTERY CHARGER C&amp;D 130V DC</t>
  </si>
  <si>
    <t>115KV HOUSE - BATTERIES - EXIDE 3CC-9 (20)</t>
  </si>
  <si>
    <t>SCADA EQUIPMENT - RECORDER - DEMAND, DR-87</t>
  </si>
  <si>
    <t>12.5KV HOUSE - DESK - WOOD, 32X60, 6 DRAWER</t>
  </si>
  <si>
    <t>12.5KV HOUSE - TABLE - WOOD, 30X60, 2 DRAWER</t>
  </si>
  <si>
    <t>12.5KV HOUSE - HEATER - ELECTRIC, PORTABLE, GE</t>
  </si>
  <si>
    <t>12.5KV HOUSE - HEATER - WATER, 30 GAL, HOTPOINT</t>
  </si>
  <si>
    <t>SCADA EQUIPMENT - LCB II RELAY MODULES, TYPE MD</t>
  </si>
  <si>
    <t>115KV HOUSE - BATTERY CHARGER - C&amp;D 24KV ESU1178</t>
  </si>
  <si>
    <t>12.5KV HOUSE - BATTERIES - EXIDE, EHGS - 7, (20)</t>
  </si>
  <si>
    <t>SCADA EQUIPMENT - LCB II RELAY MODULES, TYPE  DTT</t>
  </si>
  <si>
    <t>SCADA EQUIPMENT - LCB II RELAY MODULES, TYPE 1FDT</t>
  </si>
  <si>
    <t>SCADA EQUIPMENT - LCB II RELAY MODULES, TYPE ALXM</t>
  </si>
  <si>
    <t>115KV HOUSE - SWITCHHOUSE - 18X38, BRICK, CONCRETE</t>
  </si>
  <si>
    <t>12.5KV HOUSE - CONTROL HOUSE, COMPLETE W/ FOUNDATI</t>
  </si>
  <si>
    <t>HOUSE - OIL FILTER &amp; STORAGE, 16X24, CONCRETE CLOC</t>
  </si>
  <si>
    <t>SCADA EQUIPMENT - LCB II RELAY MODULES, TYPE  ARTM</t>
  </si>
  <si>
    <t>SCADA EQUIPMENT - LCB II RELAY MODULES, TYPE  T-SE</t>
  </si>
  <si>
    <t>SCADA EQUIPMENT - LCB II RELAY MODULES, TYPE RELAY</t>
  </si>
  <si>
    <t>TX ELECTRONICS WEATHER STATN- CHASSIS ASSEMBLY BPC</t>
  </si>
  <si>
    <t>TX ELECTRONICS WEATHER STATN- POWER SUPPPLY PS-01-</t>
  </si>
  <si>
    <t>TX ELECTRONICS WEATHER STATN- TEMPERATURE 3015, W/</t>
  </si>
  <si>
    <t>TX ELECTRONICS WEATHER STATN - INSTRUMENT TRANSFORMER</t>
  </si>
  <si>
    <t>W/A NO. 9001-94115-REPLACE 14 EA. BREAKER CONTROL SWITCHES</t>
  </si>
  <si>
    <t>TRANSFORMER-12/16/20MVA, 115KV, FEDERAL PACIFIC ELECTRIC MFG.</t>
  </si>
  <si>
    <t>ADD TO LOT PRICE OF TRANSFORMER-12/16/20MVA, 115KV, FEDERAL PACIFIC ELECTRIC MFG., S/N 50866-1</t>
  </si>
  <si>
    <t>ADD TO LOT PRICE OF TRANSFORMER-12/16/20MVA, 115KV, FEDERAL PACIFIC ELECTRIC MFG., S/N 502441-1</t>
  </si>
  <si>
    <t>SWITCH</t>
  </si>
  <si>
    <t>ENM Alamogordo #2 Sub Tax District 230 : 10566802</t>
  </si>
  <si>
    <t>TRANSFORMER</t>
  </si>
  <si>
    <t>LAND IMPROVEMENTS</t>
  </si>
  <si>
    <t>COAX-7/8" LOW LOSS</t>
  </si>
  <si>
    <t>GENERATOR-RINGING, TELLABS</t>
  </si>
  <si>
    <t>BATTERIES W/RACK, 6PMF (4 EA)</t>
  </si>
  <si>
    <t>MULTIPLEXOR-GRANGER, 12 CHANNEL</t>
  </si>
  <si>
    <t>BATTERY CHARGER-C&amp;D MFG., 24 VOLT</t>
  </si>
  <si>
    <t>SCADA MICROWAVE TOWER, STEEL, 40'</t>
  </si>
  <si>
    <t>ALARM-REMOTE REPORTING, LARSE MFG.</t>
  </si>
  <si>
    <t>SCADA MICROWAVE ANTENNA-6' DIAMETER</t>
  </si>
  <si>
    <t>GCB-25KV, 600 AMP, WHIPP-BOURNE MFG.</t>
  </si>
  <si>
    <t>TERMINATION EQUIPMENT-TELLABS, 2-6132;3-6132B</t>
  </si>
  <si>
    <t>TERMINAL-96 CHANNEL LR, 1-2 W/ ORDERWIRE &amp; 7" RACK</t>
  </si>
  <si>
    <t>BUILDING-8 X 10 X 8, FIBERGLASS, W/ TILE FLOOR, WIRE</t>
  </si>
  <si>
    <t>FENCE-6' CHAIN LINK W/GATE (640 LF)</t>
  </si>
  <si>
    <t>Electric Services</t>
  </si>
  <si>
    <t>Elec Dist Sys Substations</t>
  </si>
  <si>
    <t>Algodones Substation : 600 5476846 293</t>
  </si>
  <si>
    <t>Transformer, Station Service : 080000</t>
  </si>
  <si>
    <t>13610 - Structures &amp; Improvement</t>
  </si>
  <si>
    <t>Paving : 040107</t>
  </si>
  <si>
    <t>Switcher, Circuit : 050020</t>
  </si>
  <si>
    <t>Switchgear, Station : 052000</t>
  </si>
  <si>
    <t>LTC : 026400</t>
  </si>
  <si>
    <t>02393327  &lt;107&gt; ALGODONES PERMANENT REMOTE RACKING INSTALLATION ALGODONES SUB PERMANENT REMOTE RACKING INSTALLATION</t>
  </si>
  <si>
    <t xml:space="preserve">12.5kv Switchgear 616462001                                                                                                                                                                                                                                   </t>
  </si>
  <si>
    <t>Algodones Unit 2 Substation : 600 18371115 293</t>
  </si>
  <si>
    <t xml:space="preserve">115/12.5kv Transformer 616462001                                                                                                                                                                                                                              </t>
  </si>
  <si>
    <t xml:space="preserve">LTC : 026400                                                                                                                                                                                                                                                  </t>
  </si>
  <si>
    <t>Conduit, Rigid : 024100</t>
  </si>
  <si>
    <t>Rtu Recording Instruments :ACS Connex 600</t>
  </si>
  <si>
    <t>13970 - 1-Communication Equip</t>
  </si>
  <si>
    <t>Switch :115kv VBSA 1200amp 550bil</t>
  </si>
  <si>
    <t>Radio System : MDS 9710</t>
  </si>
  <si>
    <t>Rights-Of-Way : 040004</t>
  </si>
  <si>
    <t>13601 - Land Right Of Way</t>
  </si>
  <si>
    <t>13650 - Overhead Conductors &amp; Devic</t>
  </si>
  <si>
    <t>Insulators : 230kv NCI</t>
  </si>
  <si>
    <t>13640 - Poles,Towers &amp; Fixtures</t>
  </si>
  <si>
    <t>Arrester, Lightning : 027000</t>
  </si>
  <si>
    <t>Box, Pull, Junction, Splice : 025100</t>
  </si>
  <si>
    <t>13660 - Underground Conduit</t>
  </si>
  <si>
    <t>Conduit, Plastic/PVC : 024200</t>
  </si>
  <si>
    <t>Crossarm : 019200</t>
  </si>
  <si>
    <t>Pole, Wood, 40 Foot : 010040</t>
  </si>
  <si>
    <t>13670 - Underground Conductors &amp; De</t>
  </si>
  <si>
    <t>Already in Co. 1</t>
  </si>
  <si>
    <t>Land</t>
  </si>
  <si>
    <t>Landscape</t>
  </si>
  <si>
    <t>Switchgear</t>
  </si>
  <si>
    <t>H-Frame</t>
  </si>
  <si>
    <t>Dsp Tranciever/Dc Converter</t>
  </si>
  <si>
    <t>Wall And Foundation</t>
  </si>
  <si>
    <t>Vertical Switches, 115kv</t>
  </si>
  <si>
    <t>Upright V Switches, 115kv</t>
  </si>
  <si>
    <t>02383427  &lt;107&gt; VERANDA UNIT 1 SUB PERMANENT REMOTE RACKING INSTALLATION VERANDA UNIT 1 SUB PERMANENT REMOTE RACKING INSTALLATION</t>
  </si>
  <si>
    <t>115 Ft Steel Pole</t>
  </si>
  <si>
    <t>Switchgear, Padmounted : 052005</t>
  </si>
  <si>
    <t>Switch, Gang Operated : 051300</t>
  </si>
  <si>
    <t>Veranda Unit II Substation Tax District 296 : 899 18186964</t>
  </si>
  <si>
    <t>Transformer,  33 MVA : 088033</t>
  </si>
  <si>
    <t>Switch, Safety : 050002</t>
  </si>
  <si>
    <t>02383428  &lt;107&gt; VERANDA UNIT 2 SUB PERMANENT REMOTE RACKING INSTALLATION VERANDA UNIT 2 SUB PERMANENT REMOTE RACKING INSTALLATION</t>
  </si>
  <si>
    <t>Manhole, Concrete : 024940</t>
  </si>
  <si>
    <t>vintage</t>
  </si>
  <si>
    <t>asset_id</t>
  </si>
  <si>
    <t>Albuq Elec Dist Substations</t>
  </si>
  <si>
    <t>Mission Substation Tax District 002 : 100 10220842</t>
  </si>
  <si>
    <t>2006</t>
  </si>
  <si>
    <t>Grounding System : 040020</t>
  </si>
  <si>
    <t>2007</t>
  </si>
  <si>
    <t>Capacitor Bank, Radio Control : 070003</t>
  </si>
  <si>
    <t>Wire : 021000</t>
  </si>
  <si>
    <t>ETM</t>
  </si>
  <si>
    <t>2009</t>
  </si>
  <si>
    <t>02383412  &lt;107&gt; MISSION UNIT 1 SUB PERMANENT REMOTE RACKING INSTALLATION MISSION UNIT 1 SUB PERMANENT REMOTE RACKING INSTALLATION</t>
  </si>
  <si>
    <t>2012</t>
  </si>
  <si>
    <t>02383414  &lt;107&gt; MISSION UNIT 2 SUB PERMANENT REMOTE RACKING INSTALLATION MISSION UNIT 2 SUB PERMANENT REMOTE RACKING INSTALLATION</t>
  </si>
  <si>
    <t>Pole, Wood, 45 Foot : 010045</t>
  </si>
  <si>
    <t>Pole, Wood, 50 Foot : 010050</t>
  </si>
  <si>
    <t>Switch, Scadamate : 051600</t>
  </si>
  <si>
    <t>Controller, Scadamate : 051700</t>
  </si>
  <si>
    <t>Already in Co. 3</t>
  </si>
  <si>
    <t>Bulk Power</t>
  </si>
  <si>
    <t>Environmental Remediation</t>
  </si>
  <si>
    <t>Lordsburg Common</t>
  </si>
  <si>
    <t>Lordsburg-Common Assets --Tax District 150 : 703 003000</t>
  </si>
  <si>
    <t>33400 - Land</t>
  </si>
  <si>
    <t>Land Cost-Lordsburg Site 19 + Acres</t>
  </si>
  <si>
    <t>Lordsburg Survey</t>
  </si>
  <si>
    <t>Easements</t>
  </si>
  <si>
    <t>33401 - Land Right Of Way</t>
  </si>
  <si>
    <t>Right Of Ways</t>
  </si>
  <si>
    <t>Building : 040500</t>
  </si>
  <si>
    <t>33410 - Structures &amp; Improvement</t>
  </si>
  <si>
    <t>Building-Admin, Control, Equip</t>
  </si>
  <si>
    <t>Security Systems : 830850</t>
  </si>
  <si>
    <t>Wall : 040556</t>
  </si>
  <si>
    <t>Water Tanks</t>
  </si>
  <si>
    <t>Water Wells</t>
  </si>
  <si>
    <t>Well Water, Raw Water Sys : 830730</t>
  </si>
  <si>
    <t>GE Water Unit, Demineralized Wtr Sy : 820330</t>
  </si>
  <si>
    <t>33420 - Fuel Holders, Producers&amp; Ac</t>
  </si>
  <si>
    <t>Mcc 46v</t>
  </si>
  <si>
    <t>33450 - Accessory Electric Equip</t>
  </si>
  <si>
    <t>Switchboard</t>
  </si>
  <si>
    <t xml:space="preserve">Fan Access Platforms_x000D_
</t>
  </si>
  <si>
    <t>33460 - Miscellaneous Power Plant E</t>
  </si>
  <si>
    <t>Gas Pipeline</t>
  </si>
  <si>
    <t>Misc Power Plant Equipment : 830480</t>
  </si>
  <si>
    <t>Security System : Ser# 70318621460</t>
  </si>
  <si>
    <t>Lordsburg Evaporative Pond</t>
  </si>
  <si>
    <t>101347 - ARO for Other Prod Plant</t>
  </si>
  <si>
    <t>33470 - ARO Other Production</t>
  </si>
  <si>
    <t xml:space="preserve">Gsu-Generator Set-Up Transformer                                                                                                                                                                                                                              </t>
  </si>
  <si>
    <t>33531 - Station Equip-Step Up</t>
  </si>
  <si>
    <t>Furniture</t>
  </si>
  <si>
    <t>33910 - Office Furniture &amp; Equip</t>
  </si>
  <si>
    <t>Forklift, Gp25k-G/Lp-Hp</t>
  </si>
  <si>
    <t>33940 - Tools,Shop &amp; Garage Equip</t>
  </si>
  <si>
    <t>Lab Supplies And Equipment</t>
  </si>
  <si>
    <t>33950 - Laboratory Equip</t>
  </si>
  <si>
    <t>Communications Equipment</t>
  </si>
  <si>
    <t>33970 - 3-Communication Equip</t>
  </si>
  <si>
    <t>Telecom &amp; Equip (Iccp)</t>
  </si>
  <si>
    <t>Old Lordsburg Gen Station Building Asbestos</t>
  </si>
  <si>
    <t>101399 - ARO Asset for General Plan</t>
  </si>
  <si>
    <t>33991 - ARO General Plant 3</t>
  </si>
  <si>
    <t>Person Station - Land - Swartzmann</t>
  </si>
  <si>
    <t>Person Station</t>
  </si>
  <si>
    <t>Person Station-Land-Swartzmann --Tax District 004 : 714 002991</t>
  </si>
  <si>
    <t>121000 - Non-Utility Property</t>
  </si>
  <si>
    <t>33100 - Land</t>
  </si>
  <si>
    <t>Person Station Site 14.485 Ac    Incl R/W To Well</t>
  </si>
  <si>
    <t>Person Station-Site 14.485 Ac Inc R/W To Well --Tax District 004 : 714 002990</t>
  </si>
  <si>
    <t>Acquisition Costs - Reeves Station Site</t>
  </si>
  <si>
    <t>Reeves Common</t>
  </si>
  <si>
    <t>Land - Reeves Station --Tax District 002 : 713 003000</t>
  </si>
  <si>
    <t>Land - 7.926 Acres Adjacent To Reeves Station</t>
  </si>
  <si>
    <t>Land Costs - Reeves Station Site 39.999ac   Cp-449</t>
  </si>
  <si>
    <t>Unit Sub 110mva</t>
  </si>
  <si>
    <t>Albuq Elec Dist</t>
  </si>
  <si>
    <t>Reeves /Storage/Dist Tax District 002 : 100 003501</t>
  </si>
  <si>
    <t>Scada Rtv-Montgomery Plaza</t>
  </si>
  <si>
    <t>Sff Under Frequency Relays</t>
  </si>
  <si>
    <t>Rtu,Breaker,Recloser,Ltc Control Upgrade</t>
  </si>
  <si>
    <t>Multifunction 3 Phase Meter (Digital)</t>
  </si>
  <si>
    <t>Psi Card (Interface For Rtu)</t>
  </si>
  <si>
    <t>Enclosure,Battery,Climate Controlled</t>
  </si>
  <si>
    <t>Charger,Battery,48vdc,12amp</t>
  </si>
  <si>
    <t>Gravel  49 Cu Yds</t>
  </si>
  <si>
    <t>Reeves Sub Tax District 004 : 100 478000</t>
  </si>
  <si>
    <t>Switchgear Metel Clad R60 25y6855</t>
  </si>
  <si>
    <t>Circuit Switcher  Mark 2 S/N 725551</t>
  </si>
  <si>
    <t>Sta Transformer 12/16/20mva 3ph 60 Cycle Rdp 37293</t>
  </si>
  <si>
    <t>Sta Arresters 9kv Int</t>
  </si>
  <si>
    <t>Feeder Cable 15kv 750al</t>
  </si>
  <si>
    <t>Feeder Conduit  5inch Galv</t>
  </si>
  <si>
    <t>Post Insulators</t>
  </si>
  <si>
    <t>Misc Fixtures &amp; Fittings</t>
  </si>
  <si>
    <t>Potheads 15kv 750al</t>
  </si>
  <si>
    <t>Ltc Relay  Cp# 0623</t>
  </si>
  <si>
    <t>Battery, Co0l Cell Enclosure</t>
  </si>
  <si>
    <t>Battery, Bank 48 Volt</t>
  </si>
  <si>
    <t>Battery, Charger</t>
  </si>
  <si>
    <t>02383423  &lt;107&gt; REEVES SUB PERMANENT REMOTE RACKING INSTALLATION REEVES SUB PERMANENT REMOTE RACKING INSTALLATION</t>
  </si>
  <si>
    <t>Pole, Wood, 35 Foot : 010035</t>
  </si>
  <si>
    <t>Land Costs - Algodones Station Site Tr 95a1-95d2a-95e1b195e1</t>
  </si>
  <si>
    <t>Algodones Land</t>
  </si>
  <si>
    <t>Land @ Algodones Power Plant --Tax District 293 : 716 100001</t>
  </si>
  <si>
    <t>Land Costs - Flood Protection Drain System</t>
  </si>
  <si>
    <t>Land Costs - Rr Spur Tracts 101-102 99a &amp; 100</t>
  </si>
  <si>
    <t>Algodones Station Common Plt Purchased From Tri-State</t>
  </si>
  <si>
    <t>Algodones Common</t>
  </si>
  <si>
    <t>Algodones Common To Units 1 2 &amp; 3--Tax District 293 : 716 140000</t>
  </si>
  <si>
    <t>33110 - Structures &amp; Improvement-Ut</t>
  </si>
  <si>
    <t>Algodones Common To Units 1,2 &amp; 3</t>
  </si>
  <si>
    <t>33120 - Boiler Plt-Utility</t>
  </si>
  <si>
    <t>Algodones Plant - Common To Units 1,2 &amp; 3</t>
  </si>
  <si>
    <t>33140 - Turbogenerator Unit-Utility</t>
  </si>
  <si>
    <t>Algodones Plant- Common To Unit 1,2 &amp; 3</t>
  </si>
  <si>
    <t>33150 - Accessory Electric Equipmen</t>
  </si>
  <si>
    <t>Algodones Plant - Common</t>
  </si>
  <si>
    <t>33160 - Miscellaneous Power Plant E</t>
  </si>
  <si>
    <t>PANEL 1</t>
  </si>
  <si>
    <t>WNM Turquoise Sub Tax Dist 122: 10566286</t>
  </si>
  <si>
    <t>PANEL 2</t>
  </si>
  <si>
    <t>PANEL 3</t>
  </si>
  <si>
    <t>PANEL 4</t>
  </si>
  <si>
    <t>PANEL 5</t>
  </si>
  <si>
    <t>PANEL 6</t>
  </si>
  <si>
    <t>PANEL 9</t>
  </si>
  <si>
    <t>PANEL 11</t>
  </si>
  <si>
    <t>CABLE-SCADA</t>
  </si>
  <si>
    <t>ARRESTER-72KV</t>
  </si>
  <si>
    <t>ARRESTER-96KV</t>
  </si>
  <si>
    <t>CHAIR-FOLDING</t>
  </si>
  <si>
    <t>CHAIR - FOLDING</t>
  </si>
  <si>
    <t>METER-3W-240V-1P</t>
  </si>
  <si>
    <t>SUBSTATION FENCE</t>
  </si>
  <si>
    <t>SUBSTATION METER</t>
  </si>
  <si>
    <t>SUBSTATION SWITCH</t>
  </si>
  <si>
    <t>SUBSTATION ARRESTER</t>
  </si>
  <si>
    <t>POWER SUPPLY-CAM/DAC</t>
  </si>
  <si>
    <t>SUBSTATION INSULATOR</t>
  </si>
  <si>
    <t>SUBSTATION PANEL BOARD</t>
  </si>
  <si>
    <t>SUBSTATION POLE - WOOD</t>
  </si>
  <si>
    <t>SUBSTATION BRACKET UNIT</t>
  </si>
  <si>
    <t>TRANSFORMER-15KVA 7.2KV</t>
  </si>
  <si>
    <t>BATTERY CHARGER-C&amp;D MFG.</t>
  </si>
  <si>
    <t>TERM SET-GRANGER DTL 7306</t>
  </si>
  <si>
    <t>BATTERY RACK-4 TIER, METAL</t>
  </si>
  <si>
    <t>DESK-WOOD, 32X51, 7 DRAWER</t>
  </si>
  <si>
    <t>UNDERGROUND SERVICE-3 WIRE</t>
  </si>
  <si>
    <t>BATTERY SYSTEM INSTALLATION</t>
  </si>
  <si>
    <t>SUBSTATION LAND IMPROVMENTS</t>
  </si>
  <si>
    <t>SUBSTATION CARRIER EQUIPMENT</t>
  </si>
  <si>
    <t>SCADA MICROWAVE RADIO-FARINON</t>
  </si>
  <si>
    <t>BATTERIES-MARATHON MFG. (4 EA)</t>
  </si>
  <si>
    <t>OCB-72.5KV, MCGRAW EDISON MFG.</t>
  </si>
  <si>
    <t>SUBSTATION CONCRETE FOUNDATION</t>
  </si>
  <si>
    <t>SUBSTATION UNDERGROUND GETAWAY</t>
  </si>
  <si>
    <t>MODEM-CHANNEL, GRANGER DTL 7301</t>
  </si>
  <si>
    <t>MODEM-CHANNEL, GRANGER DTL 7306</t>
  </si>
  <si>
    <t>CURRENT DIFFERENTIAL RELAY PANEL</t>
  </si>
  <si>
    <t>SCADA MICROWAVE TOWER, STEEL, 20'</t>
  </si>
  <si>
    <t>CABINET - METAL, 18X36X72, 2 DO OR</t>
  </si>
  <si>
    <t>SUBSTATION BUS SUPPORTS &amp; FITMENTS</t>
  </si>
  <si>
    <t>SUBSTATION TRANSFORMER INSTALLATION</t>
  </si>
  <si>
    <t>FENCE-6' CHAIN LINK W/GATES (9120 LF)</t>
  </si>
  <si>
    <t>SCADA MICROWAVE ANTENNA W/COAX &amp; MOUNT</t>
  </si>
  <si>
    <t>SUBSTATION FURNITURE &amp; OFFICE EQUIPMENT</t>
  </si>
  <si>
    <t>SWITCH-69KV GANG SIEMENS-ALLIS TYPE HA-3</t>
  </si>
  <si>
    <t>SCADA RTU-REMOTE TERMINAL UNIT-LARSE 1121</t>
  </si>
  <si>
    <t>BATTERIES-EXIDE MFG. (20 EA) W/4 TIER RACK</t>
  </si>
  <si>
    <t>SUBSTATION AIR CONDITIONING/HEATING SYSTEM</t>
  </si>
  <si>
    <t>TRANSFORMER-60MVA, 115KV, WESTINGHOUSE MFG.</t>
  </si>
  <si>
    <t>SUBSTATION LIGHTING CABLE, CONDUIT &amp; FIXTURES</t>
  </si>
  <si>
    <t>OCB-145KV, 1600 AMP, MCGRAW EDISON MFG. ALP-60</t>
  </si>
  <si>
    <t>CTO-115KV, SQUARE D MFG., TYPE IV 500-PD TERMINAL</t>
  </si>
  <si>
    <t>AIR CONDITIONER-GENERAL ELECTRIC MFG., INDOOR UNIT</t>
  </si>
  <si>
    <t>CONTROL HOUSE - METAL, 18X33, CONCRETE FLOOR, W/ L</t>
  </si>
  <si>
    <t>AIR CONDITIONER-GENERAL ELECTRIC MFG., OUTDOOR UNIT</t>
  </si>
  <si>
    <t>SUBSTATION COMMUNICATION EQUIPMENT: Emergency Load Shedding</t>
  </si>
  <si>
    <t>PTO-69KV, WESTINGHOUSE MFG., TYPE APT-350 - SILVER CITY TERMINAL</t>
  </si>
  <si>
    <t>PTO-115KV, WESTINGHOUSE MFG., TYPE APT-550 - NORTH PTs: MD TERMINAL</t>
  </si>
  <si>
    <t>PTO-115KV, WESTINGHOUSE MFG., TYPE APT-550 - SOUTH PTs: HIDALGO TERMINAL</t>
  </si>
  <si>
    <t xml:space="preserve">Potential Transformer                                                                                                                                                                                                                                         </t>
  </si>
  <si>
    <t>02208853  &lt;107&gt; PD LOAD SHEDDING</t>
  </si>
  <si>
    <t>02360336  &lt;107&gt; TURQUOISE BATTERY SET UPGRADE TURQUOISE BATTERY SET UPGRADE INSTALL</t>
  </si>
  <si>
    <t>Land/Land Rights</t>
  </si>
  <si>
    <t>WNM Lordsburg Sub Tax Dist 151: 10566309</t>
  </si>
  <si>
    <t>SUBSTATION METER INSTALLATION</t>
  </si>
  <si>
    <t>PNMR Services</t>
  </si>
  <si>
    <t>Utility Account 3500* at 12/31/2012</t>
  </si>
  <si>
    <t>Utility Account 3520 at 12/31/2012</t>
  </si>
  <si>
    <t>Utility Account 3530 at 12/31/2012</t>
  </si>
  <si>
    <t>(1)</t>
  </si>
  <si>
    <t>(2)</t>
  </si>
  <si>
    <t>(3)</t>
  </si>
  <si>
    <t>(4)</t>
  </si>
  <si>
    <t>(5)</t>
  </si>
  <si>
    <t>net book value</t>
  </si>
  <si>
    <t>allocated reserve</t>
  </si>
  <si>
    <t>book cost</t>
  </si>
  <si>
    <t>Allocation to Distribution %</t>
  </si>
  <si>
    <t>Annual Dep Expense</t>
  </si>
  <si>
    <t>*Land is not Depreciated</t>
  </si>
  <si>
    <t>(6)</t>
  </si>
  <si>
    <t>(7)</t>
  </si>
  <si>
    <t>Asset</t>
  </si>
  <si>
    <t>(8)</t>
  </si>
  <si>
    <t>-</t>
  </si>
  <si>
    <t>Total</t>
  </si>
  <si>
    <t>North Switching Station</t>
  </si>
  <si>
    <t>Person Switching Station</t>
  </si>
  <si>
    <t>Prager Switching Station</t>
  </si>
  <si>
    <t>Sandia Switching Station</t>
  </si>
  <si>
    <t>Tome Switching Station</t>
  </si>
  <si>
    <t>Turquoise Switching Station</t>
  </si>
  <si>
    <t>Alamogordo Switching Station</t>
  </si>
  <si>
    <t>Valencia Switching Station</t>
  </si>
  <si>
    <t>Reeves Switching Station</t>
  </si>
  <si>
    <t>eng in service year</t>
  </si>
  <si>
    <t>Allocation Factor</t>
  </si>
  <si>
    <t>to Distribution</t>
  </si>
  <si>
    <t>5% (1% dirt)</t>
  </si>
  <si>
    <t>Remove from list - All already in Co. 1</t>
  </si>
  <si>
    <t>Remove from list - All already in Co. 1 + 3</t>
  </si>
  <si>
    <t>Not included in 05 accounting data but not identified to be reallocated</t>
  </si>
  <si>
    <t>Identified in 13 by engineering as shared</t>
  </si>
  <si>
    <t>Identified in 05 and 13 by engineering to reclass to distribution</t>
  </si>
  <si>
    <t>Identified in 13 by engineering to reclass to distribution</t>
  </si>
  <si>
    <t>Not identified to be reallocated</t>
  </si>
  <si>
    <t>Station</t>
  </si>
  <si>
    <t>Valencia</t>
  </si>
  <si>
    <t>Annual Depreciation Expense</t>
  </si>
  <si>
    <t>Rate</t>
  </si>
  <si>
    <t>(9)</t>
  </si>
  <si>
    <t>Allocated Net Plant Amount</t>
  </si>
  <si>
    <t>Allocated Depreciation</t>
  </si>
  <si>
    <t>(10)</t>
  </si>
  <si>
    <t>* The Total Figures Appear on Master Allocation Summary</t>
  </si>
  <si>
    <t>Utility Account 3970 at 12/31/2012</t>
  </si>
  <si>
    <t>Utility Account 3550 at 12/31/2011</t>
  </si>
  <si>
    <t>Utility Account 35030 at 12/31/2012</t>
  </si>
  <si>
    <t>Utility Account 3900 at 12/31/2012</t>
  </si>
  <si>
    <t>Utility Account 3970at 12/31/2012</t>
  </si>
  <si>
    <t>Utility Account 3590 at 12/31/2012</t>
  </si>
  <si>
    <t>Utility Account 3940 at 12/31/2012</t>
  </si>
  <si>
    <t>(11)</t>
  </si>
  <si>
    <t>(12)</t>
  </si>
  <si>
    <t>Reclass to 46kV Plant</t>
  </si>
  <si>
    <t>Reclass to 46kV Depreciation</t>
  </si>
  <si>
    <t>Remove from list - All already in Co. 34 + 3</t>
  </si>
  <si>
    <t>Utility Account 3620* at 12/31/2012</t>
  </si>
  <si>
    <t>Reclass to 46 kV</t>
  </si>
  <si>
    <t>None</t>
  </si>
  <si>
    <t>Gross Plant</t>
  </si>
  <si>
    <t>Reserve</t>
  </si>
  <si>
    <t>Gross</t>
  </si>
  <si>
    <t>A/D</t>
  </si>
  <si>
    <t>Net</t>
  </si>
  <si>
    <t>Dec 12</t>
  </si>
  <si>
    <t>Jan 13</t>
  </si>
  <si>
    <t>Feb 13</t>
  </si>
  <si>
    <t>Mar 13</t>
  </si>
  <si>
    <t>Apr 13</t>
  </si>
  <si>
    <t>May 13</t>
  </si>
  <si>
    <t>Jun 13</t>
  </si>
  <si>
    <t>Jul 13</t>
  </si>
  <si>
    <t>Aug 13</t>
  </si>
  <si>
    <t>Sep 13</t>
  </si>
  <si>
    <t>Oct 13</t>
  </si>
  <si>
    <t>Nov 13</t>
  </si>
  <si>
    <t>Dec 13</t>
  </si>
  <si>
    <t>Jan 14</t>
  </si>
  <si>
    <t>Feb 14</t>
  </si>
  <si>
    <t>Mar 14</t>
  </si>
  <si>
    <t>Apr 14</t>
  </si>
  <si>
    <t>May 14</t>
  </si>
  <si>
    <t>Jun 14</t>
  </si>
  <si>
    <t>Jul 14</t>
  </si>
  <si>
    <t>Sep 14</t>
  </si>
  <si>
    <t>Oct 14</t>
  </si>
  <si>
    <t>Wall Enclosure</t>
  </si>
  <si>
    <t>Switches/Controls, Remote ControlEq : 009708</t>
  </si>
  <si>
    <t>Spill Prevention</t>
  </si>
  <si>
    <t>Scada Project-El Cerro</t>
  </si>
  <si>
    <t>Remote Radio</t>
  </si>
  <si>
    <t>Landscaping</t>
  </si>
  <si>
    <t>Goab</t>
  </si>
  <si>
    <t>Battery Enclosure</t>
  </si>
  <si>
    <t>115kv S&amp;C Circuit Switcher Model 2030</t>
  </si>
  <si>
    <t>02398452  &lt;107&gt; EL CERRO SUB - REPLACE STOLEN GROUNDS EL CERRO SUB - REPLACE STOLEN GROUNDS</t>
  </si>
  <si>
    <t>"H" Frame Structure Deadend</t>
  </si>
  <si>
    <t>Utility Account 3620 at 12/31/2014</t>
  </si>
  <si>
    <t>Land; Sect31,T7n,R3e,Mnpm Valencia Cnty</t>
  </si>
  <si>
    <t>Utility Account 3600* at 12/31/2014</t>
  </si>
  <si>
    <t>El Cerro Substation</t>
  </si>
  <si>
    <t>Utility Account 3970 at 12/31/2014</t>
  </si>
  <si>
    <t>Pole, Steel, 40 Foot : 011040</t>
  </si>
  <si>
    <t>Utility Account 3640 at 12/31/2014</t>
  </si>
  <si>
    <t>Thermometer Recording Instruments : 009260</t>
  </si>
  <si>
    <t>Switch, 'V' : 055000</t>
  </si>
  <si>
    <t>Conduit, Rigid</t>
  </si>
  <si>
    <t>Conduit, Plastic/Pvc</t>
  </si>
  <si>
    <t>Circuit Switcher</t>
  </si>
  <si>
    <t>Wall/Foundation</t>
  </si>
  <si>
    <t>Utility Account 3610 at 12/31/2014</t>
  </si>
  <si>
    <t>Row</t>
  </si>
  <si>
    <t>Land Sec17,18,19,20 T7n,R2e,Nmpm Val Cty</t>
  </si>
  <si>
    <t>Los Morros Substation</t>
  </si>
  <si>
    <t>Microwave Radio Transmitter/Rec</t>
  </si>
  <si>
    <t>U1 7-Bay Switchgear</t>
  </si>
  <si>
    <t>Transformer : Unit 1 115kv/33MVA C Transformer</t>
  </si>
  <si>
    <t>Steel H-Frame DE w/ Foundations</t>
  </si>
  <si>
    <t>High Side Buss w/ Support Fittings+</t>
  </si>
  <si>
    <t>Scenic Substation</t>
  </si>
  <si>
    <t>Unit Sub : 088000</t>
  </si>
  <si>
    <t>Sidewalk : 040510</t>
  </si>
  <si>
    <t>Land : 040001</t>
  </si>
  <si>
    <t>Snow Vista Substation</t>
  </si>
  <si>
    <t>MD #1 Substation</t>
  </si>
  <si>
    <t>Grand Total</t>
  </si>
  <si>
    <t>WNM MD 1 - Unit 3 Sub Tax District 124 : 20374872 Total</t>
  </si>
  <si>
    <t>13620 - Station Equip Total</t>
  </si>
  <si>
    <t>WNM MD 1 - Unit 3 Sub Tax District 124 : 20374872</t>
  </si>
  <si>
    <t>Snow Vista Sub Tax District 002 : 100 16550206 Total</t>
  </si>
  <si>
    <t>02440523  &lt;107&gt; SNOWVISTA GROUND REPAIR/REPLACEMENT SNOWVISTA GROUND REPAIR/REPLACEMENT</t>
  </si>
  <si>
    <t>13610 - Structures &amp; Improvement Total</t>
  </si>
  <si>
    <t>02336288  &lt;107&gt; SNOW VISTA SUBSTATION PROJECT MANAGEMENT - SNOW VISTA SUBSTATION ROW/ENVIRONMENTAL/PERMITTING - SNOW VISTA SUBSTATION ENGINEERING - SNOW VISTA SUBSTATION MATERIAL - SNOW VISTA SUBSTATION C</t>
  </si>
  <si>
    <t>13600 - Land Total</t>
  </si>
  <si>
    <t>Snow Vista Sub Tax District 002 : 100 16550206</t>
  </si>
  <si>
    <t>Scenic Substation Tax District 002 : 100 630000 Total</t>
  </si>
  <si>
    <t>13970 - 1-Communication Equip Total</t>
  </si>
  <si>
    <t>02330876  &lt;107&gt; SCENIC SUBSTATION PROJECT MANAGEMENT - SCENIC SUBSTATION ENGINEERING - SCENIC SUBSTATION ROW/PERMITTING/ENV - SCENIC SUBSTATION CONSTRUCTION - SCENIC SUBSTATION P&amp;C, COM &amp; RELAY - SCENIC S</t>
  </si>
  <si>
    <t>Scenic Substation Tax District 002 : 100 630000</t>
  </si>
  <si>
    <t>Los Morros Sub Tax District 450 : 500 528000 Total</t>
  </si>
  <si>
    <t>02405506  &lt;107&gt; LOS MORROWS UNIT 2 SUB 2013 - REPLACE STOLEN GROUNDS LOS MORROWS UNIT 2 SUB 2013 - REPLACE STOLEN GROUNDS</t>
  </si>
  <si>
    <t>02405505  &lt;107&gt; LOS MORROWS UNIT 1 SUB 2013 - REPLACE STOLEN GROUNDS LOS MORROWS UNIT 1 SUB 2013 - REPLACE STOLEN GROUNDS</t>
  </si>
  <si>
    <t>13640 - Poles,Towers &amp; Fixtures Total</t>
  </si>
  <si>
    <t>02383409  &lt;107&gt; LOS MORROS UNIT 2 SUB PERMANENT REMOTE RACKING INSTALLATION LOS MORROS UNIT 2 SUB PERMANENT REMOTE RACKING INSTALLATION</t>
  </si>
  <si>
    <t>02383407  &lt;107&gt; LOS MORROS UNIT 1 SUB PERMANENT REMOTE RACKING INSTALLATION LOS MORROS UNIT 1 SUB PERMANENT REMOTE RACKING INSTALLATION</t>
  </si>
  <si>
    <t>02273565  &lt;107&gt; WESCHLER ETM INSTALLATION AT LOS MORROS 2 SUB</t>
  </si>
  <si>
    <t>00078800  &lt;107&gt; INSTALL LTC MONITORING &amp; CONTROL, LOS MORROS SUBSTATION</t>
  </si>
  <si>
    <t>13601 - Land Right Of Way Total</t>
  </si>
  <si>
    <t>Los Morros Sub Tax District 450 : 500 528000</t>
  </si>
  <si>
    <t>El Cerro Sub Tax District 451 : 500 926000 Total</t>
  </si>
  <si>
    <t>El Cerro Sub Tax District 451 : 500 926000</t>
  </si>
  <si>
    <t>El Cerro Sub Land Tax District 451 : 500 926001 Total</t>
  </si>
  <si>
    <t>El Cerro Sub Land Tax District 451 : 500 926001</t>
  </si>
  <si>
    <t>Sum of net_book_value</t>
  </si>
  <si>
    <t>Sum of allocated_reserve</t>
  </si>
  <si>
    <t>Sum of book_cost</t>
  </si>
  <si>
    <t>12/2014</t>
  </si>
  <si>
    <t>Belen Elec Dist Substations</t>
  </si>
  <si>
    <t>FERC 3970</t>
  </si>
  <si>
    <t>FERC 3640</t>
  </si>
  <si>
    <t>FERC 3620</t>
  </si>
  <si>
    <t>FERC 3610</t>
  </si>
  <si>
    <t>AC 350</t>
  </si>
  <si>
    <t>AC 352</t>
  </si>
  <si>
    <t>AC 353</t>
  </si>
  <si>
    <t>AC 355</t>
  </si>
  <si>
    <t>AC 359</t>
  </si>
  <si>
    <t>Allocated</t>
  </si>
  <si>
    <t>Total PNM Net Plant</t>
  </si>
  <si>
    <t>OC</t>
  </si>
  <si>
    <t>Direct Assigned Dual Use Station Plant</t>
  </si>
  <si>
    <t>Allocation Ratio for O&amp;M</t>
  </si>
  <si>
    <t>AC 562 - Station Expenses</t>
  </si>
  <si>
    <t>AC 569 - Maintenance of Structures</t>
  </si>
  <si>
    <t>AC 570 - Maintenance of Station Equipment</t>
  </si>
  <si>
    <t>Total Allocable O&amp;M Expenses</t>
  </si>
  <si>
    <t>O&amp;M Expenses allocated to Dual Use Stations</t>
  </si>
  <si>
    <t>O&amp;M Labor to adjust Wages and Salaries Ratio</t>
  </si>
  <si>
    <t>Allocation to Dual Use Station Sites</t>
  </si>
  <si>
    <t>Allocation of Labor to adjust Wages and Salaries Ratio</t>
  </si>
  <si>
    <t>Aug 14</t>
  </si>
  <si>
    <t>Nov 14</t>
  </si>
  <si>
    <t>Dec 14</t>
  </si>
  <si>
    <t>Jan 15</t>
  </si>
  <si>
    <t>Feb 15</t>
  </si>
  <si>
    <t>Jun 15</t>
  </si>
  <si>
    <t>Jul 15</t>
  </si>
  <si>
    <t>Aug 15</t>
  </si>
  <si>
    <t>Sep 15</t>
  </si>
  <si>
    <t>Oct 15</t>
  </si>
  <si>
    <t>Nov 15</t>
  </si>
  <si>
    <t>Dec 15</t>
  </si>
  <si>
    <t>Mar 15</t>
  </si>
  <si>
    <t>Apr 15</t>
  </si>
  <si>
    <t>May 15</t>
  </si>
  <si>
    <t>Average 2015 Plant</t>
  </si>
  <si>
    <t>Schedule 13 Direct Assign, line 78, Column K</t>
  </si>
  <si>
    <t>Schedule 13 Direct Assign, line 81, Column K</t>
  </si>
  <si>
    <t>Jan 16</t>
  </si>
  <si>
    <t>Feb 16</t>
  </si>
  <si>
    <t>Mar 16</t>
  </si>
  <si>
    <t>Apr 16</t>
  </si>
  <si>
    <t>May 16</t>
  </si>
  <si>
    <t>Jun 16</t>
  </si>
  <si>
    <t>Jul 16</t>
  </si>
  <si>
    <t>Aug 16</t>
  </si>
  <si>
    <t>Sep 16</t>
  </si>
  <si>
    <t>Oct 16</t>
  </si>
  <si>
    <t>Nov 16</t>
  </si>
  <si>
    <t>Dec 16</t>
  </si>
  <si>
    <t>Average 2016 Plant</t>
  </si>
  <si>
    <t>Jan 17</t>
  </si>
  <si>
    <t>Feb 17</t>
  </si>
  <si>
    <t>Mar 17</t>
  </si>
  <si>
    <t>Apr 17</t>
  </si>
  <si>
    <t>May 17</t>
  </si>
  <si>
    <t>Jun 17</t>
  </si>
  <si>
    <t>Jul 17</t>
  </si>
  <si>
    <t>Aug 17</t>
  </si>
  <si>
    <t>Sep 17</t>
  </si>
  <si>
    <t>Oct 17</t>
  </si>
  <si>
    <t>Nov 17</t>
  </si>
  <si>
    <t>Dec 17</t>
  </si>
  <si>
    <t>Monthly Dep Expense</t>
  </si>
  <si>
    <t>Average 2017 Plant</t>
  </si>
  <si>
    <t>Monthly Dep Expense Prior to Oct 1, 2016</t>
  </si>
  <si>
    <t>Jan 18</t>
  </si>
  <si>
    <t>Feb 18</t>
  </si>
  <si>
    <t>Mar 18</t>
  </si>
  <si>
    <t>Apr 18</t>
  </si>
  <si>
    <t>May 18</t>
  </si>
  <si>
    <t>Jun 18</t>
  </si>
  <si>
    <t>Jul 18</t>
  </si>
  <si>
    <t>Aug 18</t>
  </si>
  <si>
    <t>Sep 18</t>
  </si>
  <si>
    <t>Oct 18</t>
  </si>
  <si>
    <t>Nov 18</t>
  </si>
  <si>
    <t>Dec 18</t>
  </si>
  <si>
    <t>Average 2018 Plant</t>
  </si>
  <si>
    <t>Dec 19</t>
  </si>
  <si>
    <t>Jan 19</t>
  </si>
  <si>
    <t>Feb 19</t>
  </si>
  <si>
    <t>Mar 19</t>
  </si>
  <si>
    <t>Apr 19</t>
  </si>
  <si>
    <t>May 19</t>
  </si>
  <si>
    <t>Jun 19</t>
  </si>
  <si>
    <t>Jul 19</t>
  </si>
  <si>
    <t>Aug 19</t>
  </si>
  <si>
    <t>Sep 19</t>
  </si>
  <si>
    <t>Oct 19</t>
  </si>
  <si>
    <t>Nov 19</t>
  </si>
  <si>
    <t>Jan 20</t>
  </si>
  <si>
    <t>Feb 20</t>
  </si>
  <si>
    <t>Mar 20</t>
  </si>
  <si>
    <t>Apr 20</t>
  </si>
  <si>
    <t>May 20</t>
  </si>
  <si>
    <t>Jun 20</t>
  </si>
  <si>
    <t>Jul 20</t>
  </si>
  <si>
    <t>Aug 20</t>
  </si>
  <si>
    <t>Sep 20</t>
  </si>
  <si>
    <t>Oct 20</t>
  </si>
  <si>
    <t>Nov 20</t>
  </si>
  <si>
    <t>Dec 20</t>
  </si>
  <si>
    <t>Average 2019 Plant</t>
  </si>
  <si>
    <t>Average 2020 Plant</t>
  </si>
  <si>
    <t>Dual use:</t>
  </si>
  <si>
    <t>Jan 21</t>
  </si>
  <si>
    <t>Feb 21</t>
  </si>
  <si>
    <t>Mar 21</t>
  </si>
  <si>
    <t>Apr 21</t>
  </si>
  <si>
    <t>May 21</t>
  </si>
  <si>
    <t>Jun 21</t>
  </si>
  <si>
    <t>Jul 21</t>
  </si>
  <si>
    <t>Aug 21</t>
  </si>
  <si>
    <t>Sep 21</t>
  </si>
  <si>
    <t>Oct 21</t>
  </si>
  <si>
    <t>Nov 21</t>
  </si>
  <si>
    <t>Dec 21</t>
  </si>
  <si>
    <t>Average 2021 Plant</t>
  </si>
  <si>
    <t>Jan 22</t>
  </si>
  <si>
    <t>Feb 22</t>
  </si>
  <si>
    <t>Mar 22</t>
  </si>
  <si>
    <t>Apr 22</t>
  </si>
  <si>
    <t>May 22</t>
  </si>
  <si>
    <t>Jun 22</t>
  </si>
  <si>
    <t>Jul 22</t>
  </si>
  <si>
    <t>Aug 22</t>
  </si>
  <si>
    <t>Sep 22</t>
  </si>
  <si>
    <t>Oct 22</t>
  </si>
  <si>
    <t>Nov 22</t>
  </si>
  <si>
    <t>Dec 22</t>
  </si>
  <si>
    <t>Average 2022 Plant</t>
  </si>
  <si>
    <t>Line 89 / Line 87</t>
  </si>
  <si>
    <t>Line 91 * Line 97</t>
  </si>
  <si>
    <t>Jan 23</t>
  </si>
  <si>
    <t>Feb 23</t>
  </si>
  <si>
    <t>Mar 23</t>
  </si>
  <si>
    <t>Apr 23</t>
  </si>
  <si>
    <t>May 23</t>
  </si>
  <si>
    <t>Jun 23</t>
  </si>
  <si>
    <t>Jul 23</t>
  </si>
  <si>
    <t>Aug 23</t>
  </si>
  <si>
    <t>Sep 23</t>
  </si>
  <si>
    <t>Oct 23</t>
  </si>
  <si>
    <t>Nov 23</t>
  </si>
  <si>
    <t>Dec 23</t>
  </si>
  <si>
    <t>Average 2023 Plant</t>
  </si>
  <si>
    <t>Jan 24</t>
  </si>
  <si>
    <t>Feb 24</t>
  </si>
  <si>
    <t>Mar 24</t>
  </si>
  <si>
    <t>Apr 24</t>
  </si>
  <si>
    <t>May 24</t>
  </si>
  <si>
    <t>Jun 24</t>
  </si>
  <si>
    <t>Jul 24</t>
  </si>
  <si>
    <t>Aug 24</t>
  </si>
  <si>
    <t>Sep 24</t>
  </si>
  <si>
    <t>Oct 24</t>
  </si>
  <si>
    <t>Nov 24</t>
  </si>
  <si>
    <t>Dec 24</t>
  </si>
  <si>
    <t>Average 2024 Plant</t>
  </si>
  <si>
    <t>Average 2025 Plant</t>
  </si>
  <si>
    <t>Jan 25</t>
  </si>
  <si>
    <t>Feb 25</t>
  </si>
  <si>
    <t>Mar 25</t>
  </si>
  <si>
    <t>Apr 25</t>
  </si>
  <si>
    <t>May 25</t>
  </si>
  <si>
    <t>Jun 25</t>
  </si>
  <si>
    <t>Jul 25</t>
  </si>
  <si>
    <t>Aug 25</t>
  </si>
  <si>
    <t>Sep 25</t>
  </si>
  <si>
    <t>Oct 25</t>
  </si>
  <si>
    <t>Nov 25</t>
  </si>
  <si>
    <t>Dec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</si>
</sst>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mm\-yy"/>
    <numFmt numFmtId="166" formatCode="mm/dd/yy;@"/>
    <numFmt numFmtId="167" formatCode="_(* #,##0.0000_);_(* \(#,##0.0000\);_(* &quot;-&quot;??_);_(@_)"/>
    <numFmt numFmtId="168" formatCode="_(* #,##0_);_(* \(#,##0\);_(* &quot;-&quot;??_);_(@_)"/>
    <numFmt numFmtId="169" formatCode="m/d/yy;@"/>
    <numFmt numFmtId="170" formatCode="0.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</cellStyleXfs>
  <cellXfs count="301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164" fontId="0" fillId="0" borderId="0" xfId="2" applyNumberFormat="1" applyFont="1"/>
    <xf numFmtId="164" fontId="0" fillId="0" borderId="0" xfId="0" applyNumberFormat="1"/>
    <xf numFmtId="165" fontId="6" fillId="0" borderId="0" xfId="0" applyNumberFormat="1" applyFont="1" applyAlignment="1">
      <alignment horizontal="center"/>
    </xf>
    <xf numFmtId="0" fontId="4" fillId="2" borderId="0" xfId="0" applyFont="1" applyFill="1"/>
    <xf numFmtId="0" fontId="0" fillId="2" borderId="0" xfId="0" applyFill="1"/>
    <xf numFmtId="0" fontId="0" fillId="0" borderId="0" xfId="0"/>
    <xf numFmtId="0" fontId="0" fillId="0" borderId="0" xfId="0"/>
    <xf numFmtId="43" fontId="0" fillId="0" borderId="0" xfId="5" applyFont="1"/>
    <xf numFmtId="0" fontId="0" fillId="0" borderId="0" xfId="0"/>
    <xf numFmtId="43" fontId="0" fillId="0" borderId="0" xfId="5" applyFont="1"/>
    <xf numFmtId="0" fontId="0" fillId="0" borderId="0" xfId="0"/>
    <xf numFmtId="0" fontId="0" fillId="0" borderId="0" xfId="0"/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43" fontId="0" fillId="0" borderId="0" xfId="5" applyFont="1"/>
    <xf numFmtId="0" fontId="0" fillId="0" borderId="0" xfId="0"/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43" fontId="0" fillId="0" borderId="0" xfId="5" applyFont="1"/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43" fontId="0" fillId="0" borderId="0" xfId="5" applyFont="1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/>
    <xf numFmtId="43" fontId="0" fillId="0" borderId="0" xfId="5" applyFont="1"/>
    <xf numFmtId="0" fontId="0" fillId="0" borderId="0" xfId="0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 applyAlignment="1">
      <alignment horizontal="center"/>
    </xf>
    <xf numFmtId="0" fontId="0" fillId="4" borderId="0" xfId="0" applyFill="1"/>
    <xf numFmtId="0" fontId="6" fillId="0" borderId="0" xfId="0" applyFont="1"/>
    <xf numFmtId="166" fontId="0" fillId="0" borderId="0" xfId="0" applyNumberFormat="1" applyAlignment="1">
      <alignment horizontal="center"/>
    </xf>
    <xf numFmtId="0" fontId="0" fillId="5" borderId="0" xfId="0" applyFill="1"/>
    <xf numFmtId="0" fontId="0" fillId="0" borderId="0" xfId="0" applyFill="1"/>
    <xf numFmtId="0" fontId="0" fillId="6" borderId="0" xfId="0" applyFill="1"/>
    <xf numFmtId="0" fontId="0" fillId="7" borderId="0" xfId="0" applyFill="1"/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right"/>
    </xf>
    <xf numFmtId="43" fontId="0" fillId="0" borderId="0" xfId="5" applyFont="1" applyFill="1"/>
    <xf numFmtId="0" fontId="4" fillId="6" borderId="0" xfId="0" applyFont="1" applyFill="1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 applyAlignment="1">
      <alignment horizontal="center"/>
    </xf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/>
    <xf numFmtId="166" fontId="4" fillId="0" borderId="0" xfId="3" applyNumberFormat="1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 applyAlignment="1">
      <alignment horizontal="center"/>
    </xf>
    <xf numFmtId="0" fontId="0" fillId="0" borderId="0" xfId="0"/>
    <xf numFmtId="166" fontId="0" fillId="0" borderId="0" xfId="0" applyNumberFormat="1" applyAlignment="1">
      <alignment horizontal="right"/>
    </xf>
    <xf numFmtId="43" fontId="0" fillId="0" borderId="0" xfId="5" applyFont="1"/>
    <xf numFmtId="0" fontId="0" fillId="0" borderId="0" xfId="0"/>
    <xf numFmtId="166" fontId="0" fillId="0" borderId="0" xfId="0" applyNumberFormat="1"/>
    <xf numFmtId="166" fontId="0" fillId="0" borderId="0" xfId="0" applyNumberFormat="1" applyAlignment="1">
      <alignment horizontal="right"/>
    </xf>
    <xf numFmtId="43" fontId="0" fillId="0" borderId="0" xfId="5" applyFont="1"/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 applyAlignment="1">
      <alignment horizontal="center"/>
    </xf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/>
    <xf numFmtId="166" fontId="4" fillId="0" borderId="0" xfId="3" applyNumberFormat="1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 applyAlignment="1">
      <alignment horizontal="center"/>
    </xf>
    <xf numFmtId="0" fontId="4" fillId="0" borderId="0" xfId="3"/>
    <xf numFmtId="166" fontId="4" fillId="0" borderId="0" xfId="3" applyNumberFormat="1" applyAlignment="1">
      <alignment horizontal="right"/>
    </xf>
    <xf numFmtId="43" fontId="4" fillId="0" borderId="0" xfId="1" applyFont="1"/>
    <xf numFmtId="0" fontId="4" fillId="0" borderId="0" xfId="3" applyAlignment="1">
      <alignment horizontal="center"/>
    </xf>
    <xf numFmtId="4" fontId="6" fillId="0" borderId="0" xfId="0" applyNumberFormat="1" applyFont="1"/>
    <xf numFmtId="4" fontId="6" fillId="0" borderId="0" xfId="0" applyNumberFormat="1" applyFont="1"/>
    <xf numFmtId="4" fontId="0" fillId="0" borderId="0" xfId="0" quotePrefix="1" applyNumberFormat="1" applyAlignment="1">
      <alignment horizontal="center"/>
    </xf>
    <xf numFmtId="0" fontId="0" fillId="0" borderId="0" xfId="0"/>
    <xf numFmtId="0" fontId="6" fillId="0" borderId="0" xfId="0" applyFont="1"/>
    <xf numFmtId="4" fontId="6" fillId="0" borderId="0" xfId="0" applyNumberFormat="1" applyFont="1"/>
    <xf numFmtId="0" fontId="0" fillId="0" borderId="0" xfId="0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quotePrefix="1" applyNumberFormat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5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4" fillId="0" borderId="0" xfId="5" applyFont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4" fontId="4" fillId="0" borderId="0" xfId="0" quotePrefix="1" applyNumberFormat="1" applyFont="1" applyAlignment="1">
      <alignment horizontal="center"/>
    </xf>
    <xf numFmtId="4" fontId="6" fillId="0" borderId="0" xfId="3" applyNumberFormat="1" applyFont="1"/>
    <xf numFmtId="43" fontId="0" fillId="0" borderId="0" xfId="0" applyNumberFormat="1"/>
    <xf numFmtId="43" fontId="0" fillId="0" borderId="1" xfId="5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3" fontId="0" fillId="0" borderId="1" xfId="5" applyFont="1" applyBorder="1"/>
    <xf numFmtId="43" fontId="0" fillId="0" borderId="1" xfId="0" applyNumberFormat="1" applyBorder="1"/>
    <xf numFmtId="43" fontId="0" fillId="0" borderId="0" xfId="0" applyNumberFormat="1" applyAlignment="1"/>
    <xf numFmtId="43" fontId="6" fillId="0" borderId="0" xfId="0" applyNumberFormat="1" applyFont="1"/>
    <xf numFmtId="166" fontId="4" fillId="0" borderId="0" xfId="0" applyNumberFormat="1" applyFont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43" fontId="4" fillId="0" borderId="1" xfId="0" applyNumberFormat="1" applyFont="1" applyBorder="1"/>
    <xf numFmtId="166" fontId="4" fillId="0" borderId="1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9" fontId="4" fillId="2" borderId="0" xfId="0" applyNumberFormat="1" applyFont="1" applyFill="1" applyAlignment="1">
      <alignment horizontal="center"/>
    </xf>
    <xf numFmtId="164" fontId="0" fillId="0" borderId="0" xfId="2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9" fontId="0" fillId="2" borderId="0" xfId="0" applyNumberFormat="1" applyFill="1" applyAlignment="1">
      <alignment horizontal="center"/>
    </xf>
    <xf numFmtId="0" fontId="0" fillId="8" borderId="0" xfId="0" applyFill="1"/>
    <xf numFmtId="0" fontId="4" fillId="3" borderId="0" xfId="3" applyFill="1"/>
    <xf numFmtId="0" fontId="4" fillId="5" borderId="0" xfId="3" applyFill="1"/>
    <xf numFmtId="0" fontId="4" fillId="2" borderId="0" xfId="0" applyFont="1" applyFill="1" applyAlignment="1">
      <alignment horizontal="left" vertical="center"/>
    </xf>
    <xf numFmtId="43" fontId="4" fillId="0" borderId="0" xfId="10" applyFont="1"/>
    <xf numFmtId="167" fontId="4" fillId="0" borderId="0" xfId="10" applyNumberFormat="1" applyFont="1"/>
    <xf numFmtId="167" fontId="0" fillId="0" borderId="0" xfId="10" applyNumberFormat="1" applyFont="1"/>
    <xf numFmtId="0" fontId="6" fillId="0" borderId="0" xfId="3" applyFont="1"/>
    <xf numFmtId="43" fontId="0" fillId="0" borderId="0" xfId="1" applyFont="1"/>
    <xf numFmtId="0" fontId="4" fillId="0" borderId="0" xfId="3" applyFont="1"/>
    <xf numFmtId="0" fontId="4" fillId="0" borderId="0" xfId="3" applyFont="1" applyFill="1" applyAlignment="1">
      <alignment horizontal="center"/>
    </xf>
    <xf numFmtId="166" fontId="4" fillId="0" borderId="0" xfId="3" applyNumberFormat="1" applyAlignment="1">
      <alignment horizontal="center"/>
    </xf>
    <xf numFmtId="43" fontId="7" fillId="0" borderId="0" xfId="10" applyFont="1"/>
    <xf numFmtId="167" fontId="0" fillId="0" borderId="1" xfId="10" applyNumberFormat="1" applyFont="1" applyBorder="1"/>
    <xf numFmtId="43" fontId="4" fillId="0" borderId="1" xfId="10" applyFont="1" applyBorder="1"/>
    <xf numFmtId="167" fontId="0" fillId="0" borderId="0" xfId="10" applyNumberFormat="1" applyFont="1" applyBorder="1"/>
    <xf numFmtId="43" fontId="0" fillId="0" borderId="0" xfId="0" applyNumberForma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3" applyFill="1"/>
    <xf numFmtId="4" fontId="6" fillId="0" borderId="0" xfId="0" applyNumberFormat="1" applyFont="1" applyFill="1"/>
    <xf numFmtId="4" fontId="0" fillId="0" borderId="0" xfId="0" quotePrefix="1" applyNumberFormat="1" applyFill="1" applyAlignment="1">
      <alignment horizontal="center"/>
    </xf>
    <xf numFmtId="0" fontId="6" fillId="0" borderId="0" xfId="0" applyFont="1" applyFill="1"/>
    <xf numFmtId="43" fontId="0" fillId="0" borderId="1" xfId="1" applyFont="1" applyBorder="1"/>
    <xf numFmtId="166" fontId="4" fillId="0" borderId="1" xfId="3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43" fontId="4" fillId="0" borderId="0" xfId="3" applyNumberFormat="1"/>
    <xf numFmtId="166" fontId="4" fillId="0" borderId="1" xfId="3" applyNumberFormat="1" applyBorder="1" applyAlignment="1">
      <alignment horizontal="right"/>
    </xf>
    <xf numFmtId="9" fontId="4" fillId="0" borderId="0" xfId="10" applyNumberFormat="1" applyFont="1" applyAlignment="1">
      <alignment horizontal="center"/>
    </xf>
    <xf numFmtId="9" fontId="4" fillId="0" borderId="1" xfId="10" applyNumberFormat="1" applyFont="1" applyBorder="1" applyAlignment="1">
      <alignment horizontal="center"/>
    </xf>
    <xf numFmtId="43" fontId="0" fillId="0" borderId="0" xfId="1" applyFont="1" applyBorder="1"/>
    <xf numFmtId="9" fontId="4" fillId="0" borderId="1" xfId="0" applyNumberFormat="1" applyFont="1" applyBorder="1" applyAlignment="1">
      <alignment horizontal="center"/>
    </xf>
    <xf numFmtId="164" fontId="0" fillId="0" borderId="0" xfId="2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43" fontId="4" fillId="0" borderId="1" xfId="1" applyFont="1" applyBorder="1"/>
    <xf numFmtId="167" fontId="4" fillId="0" borderId="1" xfId="10" applyNumberFormat="1" applyFont="1" applyBorder="1"/>
    <xf numFmtId="0" fontId="0" fillId="0" borderId="1" xfId="0" applyBorder="1"/>
    <xf numFmtId="9" fontId="0" fillId="0" borderId="0" xfId="11" applyFont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66" fontId="0" fillId="3" borderId="0" xfId="0" applyNumberFormat="1" applyFill="1" applyAlignment="1">
      <alignment horizontal="right"/>
    </xf>
    <xf numFmtId="164" fontId="0" fillId="0" borderId="0" xfId="0" quotePrefix="1" applyNumberFormat="1"/>
    <xf numFmtId="168" fontId="0" fillId="0" borderId="0" xfId="5" applyNumberFormat="1" applyFont="1"/>
    <xf numFmtId="0" fontId="0" fillId="0" borderId="0" xfId="0" applyFill="1" applyBorder="1"/>
    <xf numFmtId="43" fontId="0" fillId="0" borderId="0" xfId="0" applyNumberFormat="1" applyFill="1" applyBorder="1"/>
    <xf numFmtId="0" fontId="6" fillId="0" borderId="0" xfId="0" applyFont="1" applyFill="1" applyBorder="1"/>
    <xf numFmtId="43" fontId="6" fillId="0" borderId="0" xfId="0" applyNumberFormat="1" applyFont="1" applyFill="1" applyBorder="1"/>
    <xf numFmtId="0" fontId="0" fillId="0" borderId="2" xfId="0" applyFill="1" applyBorder="1"/>
    <xf numFmtId="43" fontId="0" fillId="0" borderId="2" xfId="0" applyNumberFormat="1" applyFill="1" applyBorder="1"/>
    <xf numFmtId="0" fontId="9" fillId="0" borderId="0" xfId="0" applyFont="1" applyFill="1" applyBorder="1"/>
    <xf numFmtId="167" fontId="0" fillId="0" borderId="0" xfId="1" applyNumberFormat="1" applyFont="1" applyFill="1" applyBorder="1"/>
    <xf numFmtId="14" fontId="0" fillId="0" borderId="0" xfId="0" applyNumberFormat="1" applyFill="1" applyBorder="1"/>
    <xf numFmtId="43" fontId="0" fillId="0" borderId="0" xfId="1" applyFont="1" applyFill="1" applyBorder="1"/>
    <xf numFmtId="4" fontId="4" fillId="0" borderId="0" xfId="0" quotePrefix="1" applyNumberFormat="1" applyFont="1" applyFill="1" applyBorder="1" applyAlignment="1">
      <alignment horizontal="center"/>
    </xf>
    <xf numFmtId="4" fontId="0" fillId="0" borderId="0" xfId="0" quotePrefix="1" applyNumberFormat="1" applyFill="1" applyBorder="1" applyAlignment="1">
      <alignment horizontal="center"/>
    </xf>
    <xf numFmtId="0" fontId="4" fillId="0" borderId="0" xfId="12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166" fontId="4" fillId="0" borderId="0" xfId="12" applyNumberFormat="1" applyFont="1" applyFill="1" applyBorder="1" applyAlignment="1">
      <alignment horizontal="center" vertical="center" wrapText="1"/>
    </xf>
    <xf numFmtId="0" fontId="4" fillId="0" borderId="0" xfId="12" applyFont="1" applyFill="1" applyBorder="1" applyAlignment="1">
      <alignment horizontal="center" vertical="center"/>
    </xf>
    <xf numFmtId="4" fontId="6" fillId="0" borderId="0" xfId="3" applyNumberFormat="1" applyFont="1" applyFill="1" applyBorder="1"/>
    <xf numFmtId="4" fontId="4" fillId="0" borderId="2" xfId="0" quotePrefix="1" applyNumberFormat="1" applyFont="1" applyFill="1" applyBorder="1" applyAlignment="1">
      <alignment horizontal="center"/>
    </xf>
    <xf numFmtId="43" fontId="4" fillId="0" borderId="2" xfId="1" quotePrefix="1" applyFont="1" applyFill="1" applyBorder="1" applyAlignment="1">
      <alignment horizontal="center"/>
    </xf>
    <xf numFmtId="4" fontId="0" fillId="0" borderId="2" xfId="0" quotePrefix="1" applyNumberFormat="1" applyFill="1" applyBorder="1" applyAlignment="1">
      <alignment horizontal="center"/>
    </xf>
    <xf numFmtId="4" fontId="0" fillId="0" borderId="2" xfId="0" quotePrefix="1" applyNumberFormat="1" applyFill="1" applyBorder="1" applyAlignment="1">
      <alignment horizontal="right"/>
    </xf>
    <xf numFmtId="43" fontId="4" fillId="0" borderId="0" xfId="1" quotePrefix="1" applyFont="1" applyFill="1" applyBorder="1" applyAlignment="1">
      <alignment horizontal="center"/>
    </xf>
    <xf numFmtId="43" fontId="0" fillId="0" borderId="0" xfId="1" applyFont="1" applyFill="1" applyBorder="1" applyAlignment="1">
      <alignment horizontal="left"/>
    </xf>
    <xf numFmtId="4" fontId="6" fillId="0" borderId="0" xfId="0" applyNumberFormat="1" applyFont="1" applyFill="1" applyBorder="1"/>
    <xf numFmtId="0" fontId="0" fillId="0" borderId="2" xfId="0" applyBorder="1"/>
    <xf numFmtId="43" fontId="0" fillId="0" borderId="2" xfId="0" applyNumberFormat="1" applyBorder="1"/>
    <xf numFmtId="169" fontId="0" fillId="0" borderId="0" xfId="0" applyNumberFormat="1"/>
    <xf numFmtId="0" fontId="4" fillId="0" borderId="0" xfId="3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166" fontId="4" fillId="0" borderId="0" xfId="3" applyNumberFormat="1" applyFont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4" fontId="4" fillId="0" borderId="0" xfId="3" quotePrefix="1" applyNumberFormat="1" applyFont="1" applyAlignment="1">
      <alignment horizontal="center"/>
    </xf>
    <xf numFmtId="4" fontId="4" fillId="0" borderId="0" xfId="3" quotePrefix="1" applyNumberFormat="1" applyAlignment="1">
      <alignment horizontal="center"/>
    </xf>
    <xf numFmtId="169" fontId="0" fillId="0" borderId="2" xfId="0" applyNumberFormat="1" applyBorder="1"/>
    <xf numFmtId="43" fontId="0" fillId="0" borderId="2" xfId="1" applyFont="1" applyBorder="1"/>
    <xf numFmtId="0" fontId="4" fillId="0" borderId="0" xfId="0" applyFont="1" applyFill="1"/>
    <xf numFmtId="14" fontId="0" fillId="0" borderId="0" xfId="0" applyNumberFormat="1"/>
    <xf numFmtId="0" fontId="0" fillId="0" borderId="0" xfId="0" pivotButton="1"/>
    <xf numFmtId="22" fontId="0" fillId="0" borderId="0" xfId="0" applyNumberFormat="1"/>
    <xf numFmtId="4" fontId="0" fillId="0" borderId="0" xfId="0" applyNumberFormat="1" applyFill="1" applyBorder="1"/>
    <xf numFmtId="9" fontId="0" fillId="0" borderId="0" xfId="0" applyNumberFormat="1"/>
    <xf numFmtId="9" fontId="0" fillId="0" borderId="1" xfId="0" applyNumberFormat="1" applyBorder="1"/>
    <xf numFmtId="43" fontId="0" fillId="0" borderId="2" xfId="5" applyFont="1" applyBorder="1"/>
    <xf numFmtId="9" fontId="0" fillId="0" borderId="0" xfId="1" applyNumberFormat="1" applyFont="1"/>
    <xf numFmtId="9" fontId="0" fillId="0" borderId="1" xfId="1" applyNumberFormat="1" applyFont="1" applyBorder="1"/>
    <xf numFmtId="9" fontId="0" fillId="0" borderId="2" xfId="0" applyNumberFormat="1" applyBorder="1"/>
    <xf numFmtId="0" fontId="6" fillId="0" borderId="0" xfId="0" applyFont="1" applyAlignment="1">
      <alignment horizontal="center"/>
    </xf>
    <xf numFmtId="164" fontId="0" fillId="0" borderId="0" xfId="8" applyNumberFormat="1" applyFont="1"/>
    <xf numFmtId="164" fontId="4" fillId="0" borderId="0" xfId="8" applyNumberFormat="1" applyFont="1"/>
    <xf numFmtId="164" fontId="4" fillId="0" borderId="0" xfId="0" quotePrefix="1" applyNumberFormat="1" applyFont="1"/>
    <xf numFmtId="168" fontId="0" fillId="0" borderId="0" xfId="0" applyNumberFormat="1"/>
    <xf numFmtId="167" fontId="4" fillId="0" borderId="0" xfId="10" applyNumberFormat="1" applyFont="1" applyBorder="1"/>
    <xf numFmtId="167" fontId="0" fillId="0" borderId="1" xfId="1" applyNumberFormat="1" applyFont="1" applyFill="1" applyBorder="1"/>
    <xf numFmtId="167" fontId="0" fillId="0" borderId="0" xfId="1" applyNumberFormat="1" applyFont="1"/>
    <xf numFmtId="170" fontId="0" fillId="0" borderId="0" xfId="0" applyNumberFormat="1"/>
    <xf numFmtId="170" fontId="0" fillId="0" borderId="0" xfId="0" applyNumberFormat="1" applyBorder="1"/>
    <xf numFmtId="170" fontId="0" fillId="0" borderId="1" xfId="0" applyNumberFormat="1" applyBorder="1"/>
    <xf numFmtId="9" fontId="0" fillId="0" borderId="0" xfId="9" applyFont="1" applyFill="1"/>
    <xf numFmtId="164" fontId="0" fillId="0" borderId="0" xfId="8" applyNumberFormat="1" applyFont="1" applyFill="1"/>
    <xf numFmtId="164" fontId="4" fillId="0" borderId="0" xfId="8" applyNumberFormat="1" applyFont="1" applyFill="1"/>
    <xf numFmtId="166" fontId="0" fillId="0" borderId="0" xfId="0" applyNumberFormat="1" applyFill="1" applyAlignment="1">
      <alignment horizontal="center"/>
    </xf>
    <xf numFmtId="0" fontId="6" fillId="0" borderId="0" xfId="0" applyFont="1" applyAlignment="1">
      <alignment horizontal="right"/>
    </xf>
    <xf numFmtId="164" fontId="0" fillId="0" borderId="2" xfId="0" applyNumberFormat="1" applyBorder="1"/>
    <xf numFmtId="0" fontId="6" fillId="0" borderId="0" xfId="0" applyFont="1" applyAlignment="1">
      <alignment horizontal="center"/>
    </xf>
    <xf numFmtId="164" fontId="0" fillId="0" borderId="0" xfId="0" applyNumberFormat="1" applyFill="1"/>
    <xf numFmtId="10" fontId="0" fillId="0" borderId="0" xfId="11" applyNumberFormat="1" applyFont="1"/>
    <xf numFmtId="168" fontId="0" fillId="3" borderId="0" xfId="5" applyNumberFormat="1" applyFont="1" applyFill="1"/>
    <xf numFmtId="0" fontId="6" fillId="0" borderId="0" xfId="0" applyFont="1" applyAlignment="1">
      <alignment horizontal="center"/>
    </xf>
    <xf numFmtId="10" fontId="0" fillId="0" borderId="0" xfId="9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8" fontId="0" fillId="0" borderId="0" xfId="5" applyNumberFormat="1" applyFont="1" applyFill="1"/>
    <xf numFmtId="0" fontId="6" fillId="0" borderId="0" xfId="0" applyFont="1" applyFill="1" applyAlignment="1">
      <alignment horizontal="center"/>
    </xf>
    <xf numFmtId="0" fontId="0" fillId="0" borderId="0" xfId="0" quotePrefix="1"/>
    <xf numFmtId="16" fontId="0" fillId="0" borderId="0" xfId="0" quotePrefix="1" applyNumberFormat="1"/>
    <xf numFmtId="0" fontId="6" fillId="0" borderId="0" xfId="0" applyFont="1" applyAlignment="1">
      <alignment horizontal="left"/>
    </xf>
    <xf numFmtId="17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</cellXfs>
  <cellStyles count="13">
    <cellStyle name="Comma" xfId="5" builtinId="3"/>
    <cellStyle name="Comma 2" xfId="1" xr:uid="{00000000-0005-0000-0000-000001000000}"/>
    <cellStyle name="Comma 3" xfId="6" xr:uid="{00000000-0005-0000-0000-000002000000}"/>
    <cellStyle name="Comma 3 2" xfId="7" xr:uid="{00000000-0005-0000-0000-000003000000}"/>
    <cellStyle name="Comma 4" xfId="10" xr:uid="{00000000-0005-0000-0000-000004000000}"/>
    <cellStyle name="Currency 2" xfId="2" xr:uid="{00000000-0005-0000-0000-000005000000}"/>
    <cellStyle name="Currency 3" xfId="8" xr:uid="{00000000-0005-0000-0000-000006000000}"/>
    <cellStyle name="Normal" xfId="0" builtinId="0"/>
    <cellStyle name="Normal 2" xfId="3" xr:uid="{00000000-0005-0000-0000-000008000000}"/>
    <cellStyle name="Normal 3" xfId="12" xr:uid="{00000000-0005-0000-0000-000009000000}"/>
    <cellStyle name="Percent" xfId="11" builtinId="5"/>
    <cellStyle name="Percent 2" xfId="4" xr:uid="{00000000-0005-0000-0000-00000B000000}"/>
    <cellStyle name="Percent 3" xfId="9" xr:uid="{00000000-0005-0000-0000-00000C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12</xdr:col>
      <xdr:colOff>284801</xdr:colOff>
      <xdr:row>49</xdr:row>
      <xdr:rowOff>94813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33900"/>
          <a:ext cx="7600001" cy="3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12</xdr:col>
      <xdr:colOff>275277</xdr:colOff>
      <xdr:row>23</xdr:row>
      <xdr:rowOff>142435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2900"/>
          <a:ext cx="7590477" cy="35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12</xdr:col>
      <xdr:colOff>294324</xdr:colOff>
      <xdr:row>75</xdr:row>
      <xdr:rowOff>75766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743950"/>
          <a:ext cx="7609524" cy="34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12</xdr:col>
      <xdr:colOff>313372</xdr:colOff>
      <xdr:row>101</xdr:row>
      <xdr:rowOff>94813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954000"/>
          <a:ext cx="7628572" cy="349523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Removal%20of%20Distribution%20at%20switching%20stations%202012%202013%20update-Ryan%20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stus, Jonathan" refreshedDate="42110.651724189818" createdVersion="4" refreshedVersion="4" minRefreshableVersion="3" recordCount="95" xr:uid="{00000000-000A-0000-FFFF-FFFF00000000}">
  <cacheSource type="worksheet">
    <worksheetSource ref="A1:K1048576" sheet="NBV 12_2014" r:id="rId2"/>
  </cacheSource>
  <cacheFields count="11">
    <cacheField name="company" numFmtId="0">
      <sharedItems containsBlank="1"/>
    </cacheField>
    <cacheField name="major_location" numFmtId="0">
      <sharedItems containsBlank="1"/>
    </cacheField>
    <cacheField name="asset_location" numFmtId="0">
      <sharedItems containsBlank="1" count="7">
        <s v="Scenic Substation Tax District 002 : 100 630000"/>
        <s v="Los Morros Sub Tax District 450 : 500 528000"/>
        <s v="El Cerro Sub Tax District 451 : 500 926000"/>
        <s v="WNM MD 1 - Unit 3 Sub Tax District 124 : 20374872"/>
        <s v="Snow Vista Sub Tax District 002 : 100 16550206"/>
        <s v="El Cerro Sub Land Tax District 451 : 500 926001"/>
        <m/>
      </sharedItems>
    </cacheField>
    <cacheField name="ldg_long_description" numFmtId="0">
      <sharedItems containsBlank="1" count="79">
        <s v="02330876  &lt;107&gt; SCENIC SUBSTATION PROJECT MANAGEMENT - SCENIC SUBSTATION ENGINEERING - SCENIC SUBSTATION ROW/PERMITTING/ENV - SCENIC SUBSTATION CONSTRUCTION - SCENIC SUBSTATION P&amp;C, COM &amp; RELAY - SCENIC S"/>
        <s v="02405505  &lt;107&gt; LOS MORROWS UNIT 1 SUB 2013 - REPLACE STOLEN GROUNDS LOS MORROWS UNIT 1 SUB 2013 - REPLACE STOLEN GROUNDS"/>
        <s v="LTC : 026400"/>
        <s v="Scada Rtu : 051500"/>
        <s v="Bushing : 029750"/>
        <s v="Battery : 029500"/>
        <s v="Conduit, Rigid"/>
        <s v="Battery Enclosure"/>
        <s v="Spill Prevention"/>
        <s v="Circuit Switcher"/>
        <s v="SUBSTATION RELAY"/>
        <s v="SUBSTATION LAND IMPROVMENTS"/>
        <s v="SUBSTATION CIRCUIT BREAKER"/>
        <s v="Switchgear, Station : 052000"/>
        <s v="Land : 040001"/>
        <s v="Thermometer Recording Instruments : 009260"/>
        <s v="Communication Equipment : 999997"/>
        <s v="Switch : 050000"/>
        <s v="Land; Sect31,T7n,R3e,Mnpm Valencia Cnty"/>
        <s v="SUBSTATION INSULATOR"/>
        <s v="SUBSTATION CONCRETE FOUNDATION"/>
        <s v="Tower : 018000"/>
        <s v="Wall : 040556"/>
        <s v="Grading, Leveling, Clearing Of Land : 040015"/>
        <s v="Switcher, Circuit : 050020"/>
        <s v="Conduit, Plastic/Pvc"/>
        <s v="Switch, Disconnect : 051000"/>
        <s v="Bus : 029700"/>
        <s v="Steel H-Frame DE w/ Foundations"/>
        <s v="02405506  &lt;107&gt; LOS MORROWS UNIT 2 SUB 2013 - REPLACE STOLEN GROUNDS LOS MORROWS UNIT 2 SUB 2013 - REPLACE STOLEN GROUNDS"/>
        <s v="Switches/Controls, Remote ControlEq : 009708"/>
        <s v="02398452  &lt;107&gt; EL CERRO SUB - REPLACE STOLEN GROUNDS EL CERRO SUB - REPLACE STOLEN GROUNDS"/>
        <s v="Foundation, Equipment : 040502"/>
        <s v="Relay : 049100"/>
        <s v="Conduit, Plastic/PVC : 024200"/>
        <s v="Bus System"/>
        <s v="Foundation"/>
        <s v="Landscaping"/>
        <s v="Disconnect Switch"/>
        <s v="Transformer"/>
        <s v="SUBSTATION TRANSFORMER"/>
        <s v="SUBSTATION FENCE"/>
        <s v="02440523  &lt;107&gt; SNOWVISTA GROUND REPAIR/REPLACEMENT SNOWVISTA GROUND REPAIR/REPLACEMENT"/>
        <s v="High Side Buss w/ Support Fittings+"/>
        <s v="02383409  &lt;107&gt; LOS MORROS UNIT 2 SUB PERMANENT REMOTE RACKING INSTALLATION LOS MORROS UNIT 2 SUB PERMANENT REMOTE RACKING INSTALLATION"/>
        <s v="Transformer : 080009"/>
        <s v="Grounding System : 040020"/>
        <s v="Switch, 'V' : 055000"/>
        <s v="Arrester, Surge : 027001"/>
        <s v="Remote Radio"/>
        <s v="Wall Enclosure"/>
        <s v="Grounding System"/>
        <s v="Wall/Foundation"/>
        <s v="SUBSTATION STEEL STRUCTURE"/>
        <s v="SUBSTATION POLE - WOOD"/>
        <s v="Unit Sub : 088000"/>
        <s v="Transformer : Unit 1 115kv/33MVA C Transformer"/>
        <s v="Microwave Radio Transmitter/Rec"/>
        <s v="Battery Charger : 029502"/>
        <s v="Site Preparation"/>
        <s v="SUBSTATION GROUNDING MATERIAL"/>
        <s v="U1 7-Bay Switchgear"/>
        <s v="00078800  &lt;107&gt; INSTALL LTC MONITORING &amp; CONTROL, LOS MORROS SUBSTATION"/>
        <s v="Row"/>
        <s v="Scada Project-El Cerro"/>
        <s v="Goab"/>
        <s v="115kv S&amp;C Circuit Switcher Model 2030"/>
        <s v="SUBSTATION SWITCH"/>
        <s v="Land Sec17,18,19,20 T7n,R2e,Nmpm Val Cty"/>
        <s v="SUBSTATION COMMUNICATION EQUIPMENT"/>
        <s v="Sidewalk : 040510"/>
        <s v="Paving : 040107"/>
        <s v="02336288  &lt;107&gt; SNOW VISTA SUBSTATION PROJECT MANAGEMENT - SNOW VISTA SUBSTATION ROW/ENVIRONMENTAL/PERMITTING - SNOW VISTA SUBSTATION ENGINEERING - SNOW VISTA SUBSTATION MATERIAL - SNOW VISTA SUBSTATION C"/>
        <s v="02383407  &lt;107&gt; LOS MORROS UNIT 1 SUB PERMANENT REMOTE RACKING INSTALLATION LOS MORROS UNIT 1 SUB PERMANENT REMOTE RACKING INSTALLATION"/>
        <s v="02273565  &lt;107&gt; WESCHLER ETM INSTALLATION AT LOS MORROS 2 SUB"/>
        <s v="Pole, Steel, 40 Foot : 011040"/>
        <s v="Switchgear"/>
        <s v="&quot;H&quot; Frame Structure Deadend"/>
        <m/>
      </sharedItems>
    </cacheField>
    <cacheField name="utility_account" numFmtId="0">
      <sharedItems containsBlank="1" count="7">
        <s v="13620 - Station Equip"/>
        <s v="13640 - Poles,Towers &amp; Fixtures"/>
        <s v="13600 - Land"/>
        <s v="13970 - 1-Communication Equip"/>
        <s v="13610 - Structures &amp; Improvement"/>
        <s v="13601 - Land Right Of Way"/>
        <m/>
      </sharedItems>
    </cacheField>
    <cacheField name="eng_in_service_year" numFmtId="0">
      <sharedItems containsNonDate="0" containsDate="1" containsString="0" containsBlank="1" minDate="1999-07-01T00:00:00" maxDate="2014-06-25T00:00:00" count="16">
        <d v="2013-07-10T00:00:00"/>
        <d v="2013-06-06T00:00:00"/>
        <d v="2005-01-24T00:00:00"/>
        <d v="1999-07-01T00:00:00"/>
        <d v="2000-07-01T00:00:00"/>
        <d v="2013-05-31T00:00:00"/>
        <d v="2013-06-12T00:00:00"/>
        <d v="2010-03-15T00:00:00"/>
        <d v="2009-12-21T00:00:00"/>
        <d v="2012-12-20T00:00:00"/>
        <d v="2012-06-08T00:00:00"/>
        <d v="2012-12-19T00:00:00"/>
        <d v="2014-06-24T00:00:00"/>
        <d v="2005-06-22T00:00:00"/>
        <d v="2004-08-14T00:00:00"/>
        <m/>
      </sharedItems>
    </cacheField>
    <cacheField name="month" numFmtId="0">
      <sharedItems containsBlank="1"/>
    </cacheField>
    <cacheField name="quantity" numFmtId="0">
      <sharedItems containsString="0" containsBlank="1" containsNumber="1" containsInteger="1" minValue="0" maxValue="10800"/>
    </cacheField>
    <cacheField name="book_cost" numFmtId="0">
      <sharedItems containsString="0" containsBlank="1" containsNumber="1" minValue="0" maxValue="1918914.73"/>
    </cacheField>
    <cacheField name="allocated_reserve" numFmtId="0">
      <sharedItems containsString="0" containsBlank="1" containsNumber="1" minValue="0" maxValue="232680.47"/>
    </cacheField>
    <cacheField name="net_book_value" numFmtId="0">
      <sharedItems containsString="0" containsBlank="1" containsNumber="1" minValue="0" maxValue="1842776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">
  <r>
    <s v="Electric Services"/>
    <s v="Albuq Elec Dist Substations"/>
    <x v="0"/>
    <x v="0"/>
    <x v="0"/>
    <x v="0"/>
    <s v="12/2014"/>
    <n v="0"/>
    <n v="0"/>
    <n v="0"/>
    <n v="0"/>
  </r>
  <r>
    <s v="Electric Services"/>
    <s v="Belen Elec Dist Substations"/>
    <x v="1"/>
    <x v="1"/>
    <x v="1"/>
    <x v="1"/>
    <s v="12/2014"/>
    <n v="0"/>
    <n v="0"/>
    <n v="0"/>
    <n v="0"/>
  </r>
  <r>
    <s v="Electric Services"/>
    <s v="Belen Elec Dist Substations"/>
    <x v="1"/>
    <x v="2"/>
    <x v="0"/>
    <x v="2"/>
    <s v="12/2014"/>
    <n v="2"/>
    <n v="101014.16"/>
    <n v="22425.599999999999"/>
    <n v="78588.56"/>
  </r>
  <r>
    <s v="Electric Services"/>
    <s v="Belen Elec Dist Substations"/>
    <x v="1"/>
    <x v="3"/>
    <x v="0"/>
    <x v="2"/>
    <s v="12/2014"/>
    <n v="2"/>
    <n v="16976.650000000001"/>
    <n v="3768.89"/>
    <n v="13207.76"/>
  </r>
  <r>
    <s v="Electric Services"/>
    <s v="Belen Elec Dist Substations"/>
    <x v="1"/>
    <x v="4"/>
    <x v="0"/>
    <x v="2"/>
    <s v="12/2014"/>
    <n v="6"/>
    <n v="19815.77"/>
    <n v="4399.1899999999996"/>
    <n v="15416.58"/>
  </r>
  <r>
    <s v="Electric Services"/>
    <s v="Belen Elec Dist Substations"/>
    <x v="1"/>
    <x v="5"/>
    <x v="0"/>
    <x v="2"/>
    <s v="12/2014"/>
    <n v="10"/>
    <n v="10502.96"/>
    <n v="2331.6999999999998"/>
    <n v="8171.26"/>
  </r>
  <r>
    <s v="Electric Services"/>
    <s v="Belen Elec Dist Substations"/>
    <x v="1"/>
    <x v="6"/>
    <x v="0"/>
    <x v="3"/>
    <s v="12/2014"/>
    <n v="190"/>
    <n v="2635.65"/>
    <n v="891.46"/>
    <n v="1744.19"/>
  </r>
  <r>
    <s v="Electric Services"/>
    <s v="Belen Elec Dist Substations"/>
    <x v="2"/>
    <x v="7"/>
    <x v="0"/>
    <x v="4"/>
    <s v="12/2014"/>
    <n v="1"/>
    <n v="15272.02"/>
    <n v="4884.16"/>
    <n v="10387.86"/>
  </r>
  <r>
    <s v="Electric Services"/>
    <s v="Belen Elec Dist Substations"/>
    <x v="2"/>
    <x v="8"/>
    <x v="0"/>
    <x v="4"/>
    <s v="12/2014"/>
    <n v="1"/>
    <n v="19732.57"/>
    <n v="6310.69"/>
    <n v="13421.88"/>
  </r>
  <r>
    <s v="Electric Services"/>
    <s v="Belen Elec Dist Substations"/>
    <x v="1"/>
    <x v="9"/>
    <x v="0"/>
    <x v="3"/>
    <s v="12/2014"/>
    <n v="1"/>
    <n v="49673.83"/>
    <n v="16801.21"/>
    <n v="32872.620000000003"/>
  </r>
  <r>
    <s v="PNM TNMPNM Distribution"/>
    <s v="PNM Distribution Sub NM Western NM"/>
    <x v="3"/>
    <x v="10"/>
    <x v="0"/>
    <x v="5"/>
    <s v="12/2014"/>
    <n v="6"/>
    <n v="138485.73000000001"/>
    <n v="5104.9799999999996"/>
    <n v="133380.75"/>
  </r>
  <r>
    <s v="PNM TNMPNM Distribution"/>
    <s v="PNM Distribution Sub NM Western NM"/>
    <x v="3"/>
    <x v="11"/>
    <x v="0"/>
    <x v="5"/>
    <s v="12/2014"/>
    <n v="1"/>
    <n v="176158.77"/>
    <n v="6493.71"/>
    <n v="169665.06"/>
  </r>
  <r>
    <s v="PNM TNMPNM Distribution"/>
    <s v="PNM Distribution Sub NM Western NM"/>
    <x v="3"/>
    <x v="12"/>
    <x v="0"/>
    <x v="5"/>
    <s v="12/2014"/>
    <n v="1"/>
    <n v="634971.12"/>
    <n v="23406.83"/>
    <n v="611564.29"/>
  </r>
  <r>
    <s v="Electric Services"/>
    <s v="Albuq Elec Dist Substations"/>
    <x v="4"/>
    <x v="13"/>
    <x v="0"/>
    <x v="6"/>
    <s v="12/2014"/>
    <n v="1"/>
    <n v="977795.31"/>
    <n v="38796.870000000003"/>
    <n v="938998.44"/>
  </r>
  <r>
    <s v="Electric Services"/>
    <s v="Albuq Elec Dist Substations"/>
    <x v="4"/>
    <x v="14"/>
    <x v="2"/>
    <x v="7"/>
    <s v="12/2014"/>
    <n v="1"/>
    <n v="550479.01"/>
    <n v="6829.99"/>
    <n v="543649.02"/>
  </r>
  <r>
    <s v="Electric Services"/>
    <s v="Belen Elec Dist Substations"/>
    <x v="1"/>
    <x v="15"/>
    <x v="0"/>
    <x v="8"/>
    <s v="12/2014"/>
    <n v="1"/>
    <n v="7229.68"/>
    <n v="980.71"/>
    <n v="6248.97"/>
  </r>
  <r>
    <s v="Electric Services"/>
    <s v="Belen Elec Dist Substations"/>
    <x v="1"/>
    <x v="16"/>
    <x v="3"/>
    <x v="2"/>
    <s v="12/2014"/>
    <n v="2"/>
    <n v="5570.23"/>
    <n v="2906.23"/>
    <n v="2664"/>
  </r>
  <r>
    <s v="Electric Services"/>
    <s v="Belen Elec Dist Substations"/>
    <x v="1"/>
    <x v="17"/>
    <x v="0"/>
    <x v="2"/>
    <s v="12/2014"/>
    <n v="4"/>
    <n v="9594.98"/>
    <n v="2130.13"/>
    <n v="7464.85"/>
  </r>
  <r>
    <s v="Electric Services"/>
    <s v="Belen Elec Dist Substations"/>
    <x v="5"/>
    <x v="18"/>
    <x v="2"/>
    <x v="4"/>
    <s v="12/2014"/>
    <n v="1"/>
    <n v="36100.949999999997"/>
    <n v="1443.29"/>
    <n v="34657.660000000003"/>
  </r>
  <r>
    <s v="PNM TNMPNM Distribution"/>
    <s v="PNM Distribution Sub NM Western NM"/>
    <x v="3"/>
    <x v="19"/>
    <x v="0"/>
    <x v="5"/>
    <s v="12/2014"/>
    <n v="2"/>
    <n v="4475.55"/>
    <n v="164.98"/>
    <n v="4310.57"/>
  </r>
  <r>
    <s v="PNM TNMPNM Distribution"/>
    <s v="PNM Distribution Sub NM Western NM"/>
    <x v="3"/>
    <x v="20"/>
    <x v="0"/>
    <x v="5"/>
    <s v="12/2014"/>
    <n v="1"/>
    <n v="30123.03"/>
    <n v="1110.42"/>
    <n v="29012.61"/>
  </r>
  <r>
    <s v="Electric Services"/>
    <s v="Albuq Elec Dist Substations"/>
    <x v="4"/>
    <x v="21"/>
    <x v="0"/>
    <x v="6"/>
    <s v="12/2014"/>
    <n v="4"/>
    <n v="140735.51"/>
    <n v="5584.09"/>
    <n v="135151.42000000001"/>
  </r>
  <r>
    <s v="Electric Services"/>
    <s v="Albuq Elec Dist Substations"/>
    <x v="4"/>
    <x v="22"/>
    <x v="4"/>
    <x v="6"/>
    <s v="12/2014"/>
    <n v="2"/>
    <n v="873929.55"/>
    <n v="27331.88"/>
    <n v="846597.67"/>
  </r>
  <r>
    <s v="Electric Services"/>
    <s v="Albuq Elec Dist Substations"/>
    <x v="0"/>
    <x v="23"/>
    <x v="4"/>
    <x v="0"/>
    <s v="12/2014"/>
    <n v="1"/>
    <n v="328606.59999999998"/>
    <n v="10277.07"/>
    <n v="318329.53000000003"/>
  </r>
  <r>
    <s v="Electric Services"/>
    <s v="Belen Elec Dist Substations"/>
    <x v="1"/>
    <x v="1"/>
    <x v="0"/>
    <x v="1"/>
    <s v="12/2014"/>
    <n v="0"/>
    <n v="0"/>
    <n v="0"/>
    <n v="0"/>
  </r>
  <r>
    <s v="Electric Services"/>
    <s v="Belen Elec Dist Substations"/>
    <x v="1"/>
    <x v="24"/>
    <x v="0"/>
    <x v="2"/>
    <s v="12/2014"/>
    <n v="2"/>
    <n v="44232.06"/>
    <n v="9819.7199999999993"/>
    <n v="34412.339999999997"/>
  </r>
  <r>
    <s v="Electric Services"/>
    <s v="Belen Elec Dist Substations"/>
    <x v="1"/>
    <x v="25"/>
    <x v="0"/>
    <x v="3"/>
    <s v="12/2014"/>
    <n v="2280"/>
    <n v="4994.8"/>
    <n v="1689.39"/>
    <n v="3305.41"/>
  </r>
  <r>
    <s v="Electric Services"/>
    <s v="Albuq Elec Dist Substations"/>
    <x v="4"/>
    <x v="26"/>
    <x v="0"/>
    <x v="6"/>
    <s v="12/2014"/>
    <n v="6"/>
    <n v="124997.43"/>
    <n v="4959.6400000000003"/>
    <n v="120037.79"/>
  </r>
  <r>
    <s v="Electric Services"/>
    <s v="Albuq Elec Dist Substations"/>
    <x v="4"/>
    <x v="27"/>
    <x v="0"/>
    <x v="6"/>
    <s v="12/2014"/>
    <n v="10800"/>
    <n v="90523.32"/>
    <n v="3591.78"/>
    <n v="86931.54"/>
  </r>
  <r>
    <s v="Electric Services"/>
    <s v="Albuq Elec Dist Substations"/>
    <x v="0"/>
    <x v="28"/>
    <x v="0"/>
    <x v="0"/>
    <s v="12/2014"/>
    <n v="2"/>
    <n v="170351.97"/>
    <n v="6759.21"/>
    <n v="163592.76"/>
  </r>
  <r>
    <s v="Electric Services"/>
    <s v="Belen Elec Dist Substations"/>
    <x v="1"/>
    <x v="29"/>
    <x v="0"/>
    <x v="1"/>
    <s v="12/2014"/>
    <n v="0"/>
    <n v="0"/>
    <n v="0"/>
    <n v="0"/>
  </r>
  <r>
    <s v="Electric Services"/>
    <s v="Belen Elec Dist Substations"/>
    <x v="1"/>
    <x v="30"/>
    <x v="0"/>
    <x v="9"/>
    <s v="12/2014"/>
    <n v="9"/>
    <n v="23234.12"/>
    <n v="1505.67"/>
    <n v="21728.45"/>
  </r>
  <r>
    <s v="Electric Services"/>
    <s v="Belen Elec Dist Substations"/>
    <x v="2"/>
    <x v="30"/>
    <x v="0"/>
    <x v="10"/>
    <s v="12/2014"/>
    <n v="3"/>
    <n v="24919.759999999998"/>
    <n v="1614.9"/>
    <n v="23304.86"/>
  </r>
  <r>
    <s v="Electric Services"/>
    <s v="Belen Elec Dist Substations"/>
    <x v="2"/>
    <x v="31"/>
    <x v="0"/>
    <x v="11"/>
    <s v="12/2014"/>
    <n v="0"/>
    <n v="0"/>
    <n v="0"/>
    <n v="0"/>
  </r>
  <r>
    <s v="Electric Services"/>
    <s v="Belen Elec Dist Substations"/>
    <x v="1"/>
    <x v="21"/>
    <x v="0"/>
    <x v="2"/>
    <s v="12/2014"/>
    <n v="2"/>
    <n v="146439.82"/>
    <n v="32510.3"/>
    <n v="113929.52"/>
  </r>
  <r>
    <s v="Electric Services"/>
    <s v="Belen Elec Dist Substations"/>
    <x v="1"/>
    <x v="32"/>
    <x v="4"/>
    <x v="2"/>
    <s v="12/2014"/>
    <n v="2"/>
    <n v="97665.26"/>
    <n v="21027.35"/>
    <n v="76637.91"/>
  </r>
  <r>
    <s v="Electric Services"/>
    <s v="Belen Elec Dist Substations"/>
    <x v="1"/>
    <x v="33"/>
    <x v="0"/>
    <x v="2"/>
    <s v="12/2014"/>
    <n v="26"/>
    <n v="46503.34"/>
    <n v="10323.950000000001"/>
    <n v="36179.39"/>
  </r>
  <r>
    <s v="Electric Services"/>
    <s v="Belen Elec Dist Substations"/>
    <x v="1"/>
    <x v="34"/>
    <x v="0"/>
    <x v="2"/>
    <s v="12/2014"/>
    <n v="500"/>
    <n v="12434.07"/>
    <n v="2760.42"/>
    <n v="9673.65"/>
  </r>
  <r>
    <s v="Electric Services"/>
    <s v="Belen Elec Dist Substations"/>
    <x v="2"/>
    <x v="35"/>
    <x v="0"/>
    <x v="4"/>
    <s v="12/2014"/>
    <n v="1"/>
    <n v="42729.8"/>
    <n v="13665.46"/>
    <n v="29064.34"/>
  </r>
  <r>
    <s v="Electric Services"/>
    <s v="Belen Elec Dist Substations"/>
    <x v="2"/>
    <x v="36"/>
    <x v="0"/>
    <x v="4"/>
    <s v="12/2014"/>
    <n v="1"/>
    <n v="14735.02"/>
    <n v="4712.42"/>
    <n v="10022.6"/>
  </r>
  <r>
    <s v="Electric Services"/>
    <s v="Belen Elec Dist Substations"/>
    <x v="2"/>
    <x v="37"/>
    <x v="0"/>
    <x v="4"/>
    <s v="12/2014"/>
    <n v="1"/>
    <n v="42863.59"/>
    <n v="13708.25"/>
    <n v="29155.34"/>
  </r>
  <r>
    <s v="Electric Services"/>
    <s v="Belen Elec Dist Substations"/>
    <x v="1"/>
    <x v="38"/>
    <x v="0"/>
    <x v="3"/>
    <s v="12/2014"/>
    <n v="15"/>
    <n v="18231.25"/>
    <n v="6166.37"/>
    <n v="12064.88"/>
  </r>
  <r>
    <s v="Electric Services"/>
    <s v="Belen Elec Dist Substations"/>
    <x v="1"/>
    <x v="39"/>
    <x v="0"/>
    <x v="3"/>
    <s v="12/2014"/>
    <n v="1"/>
    <n v="663963.03"/>
    <n v="224572.61"/>
    <n v="439390.42"/>
  </r>
  <r>
    <s v="PNM TNMPNM Distribution"/>
    <s v="PNM Distribution Sub NM Western NM"/>
    <x v="3"/>
    <x v="40"/>
    <x v="0"/>
    <x v="5"/>
    <s v="12/2014"/>
    <n v="1"/>
    <n v="1406031.79"/>
    <n v="51830.31"/>
    <n v="1354201.48"/>
  </r>
  <r>
    <s v="PNM TNMPNM Distribution"/>
    <s v="PNM Distribution Sub NM Western NM"/>
    <x v="3"/>
    <x v="41"/>
    <x v="0"/>
    <x v="5"/>
    <s v="12/2014"/>
    <n v="4002"/>
    <n v="162552.60999999999"/>
    <n v="5992.15"/>
    <n v="156560.46"/>
  </r>
  <r>
    <s v="Electric Services"/>
    <s v="Albuq Elec Dist Substations"/>
    <x v="4"/>
    <x v="23"/>
    <x v="4"/>
    <x v="6"/>
    <s v="12/2014"/>
    <n v="1"/>
    <n v="200272.21"/>
    <n v="6263.45"/>
    <n v="194008.76"/>
  </r>
  <r>
    <s v="Electric Services"/>
    <s v="Albuq Elec Dist Substations"/>
    <x v="4"/>
    <x v="42"/>
    <x v="0"/>
    <x v="12"/>
    <s v="12/2014"/>
    <n v="0"/>
    <n v="0"/>
    <n v="0"/>
    <n v="0"/>
  </r>
  <r>
    <s v="Electric Services"/>
    <s v="Albuq Elec Dist Substations"/>
    <x v="0"/>
    <x v="43"/>
    <x v="0"/>
    <x v="0"/>
    <s v="12/2014"/>
    <n v="8400"/>
    <n v="158756.94"/>
    <n v="6299.14"/>
    <n v="152457.79999999999"/>
  </r>
  <r>
    <s v="Electric Services"/>
    <s v="Albuq Elec Dist Substations"/>
    <x v="0"/>
    <x v="22"/>
    <x v="4"/>
    <x v="0"/>
    <s v="12/2014"/>
    <n v="1"/>
    <n v="760664.01"/>
    <n v="23789.54"/>
    <n v="736874.47"/>
  </r>
  <r>
    <s v="Electric Services"/>
    <s v="Belen Elec Dist Substations"/>
    <x v="1"/>
    <x v="44"/>
    <x v="0"/>
    <x v="9"/>
    <s v="12/2014"/>
    <n v="0"/>
    <n v="0"/>
    <n v="0"/>
    <n v="0"/>
  </r>
  <r>
    <s v="Electric Services"/>
    <s v="Belen Elec Dist Substations"/>
    <x v="1"/>
    <x v="45"/>
    <x v="0"/>
    <x v="2"/>
    <s v="12/2014"/>
    <n v="2"/>
    <n v="366376.77"/>
    <n v="81337.289999999994"/>
    <n v="285039.48"/>
  </r>
  <r>
    <s v="Electric Services"/>
    <s v="Belen Elec Dist Substations"/>
    <x v="1"/>
    <x v="46"/>
    <x v="0"/>
    <x v="2"/>
    <s v="12/2014"/>
    <n v="2"/>
    <n v="10162.81"/>
    <n v="2256.19"/>
    <n v="7906.62"/>
  </r>
  <r>
    <s v="Electric Services"/>
    <s v="Belen Elec Dist Substations"/>
    <x v="1"/>
    <x v="47"/>
    <x v="0"/>
    <x v="2"/>
    <s v="12/2014"/>
    <n v="8"/>
    <n v="38553.86"/>
    <n v="8559.1299999999992"/>
    <n v="29994.73"/>
  </r>
  <r>
    <s v="Electric Services"/>
    <s v="Belen Elec Dist Substations"/>
    <x v="1"/>
    <x v="27"/>
    <x v="0"/>
    <x v="2"/>
    <s v="12/2014"/>
    <n v="2"/>
    <n v="21519.22"/>
    <n v="4777.3599999999997"/>
    <n v="16741.86"/>
  </r>
  <r>
    <s v="Electric Services"/>
    <s v="Belen Elec Dist Substations"/>
    <x v="1"/>
    <x v="48"/>
    <x v="0"/>
    <x v="2"/>
    <s v="12/2014"/>
    <n v="6"/>
    <n v="8231.33"/>
    <n v="1827.39"/>
    <n v="6403.94"/>
  </r>
  <r>
    <s v="Electric Services"/>
    <s v="Belen Elec Dist Substations"/>
    <x v="1"/>
    <x v="35"/>
    <x v="0"/>
    <x v="3"/>
    <s v="12/2014"/>
    <n v="1"/>
    <n v="30805.360000000001"/>
    <n v="10419.32"/>
    <n v="20386.04"/>
  </r>
  <r>
    <s v="Electric Services"/>
    <s v="Belen Elec Dist Substations"/>
    <x v="2"/>
    <x v="49"/>
    <x v="0"/>
    <x v="4"/>
    <s v="12/2014"/>
    <n v="1"/>
    <n v="12140.58"/>
    <n v="3882.69"/>
    <n v="8257.89"/>
  </r>
  <r>
    <s v="Electric Services"/>
    <s v="Belen Elec Dist Substations"/>
    <x v="2"/>
    <x v="50"/>
    <x v="0"/>
    <x v="4"/>
    <s v="12/2014"/>
    <n v="1"/>
    <n v="727556.31"/>
    <n v="232680.47"/>
    <n v="494875.84"/>
  </r>
  <r>
    <s v="Electric Services"/>
    <s v="Belen Elec Dist Substations"/>
    <x v="2"/>
    <x v="51"/>
    <x v="0"/>
    <x v="4"/>
    <s v="12/2014"/>
    <n v="1"/>
    <n v="28284.21"/>
    <n v="9045.6"/>
    <n v="19238.61"/>
  </r>
  <r>
    <s v="Electric Services"/>
    <s v="Belen Elec Dist Substations"/>
    <x v="1"/>
    <x v="52"/>
    <x v="4"/>
    <x v="3"/>
    <s v="12/2014"/>
    <n v="1"/>
    <n v="175391.53"/>
    <n v="63107.77"/>
    <n v="112283.76"/>
  </r>
  <r>
    <s v="PNM TNMPNM Distribution"/>
    <s v="PNM Distribution Sub NM Western NM"/>
    <x v="3"/>
    <x v="53"/>
    <x v="0"/>
    <x v="5"/>
    <s v="12/2014"/>
    <n v="1"/>
    <n v="55473.62"/>
    <n v="2044.91"/>
    <n v="53428.71"/>
  </r>
  <r>
    <s v="PNM TNMPNM Distribution"/>
    <s v="PNM Distribution Sub NM Western NM"/>
    <x v="3"/>
    <x v="54"/>
    <x v="0"/>
    <x v="5"/>
    <s v="12/2014"/>
    <n v="2"/>
    <n v="11112.05"/>
    <n v="409.62"/>
    <n v="10702.43"/>
  </r>
  <r>
    <s v="Electric Services"/>
    <s v="Albuq Elec Dist Substations"/>
    <x v="4"/>
    <x v="55"/>
    <x v="0"/>
    <x v="6"/>
    <s v="12/2014"/>
    <n v="1"/>
    <n v="1918914.73"/>
    <n v="76138.53"/>
    <n v="1842776.2"/>
  </r>
  <r>
    <s v="Electric Services"/>
    <s v="Albuq Elec Dist Substations"/>
    <x v="0"/>
    <x v="56"/>
    <x v="0"/>
    <x v="0"/>
    <s v="12/2014"/>
    <n v="1"/>
    <n v="1799626.28"/>
    <n v="71405.41"/>
    <n v="1728220.87"/>
  </r>
  <r>
    <s v="Electric Services"/>
    <s v="Albuq Elec Dist Substations"/>
    <x v="0"/>
    <x v="32"/>
    <x v="4"/>
    <x v="0"/>
    <s v="12/2014"/>
    <n v="1"/>
    <n v="23754.32"/>
    <n v="742.91"/>
    <n v="23011.41"/>
  </r>
  <r>
    <s v="Electric Services"/>
    <s v="Albuq Elec Dist Substations"/>
    <x v="0"/>
    <x v="57"/>
    <x v="3"/>
    <x v="0"/>
    <s v="12/2014"/>
    <n v="2"/>
    <n v="408635.54"/>
    <n v="33663.64"/>
    <n v="374971.9"/>
  </r>
  <r>
    <s v="Electric Services"/>
    <s v="Albuq Elec Dist Substations"/>
    <x v="0"/>
    <x v="0"/>
    <x v="3"/>
    <x v="0"/>
    <s v="12/2014"/>
    <n v="0"/>
    <n v="0"/>
    <n v="0"/>
    <n v="0"/>
  </r>
  <r>
    <s v="Electric Services"/>
    <s v="Belen Elec Dist Substations"/>
    <x v="1"/>
    <x v="29"/>
    <x v="3"/>
    <x v="1"/>
    <s v="12/2014"/>
    <n v="0"/>
    <n v="0"/>
    <n v="0"/>
    <n v="0"/>
  </r>
  <r>
    <s v="Electric Services"/>
    <s v="Belen Elec Dist Substations"/>
    <x v="1"/>
    <x v="58"/>
    <x v="0"/>
    <x v="2"/>
    <s v="12/2014"/>
    <n v="2"/>
    <n v="6301.57"/>
    <n v="1398.98"/>
    <n v="4902.59"/>
  </r>
  <r>
    <s v="Electric Services"/>
    <s v="Belen Elec Dist Substations"/>
    <x v="2"/>
    <x v="59"/>
    <x v="0"/>
    <x v="4"/>
    <s v="12/2014"/>
    <n v="1"/>
    <n v="136774.97"/>
    <n v="43742.13"/>
    <n v="93032.84"/>
  </r>
  <r>
    <s v="Electric Services"/>
    <s v="Belen Elec Dist Substations"/>
    <x v="1"/>
    <x v="51"/>
    <x v="0"/>
    <x v="3"/>
    <s v="12/2014"/>
    <n v="1"/>
    <n v="21842.85"/>
    <n v="7387.92"/>
    <n v="14454.93"/>
  </r>
  <r>
    <s v="PNM TNMPNM Distribution"/>
    <s v="PNM Distribution Sub NM Western NM"/>
    <x v="3"/>
    <x v="60"/>
    <x v="0"/>
    <x v="5"/>
    <s v="12/2014"/>
    <n v="4000"/>
    <n v="21335.02"/>
    <n v="786.47"/>
    <n v="20548.55"/>
  </r>
  <r>
    <s v="Electric Services"/>
    <s v="Albuq Elec Dist Substations"/>
    <x v="0"/>
    <x v="61"/>
    <x v="0"/>
    <x v="0"/>
    <s v="12/2014"/>
    <n v="1"/>
    <n v="948027.12"/>
    <n v="37615.730000000003"/>
    <n v="910411.39"/>
  </r>
  <r>
    <s v="Electric Services"/>
    <s v="Belen Elec Dist Substations"/>
    <x v="1"/>
    <x v="13"/>
    <x v="0"/>
    <x v="2"/>
    <s v="12/2014"/>
    <n v="2"/>
    <n v="316786.27"/>
    <n v="70327.97"/>
    <n v="246458.3"/>
  </r>
  <r>
    <s v="Electric Services"/>
    <s v="Belen Elec Dist Substations"/>
    <x v="1"/>
    <x v="62"/>
    <x v="0"/>
    <x v="13"/>
    <s v="12/2014"/>
    <n v="0"/>
    <n v="0"/>
    <n v="0"/>
    <n v="0"/>
  </r>
  <r>
    <s v="Electric Services"/>
    <s v="Belen Elec Dist Substations"/>
    <x v="1"/>
    <x v="63"/>
    <x v="5"/>
    <x v="3"/>
    <s v="12/2014"/>
    <n v="1"/>
    <n v="33381.15"/>
    <n v="7200.08"/>
    <n v="26181.07"/>
  </r>
  <r>
    <s v="Electric Services"/>
    <s v="Belen Elec Dist Substations"/>
    <x v="2"/>
    <x v="64"/>
    <x v="0"/>
    <x v="3"/>
    <s v="12/2014"/>
    <n v="0"/>
    <n v="14686.91"/>
    <n v="4967.5600000000004"/>
    <n v="9719.35"/>
  </r>
  <r>
    <s v="Electric Services"/>
    <s v="Belen Elec Dist Substations"/>
    <x v="1"/>
    <x v="59"/>
    <x v="4"/>
    <x v="3"/>
    <s v="12/2014"/>
    <n v="1"/>
    <n v="35183.9"/>
    <n v="12659.55"/>
    <n v="22524.35"/>
  </r>
  <r>
    <s v="Electric Services"/>
    <s v="Belen Elec Dist Substations"/>
    <x v="2"/>
    <x v="65"/>
    <x v="0"/>
    <x v="4"/>
    <s v="12/2014"/>
    <n v="3"/>
    <n v="116327.75"/>
    <n v="37202.89"/>
    <n v="79124.86"/>
  </r>
  <r>
    <s v="Electric Services"/>
    <s v="Belen Elec Dist Substations"/>
    <x v="2"/>
    <x v="66"/>
    <x v="0"/>
    <x v="4"/>
    <s v="12/2014"/>
    <n v="1"/>
    <n v="133225.25"/>
    <n v="42606.89"/>
    <n v="90618.36"/>
  </r>
  <r>
    <s v="PNM TNMPNM Distribution"/>
    <s v="PNM Distribution Sub NM Western NM"/>
    <x v="3"/>
    <x v="67"/>
    <x v="0"/>
    <x v="5"/>
    <s v="12/2014"/>
    <n v="9"/>
    <n v="916994.34"/>
    <n v="33803.01"/>
    <n v="883191.33"/>
  </r>
  <r>
    <s v="Electric Services"/>
    <s v="Belen Elec Dist Substations"/>
    <x v="1"/>
    <x v="68"/>
    <x v="2"/>
    <x v="3"/>
    <s v="12/2014"/>
    <n v="1"/>
    <n v="8892.49"/>
    <n v="380.03"/>
    <n v="8512.4599999999991"/>
  </r>
  <r>
    <s v="PNM TNMPNM Distribution"/>
    <s v="PNM Distribution Sub NM Western NM"/>
    <x v="3"/>
    <x v="69"/>
    <x v="0"/>
    <x v="5"/>
    <s v="12/2014"/>
    <n v="1"/>
    <n v="584.15"/>
    <n v="21.53"/>
    <n v="562.62"/>
  </r>
  <r>
    <s v="Electric Services"/>
    <s v="Albuq Elec Dist Substations"/>
    <x v="4"/>
    <x v="70"/>
    <x v="2"/>
    <x v="6"/>
    <s v="12/2014"/>
    <n v="1"/>
    <n v="25080.12"/>
    <n v="103.73"/>
    <n v="24976.39"/>
  </r>
  <r>
    <s v="Electric Services"/>
    <s v="Albuq Elec Dist Substations"/>
    <x v="4"/>
    <x v="71"/>
    <x v="4"/>
    <x v="6"/>
    <s v="12/2014"/>
    <n v="1"/>
    <n v="48274.34"/>
    <n v="1509.77"/>
    <n v="46764.57"/>
  </r>
  <r>
    <s v="Electric Services"/>
    <s v="Albuq Elec Dist Substations"/>
    <x v="4"/>
    <x v="72"/>
    <x v="4"/>
    <x v="6"/>
    <s v="12/2014"/>
    <n v="0"/>
    <n v="0"/>
    <n v="0"/>
    <n v="0"/>
  </r>
  <r>
    <s v="Electric Services"/>
    <s v="Albuq Elec Dist Substations"/>
    <x v="0"/>
    <x v="0"/>
    <x v="4"/>
    <x v="0"/>
    <s v="12/2014"/>
    <n v="0"/>
    <n v="0"/>
    <n v="0"/>
    <n v="0"/>
  </r>
  <r>
    <s v="Electric Services"/>
    <s v="Belen Elec Dist Substations"/>
    <x v="1"/>
    <x v="1"/>
    <x v="3"/>
    <x v="1"/>
    <s v="12/2014"/>
    <n v="0"/>
    <n v="0"/>
    <n v="0"/>
    <n v="0"/>
  </r>
  <r>
    <s v="Electric Services"/>
    <s v="Belen Elec Dist Substations"/>
    <x v="1"/>
    <x v="73"/>
    <x v="0"/>
    <x v="9"/>
    <s v="12/2014"/>
    <n v="0"/>
    <n v="0"/>
    <n v="0"/>
    <n v="0"/>
  </r>
  <r>
    <s v="Electric Services"/>
    <s v="Belen Elec Dist Substations"/>
    <x v="1"/>
    <x v="2"/>
    <x v="0"/>
    <x v="13"/>
    <s v="12/2014"/>
    <n v="2"/>
    <n v="29596.18"/>
    <n v="6570.48"/>
    <n v="23025.7"/>
  </r>
  <r>
    <s v="Electric Services"/>
    <s v="Belen Elec Dist Substations"/>
    <x v="1"/>
    <x v="74"/>
    <x v="0"/>
    <x v="8"/>
    <s v="12/2014"/>
    <n v="0"/>
    <n v="0"/>
    <n v="0"/>
    <n v="0"/>
  </r>
  <r>
    <s v="Electric Services"/>
    <s v="Belen Elec Dist Substations"/>
    <x v="1"/>
    <x v="75"/>
    <x v="1"/>
    <x v="14"/>
    <s v="12/2014"/>
    <n v="7"/>
    <n v="82226.09"/>
    <n v="23285.16"/>
    <n v="58940.93"/>
  </r>
  <r>
    <s v="Electric Services"/>
    <s v="Belen Elec Dist Substations"/>
    <x v="2"/>
    <x v="76"/>
    <x v="0"/>
    <x v="4"/>
    <s v="12/2014"/>
    <n v="2"/>
    <n v="84472.89"/>
    <n v="27015.360000000001"/>
    <n v="57457.53"/>
  </r>
  <r>
    <s v="Electric Services"/>
    <s v="Belen Elec Dist Substations"/>
    <x v="2"/>
    <x v="77"/>
    <x v="0"/>
    <x v="4"/>
    <s v="12/2014"/>
    <n v="1"/>
    <n v="57556.28"/>
    <n v="18407.13"/>
    <n v="39149.15"/>
  </r>
  <r>
    <m/>
    <m/>
    <x v="6"/>
    <x v="78"/>
    <x v="6"/>
    <x v="1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24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>
  <location ref="A3:G119" firstHeaderRow="0" firstDataRow="1" firstDataCol="4"/>
  <pivotFields count="11">
    <pivotField compact="0" outline="0" showAll="0"/>
    <pivotField compact="0" outline="0" showAll="0"/>
    <pivotField axis="axisRow" compact="0" outline="0" showAll="0">
      <items count="8">
        <item x="5"/>
        <item x="2"/>
        <item x="1"/>
        <item x="0"/>
        <item x="4"/>
        <item x="3"/>
        <item x="6"/>
        <item t="default"/>
      </items>
    </pivotField>
    <pivotField axis="axisRow" compact="0" outline="0" showAll="0" defaultSubtotal="0">
      <items count="79">
        <item x="77"/>
        <item x="62"/>
        <item x="74"/>
        <item x="0"/>
        <item x="72"/>
        <item x="73"/>
        <item x="44"/>
        <item x="31"/>
        <item x="1"/>
        <item x="29"/>
        <item x="42"/>
        <item x="66"/>
        <item x="48"/>
        <item x="5"/>
        <item x="58"/>
        <item x="7"/>
        <item x="27"/>
        <item x="35"/>
        <item x="4"/>
        <item x="9"/>
        <item x="16"/>
        <item x="25"/>
        <item x="34"/>
        <item x="6"/>
        <item x="38"/>
        <item x="36"/>
        <item x="32"/>
        <item x="65"/>
        <item x="23"/>
        <item x="51"/>
        <item x="46"/>
        <item x="43"/>
        <item x="14"/>
        <item x="68"/>
        <item x="18"/>
        <item x="37"/>
        <item x="2"/>
        <item x="57"/>
        <item x="71"/>
        <item x="75"/>
        <item x="33"/>
        <item x="49"/>
        <item x="63"/>
        <item x="64"/>
        <item x="3"/>
        <item x="70"/>
        <item x="59"/>
        <item x="8"/>
        <item x="28"/>
        <item x="12"/>
        <item x="69"/>
        <item x="20"/>
        <item x="41"/>
        <item x="60"/>
        <item x="19"/>
        <item x="11"/>
        <item x="54"/>
        <item x="10"/>
        <item x="53"/>
        <item x="67"/>
        <item x="40"/>
        <item x="17"/>
        <item x="26"/>
        <item x="47"/>
        <item x="24"/>
        <item x="30"/>
        <item x="76"/>
        <item x="13"/>
        <item x="15"/>
        <item x="21"/>
        <item x="39"/>
        <item x="45"/>
        <item x="56"/>
        <item x="61"/>
        <item x="55"/>
        <item x="22"/>
        <item x="50"/>
        <item x="52"/>
        <item x="78"/>
      </items>
    </pivotField>
    <pivotField axis="axisRow" compact="0" outline="0" showAll="0" measureFilter="1">
      <items count="8">
        <item x="2"/>
        <item x="5"/>
        <item x="4"/>
        <item x="0"/>
        <item x="1"/>
        <item x="3"/>
        <item x="6"/>
        <item t="default"/>
      </items>
    </pivotField>
    <pivotField axis="axisRow" compact="0" outline="0" showAll="0" defaultSubtotal="0">
      <items count="16">
        <item x="3"/>
        <item x="4"/>
        <item x="14"/>
        <item x="2"/>
        <item x="13"/>
        <item x="8"/>
        <item x="7"/>
        <item x="10"/>
        <item x="11"/>
        <item x="9"/>
        <item x="5"/>
        <item x="1"/>
        <item x="6"/>
        <item x="0"/>
        <item x="12"/>
        <item x="15"/>
      </items>
    </pivotField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4">
    <field x="2"/>
    <field x="4"/>
    <field x="3"/>
    <field x="5"/>
  </rowFields>
  <rowItems count="116">
    <i>
      <x/>
      <x/>
      <x v="34"/>
      <x v="1"/>
    </i>
    <i t="default" r="1">
      <x/>
    </i>
    <i t="default">
      <x/>
    </i>
    <i>
      <x v="1"/>
      <x v="3"/>
      <x/>
      <x v="1"/>
    </i>
    <i r="2">
      <x v="7"/>
      <x v="8"/>
    </i>
    <i r="2">
      <x v="11"/>
      <x v="1"/>
    </i>
    <i r="2">
      <x v="15"/>
      <x v="1"/>
    </i>
    <i r="2">
      <x v="17"/>
      <x v="1"/>
    </i>
    <i r="2">
      <x v="25"/>
      <x v="1"/>
    </i>
    <i r="2">
      <x v="27"/>
      <x v="1"/>
    </i>
    <i r="2">
      <x v="29"/>
      <x v="1"/>
    </i>
    <i r="2">
      <x v="35"/>
      <x v="1"/>
    </i>
    <i r="2">
      <x v="41"/>
      <x v="1"/>
    </i>
    <i r="2">
      <x v="43"/>
      <x/>
    </i>
    <i r="2">
      <x v="46"/>
      <x v="1"/>
    </i>
    <i r="2">
      <x v="47"/>
      <x v="1"/>
    </i>
    <i r="2">
      <x v="65"/>
      <x v="7"/>
    </i>
    <i r="2">
      <x v="66"/>
      <x v="1"/>
    </i>
    <i r="2">
      <x v="76"/>
      <x v="1"/>
    </i>
    <i t="default" r="1">
      <x v="3"/>
    </i>
    <i t="default">
      <x v="1"/>
    </i>
    <i>
      <x v="2"/>
      <x/>
      <x v="33"/>
      <x/>
    </i>
    <i t="default" r="1">
      <x/>
    </i>
    <i r="1">
      <x v="1"/>
      <x v="42"/>
      <x/>
    </i>
    <i t="default" r="1">
      <x v="1"/>
    </i>
    <i r="1">
      <x v="2"/>
      <x v="26"/>
      <x v="3"/>
    </i>
    <i r="2">
      <x v="46"/>
      <x/>
    </i>
    <i r="2">
      <x v="77"/>
      <x/>
    </i>
    <i t="default" r="1">
      <x v="2"/>
    </i>
    <i r="1">
      <x v="3"/>
      <x v="1"/>
      <x v="4"/>
    </i>
    <i r="2">
      <x v="2"/>
      <x v="5"/>
    </i>
    <i r="2">
      <x v="5"/>
      <x v="9"/>
    </i>
    <i r="2">
      <x v="6"/>
      <x v="9"/>
    </i>
    <i r="2">
      <x v="8"/>
      <x v="11"/>
    </i>
    <i r="2">
      <x v="9"/>
      <x v="11"/>
    </i>
    <i r="2">
      <x v="12"/>
      <x v="3"/>
    </i>
    <i r="2">
      <x v="13"/>
      <x v="3"/>
    </i>
    <i r="2">
      <x v="14"/>
      <x v="3"/>
    </i>
    <i r="2">
      <x v="16"/>
      <x v="3"/>
    </i>
    <i r="2">
      <x v="17"/>
      <x/>
    </i>
    <i r="2">
      <x v="18"/>
      <x v="3"/>
    </i>
    <i r="2">
      <x v="19"/>
      <x/>
    </i>
    <i r="2">
      <x v="21"/>
      <x/>
    </i>
    <i r="2">
      <x v="22"/>
      <x v="3"/>
    </i>
    <i r="2">
      <x v="23"/>
      <x/>
    </i>
    <i r="2">
      <x v="24"/>
      <x/>
    </i>
    <i r="2">
      <x v="29"/>
      <x/>
    </i>
    <i r="2">
      <x v="30"/>
      <x v="3"/>
    </i>
    <i r="2">
      <x v="36"/>
      <x v="3"/>
    </i>
    <i r="3">
      <x v="4"/>
    </i>
    <i r="2">
      <x v="40"/>
      <x v="3"/>
    </i>
    <i r="2">
      <x v="44"/>
      <x v="3"/>
    </i>
    <i r="2">
      <x v="61"/>
      <x v="3"/>
    </i>
    <i r="2">
      <x v="63"/>
      <x v="3"/>
    </i>
    <i r="2">
      <x v="64"/>
      <x v="3"/>
    </i>
    <i r="2">
      <x v="65"/>
      <x v="9"/>
    </i>
    <i r="2">
      <x v="67"/>
      <x v="3"/>
    </i>
    <i r="2">
      <x v="68"/>
      <x v="5"/>
    </i>
    <i r="2">
      <x v="69"/>
      <x v="3"/>
    </i>
    <i r="2">
      <x v="70"/>
      <x/>
    </i>
    <i r="2">
      <x v="71"/>
      <x v="3"/>
    </i>
    <i t="default" r="1">
      <x v="3"/>
    </i>
    <i r="1">
      <x v="4"/>
      <x v="8"/>
      <x v="11"/>
    </i>
    <i r="2">
      <x v="39"/>
      <x v="2"/>
    </i>
    <i t="default" r="1">
      <x v="4"/>
    </i>
    <i r="1">
      <x v="5"/>
      <x v="8"/>
      <x v="11"/>
    </i>
    <i r="2">
      <x v="9"/>
      <x v="11"/>
    </i>
    <i r="2">
      <x v="20"/>
      <x v="3"/>
    </i>
    <i t="default" r="1">
      <x v="5"/>
    </i>
    <i t="default">
      <x v="2"/>
    </i>
    <i>
      <x v="3"/>
      <x v="2"/>
      <x v="3"/>
      <x v="13"/>
    </i>
    <i r="2">
      <x v="26"/>
      <x v="13"/>
    </i>
    <i r="2">
      <x v="28"/>
      <x v="13"/>
    </i>
    <i r="2">
      <x v="75"/>
      <x v="13"/>
    </i>
    <i t="default" r="1">
      <x v="2"/>
    </i>
    <i r="1">
      <x v="3"/>
      <x v="3"/>
      <x v="13"/>
    </i>
    <i r="2">
      <x v="31"/>
      <x v="13"/>
    </i>
    <i r="2">
      <x v="48"/>
      <x v="13"/>
    </i>
    <i r="2">
      <x v="72"/>
      <x v="13"/>
    </i>
    <i r="2">
      <x v="73"/>
      <x v="13"/>
    </i>
    <i t="default" r="1">
      <x v="3"/>
    </i>
    <i r="1">
      <x v="5"/>
      <x v="3"/>
      <x v="13"/>
    </i>
    <i r="2">
      <x v="37"/>
      <x v="13"/>
    </i>
    <i t="default" r="1">
      <x v="5"/>
    </i>
    <i t="default">
      <x v="3"/>
    </i>
    <i>
      <x v="4"/>
      <x/>
      <x v="32"/>
      <x v="6"/>
    </i>
    <i r="2">
      <x v="45"/>
      <x v="12"/>
    </i>
    <i t="default" r="1">
      <x/>
    </i>
    <i r="1">
      <x v="2"/>
      <x v="4"/>
      <x v="12"/>
    </i>
    <i r="2">
      <x v="28"/>
      <x v="12"/>
    </i>
    <i r="2">
      <x v="38"/>
      <x v="12"/>
    </i>
    <i r="2">
      <x v="75"/>
      <x v="12"/>
    </i>
    <i t="default" r="1">
      <x v="2"/>
    </i>
    <i r="1">
      <x v="3"/>
      <x v="10"/>
      <x v="14"/>
    </i>
    <i r="2">
      <x v="16"/>
      <x v="12"/>
    </i>
    <i r="2">
      <x v="62"/>
      <x v="12"/>
    </i>
    <i r="2">
      <x v="67"/>
      <x v="12"/>
    </i>
    <i r="2">
      <x v="69"/>
      <x v="12"/>
    </i>
    <i r="2">
      <x v="74"/>
      <x v="12"/>
    </i>
    <i t="default" r="1">
      <x v="3"/>
    </i>
    <i t="default">
      <x v="4"/>
    </i>
    <i>
      <x v="5"/>
      <x v="3"/>
      <x v="49"/>
      <x v="10"/>
    </i>
    <i r="2">
      <x v="50"/>
      <x v="10"/>
    </i>
    <i r="2">
      <x v="51"/>
      <x v="10"/>
    </i>
    <i r="2">
      <x v="52"/>
      <x v="10"/>
    </i>
    <i r="2">
      <x v="53"/>
      <x v="10"/>
    </i>
    <i r="2">
      <x v="54"/>
      <x v="10"/>
    </i>
    <i r="2">
      <x v="55"/>
      <x v="10"/>
    </i>
    <i r="2">
      <x v="56"/>
      <x v="10"/>
    </i>
    <i r="2">
      <x v="57"/>
      <x v="10"/>
    </i>
    <i r="2">
      <x v="58"/>
      <x v="10"/>
    </i>
    <i r="2">
      <x v="59"/>
      <x v="10"/>
    </i>
    <i r="2">
      <x v="60"/>
      <x v="10"/>
    </i>
    <i t="default" r="1">
      <x v="3"/>
    </i>
    <i t="default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book_cost" fld="8" baseField="4" baseItem="0"/>
    <dataField name="Sum of allocated_reserve" fld="9" baseField="4" baseItem="0"/>
    <dataField name="Sum of net_book_value" fld="10" baseField="4" baseItem="0"/>
  </dataFields>
  <pivotTableStyleInfo name="PivotStyleLight16" showRowHeaders="1" showColHeaders="1" showRowStripes="0" showColStripes="0" showLastColumn="1"/>
  <filters count="1">
    <filter fld="4" type="valueNotEqual" evalOrder="-1" id="1" iMeasureFld="0">
      <autoFilter ref="A1">
        <filterColumn colId="0">
          <customFilters>
            <customFilter operator="notEqual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pivotTable" Target="../pivotTables/pivotTable1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5"/>
  <sheetViews>
    <sheetView zoomScaleNormal="100" workbookViewId="0">
      <selection activeCell="C143" sqref="C143"/>
    </sheetView>
  </sheetViews>
  <sheetFormatPr defaultRowHeight="12.75" outlineLevelCol="1" x14ac:dyDescent="0.2"/>
  <cols>
    <col min="1" max="1" width="19" bestFit="1" customWidth="1"/>
    <col min="2" max="2" width="15.7109375" style="141" customWidth="1"/>
    <col min="3" max="3" width="16.85546875" customWidth="1"/>
    <col min="4" max="5" width="16.140625" bestFit="1" customWidth="1"/>
    <col min="6" max="6" width="12.85546875" bestFit="1" customWidth="1"/>
    <col min="8" max="8" width="13" customWidth="1" outlineLevel="1"/>
    <col min="9" max="11" width="11.28515625" customWidth="1" outlineLevel="1"/>
    <col min="12" max="14" width="10.28515625" bestFit="1" customWidth="1"/>
  </cols>
  <sheetData>
    <row r="1" spans="1:14" x14ac:dyDescent="0.2">
      <c r="A1" s="298" t="s">
        <v>0</v>
      </c>
      <c r="B1" s="298"/>
      <c r="C1" s="298"/>
      <c r="D1" s="298"/>
      <c r="E1" s="2"/>
    </row>
    <row r="3" spans="1:14" x14ac:dyDescent="0.2">
      <c r="B3" s="145" t="s">
        <v>1590</v>
      </c>
      <c r="C3" s="299">
        <v>44896</v>
      </c>
      <c r="D3" s="300"/>
      <c r="E3" s="300"/>
      <c r="F3" s="295">
        <v>2022</v>
      </c>
      <c r="G3" s="2"/>
    </row>
    <row r="4" spans="1:14" x14ac:dyDescent="0.2">
      <c r="B4" s="145" t="s">
        <v>1591</v>
      </c>
      <c r="C4" s="145" t="s">
        <v>1624</v>
      </c>
      <c r="D4" s="145" t="s">
        <v>1625</v>
      </c>
      <c r="E4" s="5" t="s">
        <v>1</v>
      </c>
      <c r="F4" s="2" t="s">
        <v>2</v>
      </c>
      <c r="G4" s="2"/>
    </row>
    <row r="5" spans="1:14" x14ac:dyDescent="0.2">
      <c r="A5" t="s">
        <v>3</v>
      </c>
      <c r="B5" s="171">
        <v>0.1</v>
      </c>
      <c r="C5" s="175">
        <f>'Embudo Allocation'!N36</f>
        <v>8484.2510000000002</v>
      </c>
      <c r="D5" s="175">
        <f>'Embudo Allocation'!O36</f>
        <v>6537.3510000000006</v>
      </c>
      <c r="E5" s="175">
        <f>'Embudo Allocation'!P36</f>
        <v>1946.9000000000003</v>
      </c>
      <c r="F5" s="175">
        <f>'Embudo Allocation'!Q36</f>
        <v>182.01888870000002</v>
      </c>
      <c r="G5" s="3"/>
      <c r="H5" s="4"/>
      <c r="I5" s="221"/>
      <c r="J5" s="158"/>
      <c r="K5" s="158"/>
      <c r="N5" s="288"/>
    </row>
    <row r="6" spans="1:14" x14ac:dyDescent="0.2">
      <c r="B6" s="146"/>
      <c r="C6" s="175"/>
      <c r="D6" s="175"/>
      <c r="E6" s="175"/>
      <c r="F6" s="175"/>
      <c r="H6" s="4"/>
      <c r="I6" s="4" t="s">
        <v>1626</v>
      </c>
      <c r="J6" s="141" t="s">
        <v>1627</v>
      </c>
      <c r="K6" s="141" t="s">
        <v>1628</v>
      </c>
      <c r="M6" s="1"/>
      <c r="N6" s="158"/>
    </row>
    <row r="7" spans="1:14" x14ac:dyDescent="0.2">
      <c r="A7" t="s">
        <v>4</v>
      </c>
      <c r="B7" s="171">
        <v>0.1</v>
      </c>
      <c r="C7" s="175">
        <f>'North Allocation'!N38</f>
        <v>12728.546000000002</v>
      </c>
      <c r="D7" s="175">
        <f>'North Allocation'!O38</f>
        <v>9845.1579999999994</v>
      </c>
      <c r="E7" s="175">
        <f>'North Allocation'!P38</f>
        <v>2883.3880000000008</v>
      </c>
      <c r="F7" s="175">
        <f>'North Allocation'!Q38</f>
        <v>326.10363870000003</v>
      </c>
      <c r="G7" s="3"/>
      <c r="H7" s="221" t="s">
        <v>1629</v>
      </c>
      <c r="I7" s="222">
        <f>+C27</f>
        <v>813290.28529999999</v>
      </c>
      <c r="J7" s="222">
        <f>+D27</f>
        <v>390162.10590000002</v>
      </c>
      <c r="K7" s="222">
        <f>+I7-J7</f>
        <v>423128.17939999996</v>
      </c>
      <c r="N7" s="288"/>
    </row>
    <row r="8" spans="1:14" x14ac:dyDescent="0.2">
      <c r="B8" s="146"/>
      <c r="C8" s="175"/>
      <c r="D8" s="175"/>
      <c r="E8" s="175"/>
      <c r="F8" s="175"/>
      <c r="H8" s="221" t="s">
        <v>1630</v>
      </c>
      <c r="I8" s="222">
        <f>+I7</f>
        <v>813290.28529999999</v>
      </c>
      <c r="J8" s="222">
        <v>391701</v>
      </c>
      <c r="K8" s="222">
        <v>421590</v>
      </c>
      <c r="L8" s="273"/>
      <c r="M8" s="158"/>
    </row>
    <row r="9" spans="1:14" x14ac:dyDescent="0.2">
      <c r="A9" t="s">
        <v>5</v>
      </c>
      <c r="B9" s="171">
        <v>0.5</v>
      </c>
      <c r="C9" s="175">
        <f>'Person Allocation'!N28</f>
        <v>155207.70000000001</v>
      </c>
      <c r="D9" s="175">
        <f>'Person Allocation'!O28</f>
        <v>31499.909999999996</v>
      </c>
      <c r="E9" s="175">
        <f>'Person Allocation'!P28</f>
        <v>123707.79</v>
      </c>
      <c r="F9" s="175">
        <f>'Person Allocation'!Q28</f>
        <v>6234.9593729999997</v>
      </c>
      <c r="G9" s="3"/>
      <c r="H9" s="221" t="s">
        <v>1631</v>
      </c>
      <c r="I9" s="222">
        <f t="shared" ref="I9:I72" si="0">+I8</f>
        <v>813290.28529999999</v>
      </c>
      <c r="J9" s="222">
        <v>393239</v>
      </c>
      <c r="K9" s="222">
        <f t="shared" ref="K9:K31" si="1">+I9-J9</f>
        <v>420051.28529999999</v>
      </c>
      <c r="L9" s="273"/>
      <c r="M9" s="158"/>
      <c r="N9" s="288"/>
    </row>
    <row r="10" spans="1:14" x14ac:dyDescent="0.2">
      <c r="B10" s="146"/>
      <c r="C10" s="175"/>
      <c r="D10" s="175"/>
      <c r="E10" s="175"/>
      <c r="F10" s="175"/>
      <c r="H10" s="221" t="s">
        <v>1632</v>
      </c>
      <c r="I10" s="222">
        <f t="shared" si="0"/>
        <v>813290.28529999999</v>
      </c>
      <c r="J10" s="222">
        <v>394778</v>
      </c>
      <c r="K10" s="222">
        <f t="shared" si="1"/>
        <v>418512.28529999999</v>
      </c>
      <c r="L10" s="273"/>
      <c r="M10" s="158"/>
    </row>
    <row r="11" spans="1:14" x14ac:dyDescent="0.2">
      <c r="A11" t="s">
        <v>6</v>
      </c>
      <c r="B11" s="171">
        <v>0.2</v>
      </c>
      <c r="C11" s="175">
        <f>'Prager Allocation'!N37</f>
        <v>14294.928</v>
      </c>
      <c r="D11" s="175">
        <f>'Prager Allocation'!O37</f>
        <v>7345.3700000000008</v>
      </c>
      <c r="E11" s="175">
        <f>'Prager Allocation'!P37</f>
        <v>6949.5580000000009</v>
      </c>
      <c r="F11" s="175">
        <f>'Prager Allocation'!Q37</f>
        <v>565.47918120000008</v>
      </c>
      <c r="G11" s="3"/>
      <c r="H11" s="221" t="s">
        <v>1633</v>
      </c>
      <c r="I11" s="222">
        <f t="shared" si="0"/>
        <v>813290.28529999999</v>
      </c>
      <c r="J11" s="222">
        <v>396316</v>
      </c>
      <c r="K11" s="222">
        <f t="shared" si="1"/>
        <v>416974.28529999999</v>
      </c>
      <c r="L11" s="273"/>
      <c r="M11" s="158"/>
      <c r="N11" s="288"/>
    </row>
    <row r="12" spans="1:14" x14ac:dyDescent="0.2">
      <c r="B12" s="146"/>
      <c r="C12" s="175"/>
      <c r="D12" s="175"/>
      <c r="E12" s="175"/>
      <c r="F12" s="175"/>
      <c r="G12" s="3"/>
      <c r="H12" s="221" t="s">
        <v>1634</v>
      </c>
      <c r="I12" s="222">
        <f t="shared" si="0"/>
        <v>813290.28529999999</v>
      </c>
      <c r="J12" s="222">
        <v>397854</v>
      </c>
      <c r="K12" s="222">
        <f t="shared" si="1"/>
        <v>415436.28529999999</v>
      </c>
      <c r="L12" s="273"/>
      <c r="M12" s="158"/>
    </row>
    <row r="13" spans="1:14" x14ac:dyDescent="0.2">
      <c r="A13" t="s">
        <v>7</v>
      </c>
      <c r="B13" s="171">
        <v>0.33</v>
      </c>
      <c r="C13" s="175">
        <f>'Sandia Allocation'!N60</f>
        <v>220208.20140000002</v>
      </c>
      <c r="D13" s="175">
        <f>'Sandia Allocation'!O60</f>
        <v>156334.20329999999</v>
      </c>
      <c r="E13" s="175">
        <f>'Sandia Allocation'!P60</f>
        <v>63873.998100000019</v>
      </c>
      <c r="F13" s="175">
        <f>'Sandia Allocation'!Q60</f>
        <v>4753.8622810800007</v>
      </c>
      <c r="G13" s="3"/>
      <c r="H13" s="221" t="s">
        <v>1635</v>
      </c>
      <c r="I13" s="222">
        <f t="shared" si="0"/>
        <v>813290.28529999999</v>
      </c>
      <c r="J13" s="222">
        <v>399393</v>
      </c>
      <c r="K13" s="222">
        <f t="shared" si="1"/>
        <v>413897.28529999999</v>
      </c>
      <c r="L13" s="273"/>
      <c r="M13" s="158"/>
      <c r="N13" s="288"/>
    </row>
    <row r="14" spans="1:14" x14ac:dyDescent="0.2">
      <c r="B14" s="146"/>
      <c r="C14" s="175"/>
      <c r="D14" s="175"/>
      <c r="E14" s="175"/>
      <c r="F14" s="175"/>
      <c r="H14" s="221" t="s">
        <v>1636</v>
      </c>
      <c r="I14" s="222">
        <f t="shared" si="0"/>
        <v>813290.28529999999</v>
      </c>
      <c r="J14" s="222">
        <v>400931</v>
      </c>
      <c r="K14" s="222">
        <f t="shared" si="1"/>
        <v>412359.28529999999</v>
      </c>
      <c r="L14" s="273"/>
      <c r="M14" s="158"/>
    </row>
    <row r="15" spans="1:14" x14ac:dyDescent="0.2">
      <c r="A15" t="s">
        <v>8</v>
      </c>
      <c r="B15" s="171">
        <v>0.5</v>
      </c>
      <c r="C15" s="175">
        <f>'Tome Allocation'!N66</f>
        <v>94435.065000000002</v>
      </c>
      <c r="D15" s="175">
        <f>'Tome Allocation'!O66</f>
        <v>77128.73000000001</v>
      </c>
      <c r="E15" s="175">
        <f>'Tome Allocation'!P66</f>
        <v>17306.334999999999</v>
      </c>
      <c r="F15" s="175">
        <f>'Tome Allocation'!Q66</f>
        <v>1360.443775</v>
      </c>
      <c r="G15" s="3"/>
      <c r="H15" s="221" t="s">
        <v>1637</v>
      </c>
      <c r="I15" s="222">
        <f t="shared" si="0"/>
        <v>813290.28529999999</v>
      </c>
      <c r="J15" s="222">
        <v>402470</v>
      </c>
      <c r="K15" s="222">
        <f t="shared" si="1"/>
        <v>410820.28529999999</v>
      </c>
      <c r="L15" s="273"/>
      <c r="M15" s="158"/>
      <c r="N15" s="288"/>
    </row>
    <row r="16" spans="1:14" x14ac:dyDescent="0.2">
      <c r="B16" s="146"/>
      <c r="C16" s="175"/>
      <c r="D16" s="175"/>
      <c r="E16" s="175"/>
      <c r="F16" s="175"/>
      <c r="H16" s="221" t="s">
        <v>1638</v>
      </c>
      <c r="I16" s="222">
        <f t="shared" si="0"/>
        <v>813290.28529999999</v>
      </c>
      <c r="J16" s="222">
        <v>404008</v>
      </c>
      <c r="K16" s="222">
        <f t="shared" si="1"/>
        <v>409282.28529999999</v>
      </c>
      <c r="L16" s="273"/>
      <c r="M16" s="158"/>
    </row>
    <row r="17" spans="1:14" x14ac:dyDescent="0.2">
      <c r="A17" t="s">
        <v>9</v>
      </c>
      <c r="B17" s="171">
        <v>0.1</v>
      </c>
      <c r="C17" s="175">
        <f>'Zia Allocation'!N65</f>
        <v>144995.96400000004</v>
      </c>
      <c r="D17" s="175">
        <f>'Zia Allocation'!O65</f>
        <v>41138.242999999995</v>
      </c>
      <c r="E17" s="175">
        <f>'Zia Allocation'!P65</f>
        <v>103857.72100000001</v>
      </c>
      <c r="F17" s="175">
        <f>'Zia Allocation'!Q65</f>
        <v>3536.6513586000005</v>
      </c>
      <c r="G17" s="3"/>
      <c r="H17" s="221" t="s">
        <v>1639</v>
      </c>
      <c r="I17" s="222">
        <f t="shared" si="0"/>
        <v>813290.28529999999</v>
      </c>
      <c r="J17" s="222">
        <v>405547</v>
      </c>
      <c r="K17" s="222">
        <f t="shared" si="1"/>
        <v>407743.28529999999</v>
      </c>
      <c r="L17" s="273"/>
      <c r="M17" s="158"/>
      <c r="N17" s="288"/>
    </row>
    <row r="18" spans="1:14" x14ac:dyDescent="0.2">
      <c r="B18" s="146"/>
      <c r="C18" s="175"/>
      <c r="D18" s="175"/>
      <c r="E18" s="175"/>
      <c r="F18" s="175"/>
      <c r="H18" s="221" t="s">
        <v>1640</v>
      </c>
      <c r="I18" s="222">
        <f t="shared" si="0"/>
        <v>813290.28529999999</v>
      </c>
      <c r="J18" s="222">
        <v>407085</v>
      </c>
      <c r="K18" s="222">
        <f t="shared" si="1"/>
        <v>406205.28529999999</v>
      </c>
      <c r="L18" s="273"/>
      <c r="M18" s="158"/>
    </row>
    <row r="19" spans="1:14" x14ac:dyDescent="0.2">
      <c r="A19" s="1" t="s">
        <v>13</v>
      </c>
      <c r="B19" s="172">
        <v>0.1</v>
      </c>
      <c r="C19" s="175">
        <f>'Turquoise Allocation'!N37</f>
        <v>24172.934000000005</v>
      </c>
      <c r="D19" s="175">
        <f>'Turquoise Allocation'!O37</f>
        <v>23394.442000000006</v>
      </c>
      <c r="E19" s="175">
        <f>'Turquoise Allocation'!P37</f>
        <v>778.49200000000008</v>
      </c>
      <c r="F19" s="175">
        <f>'Turquoise Allocation'!Q37</f>
        <v>25.280983199999998</v>
      </c>
      <c r="H19" s="221" t="s">
        <v>1641</v>
      </c>
      <c r="I19" s="222">
        <f t="shared" si="0"/>
        <v>813290.28529999999</v>
      </c>
      <c r="J19" s="222">
        <v>408624</v>
      </c>
      <c r="K19" s="222">
        <f t="shared" si="1"/>
        <v>404666.28529999999</v>
      </c>
      <c r="L19" s="273"/>
      <c r="M19" s="158"/>
      <c r="N19" s="288"/>
    </row>
    <row r="20" spans="1:14" x14ac:dyDescent="0.2">
      <c r="B20" s="146"/>
      <c r="C20" s="175"/>
      <c r="D20" s="175"/>
      <c r="E20" s="212"/>
      <c r="F20" s="213"/>
      <c r="G20" s="4"/>
      <c r="H20" s="221" t="s">
        <v>1642</v>
      </c>
      <c r="I20" s="222">
        <f t="shared" si="0"/>
        <v>813290.28529999999</v>
      </c>
      <c r="J20" s="222">
        <v>410162</v>
      </c>
      <c r="K20" s="222">
        <f t="shared" si="1"/>
        <v>403128.28529999999</v>
      </c>
      <c r="L20" s="273"/>
      <c r="M20" s="158"/>
    </row>
    <row r="21" spans="1:14" x14ac:dyDescent="0.2">
      <c r="A21" s="1" t="s">
        <v>15</v>
      </c>
      <c r="B21" s="172">
        <v>0.25</v>
      </c>
      <c r="C21" s="175">
        <f>'Alamogordo Allocation'!N11</f>
        <v>95189.62000000001</v>
      </c>
      <c r="D21" s="175">
        <f>'Alamogordo Allocation'!O11</f>
        <v>3598.7925</v>
      </c>
      <c r="E21" s="175">
        <f>'Alamogordo Allocation'!P11</f>
        <v>91590.827499999999</v>
      </c>
      <c r="F21" s="175">
        <f>'Alamogordo Allocation'!Q11</f>
        <v>1732.4510840000003</v>
      </c>
      <c r="H21" s="221" t="s">
        <v>1643</v>
      </c>
      <c r="I21" s="222">
        <f t="shared" si="0"/>
        <v>813290.28529999999</v>
      </c>
      <c r="J21" s="222">
        <v>411701</v>
      </c>
      <c r="K21" s="222">
        <f t="shared" si="1"/>
        <v>401589.28529999999</v>
      </c>
      <c r="L21" s="273"/>
      <c r="M21" s="158"/>
      <c r="N21" s="288"/>
    </row>
    <row r="22" spans="1:14" x14ac:dyDescent="0.2">
      <c r="B22" s="146"/>
      <c r="C22" s="175"/>
      <c r="D22" s="175"/>
      <c r="E22" s="213"/>
      <c r="F22" s="213"/>
      <c r="H22" s="221" t="s">
        <v>1644</v>
      </c>
      <c r="I22" s="222">
        <f t="shared" si="0"/>
        <v>813290.28529999999</v>
      </c>
      <c r="J22" s="222">
        <v>413239</v>
      </c>
      <c r="K22" s="222">
        <f t="shared" si="1"/>
        <v>400051.28529999999</v>
      </c>
      <c r="L22" s="273"/>
      <c r="M22" s="158"/>
    </row>
    <row r="23" spans="1:14" x14ac:dyDescent="0.2">
      <c r="A23" s="1" t="s">
        <v>16</v>
      </c>
      <c r="B23" s="172">
        <v>0.1</v>
      </c>
      <c r="C23" s="175">
        <f>'Valencia Allocation'!N79</f>
        <v>39017.468000000008</v>
      </c>
      <c r="D23" s="175">
        <f>'Valencia Allocation'!O79</f>
        <v>29770.472999999998</v>
      </c>
      <c r="E23" s="175">
        <f>'Valencia Allocation'!P79</f>
        <v>9246.9950000000026</v>
      </c>
      <c r="F23" s="175">
        <f>'Valencia Allocation'!Q79</f>
        <v>1134.6579213</v>
      </c>
      <c r="H23" s="221" t="s">
        <v>1645</v>
      </c>
      <c r="I23" s="222">
        <f t="shared" si="0"/>
        <v>813290.28529999999</v>
      </c>
      <c r="J23" s="222">
        <v>414778</v>
      </c>
      <c r="K23" s="222">
        <f t="shared" si="1"/>
        <v>398512.28529999999</v>
      </c>
      <c r="L23" s="273"/>
      <c r="M23" s="158"/>
      <c r="N23" s="288"/>
    </row>
    <row r="24" spans="1:14" x14ac:dyDescent="0.2">
      <c r="B24" s="146"/>
      <c r="C24" s="175"/>
      <c r="D24" s="175"/>
      <c r="E24" s="213"/>
      <c r="F24" s="213"/>
      <c r="H24" s="221" t="s">
        <v>1646</v>
      </c>
      <c r="I24" s="222">
        <f t="shared" si="0"/>
        <v>813290.28529999999</v>
      </c>
      <c r="J24" s="222">
        <v>416316</v>
      </c>
      <c r="K24" s="222">
        <f t="shared" si="1"/>
        <v>396974.28529999999</v>
      </c>
      <c r="L24" s="273"/>
      <c r="M24" s="158"/>
    </row>
    <row r="25" spans="1:14" x14ac:dyDescent="0.2">
      <c r="A25" s="1" t="s">
        <v>17</v>
      </c>
      <c r="B25" s="172">
        <v>0.01</v>
      </c>
      <c r="C25" s="175">
        <f>'Reeves Allocation'!N41</f>
        <v>4555.6079</v>
      </c>
      <c r="D25" s="175">
        <f>'Reeves Allocation'!O41</f>
        <v>3569.4331000000002</v>
      </c>
      <c r="E25" s="175">
        <f>'Reeves Allocation'!P41</f>
        <v>986.17480000000023</v>
      </c>
      <c r="F25" s="175">
        <f>'Reeves Allocation'!Q41</f>
        <v>125.38907931</v>
      </c>
      <c r="H25" s="221" t="s">
        <v>1647</v>
      </c>
      <c r="I25" s="222">
        <f t="shared" si="0"/>
        <v>813290.28529999999</v>
      </c>
      <c r="J25" s="222">
        <v>417854</v>
      </c>
      <c r="K25" s="222">
        <f t="shared" si="1"/>
        <v>395436.28529999999</v>
      </c>
      <c r="L25" s="273"/>
      <c r="M25" s="158"/>
      <c r="N25" s="288"/>
    </row>
    <row r="26" spans="1:14" s="141" customFormat="1" x14ac:dyDescent="0.2">
      <c r="B26" s="146"/>
      <c r="C26" s="150"/>
      <c r="D26" s="150"/>
      <c r="H26" s="221" t="s">
        <v>1648</v>
      </c>
      <c r="I26" s="222">
        <f t="shared" si="0"/>
        <v>813290.28529999999</v>
      </c>
      <c r="J26" s="222">
        <v>419393</v>
      </c>
      <c r="K26" s="222">
        <f t="shared" si="1"/>
        <v>393897.28529999999</v>
      </c>
      <c r="L26" s="273"/>
      <c r="M26" s="158"/>
    </row>
    <row r="27" spans="1:14" s="141" customFormat="1" x14ac:dyDescent="0.2">
      <c r="B27" s="146"/>
      <c r="C27" s="176">
        <f>SUM(C5:C25)</f>
        <v>813290.28529999999</v>
      </c>
      <c r="D27" s="176">
        <f>SUM(D5:D25)</f>
        <v>390162.10590000002</v>
      </c>
      <c r="E27" s="176">
        <f>SUM(E5:E25)</f>
        <v>423128.17940000002</v>
      </c>
      <c r="F27" s="176">
        <f>SUM(F5:F25)</f>
        <v>19977.29756409</v>
      </c>
      <c r="H27" s="272" t="s">
        <v>1745</v>
      </c>
      <c r="I27" s="222">
        <f t="shared" si="0"/>
        <v>813290.28529999999</v>
      </c>
      <c r="J27" s="222">
        <v>420931</v>
      </c>
      <c r="K27" s="222">
        <f t="shared" ref="K27" si="2">+I27-J27</f>
        <v>392359.28529999999</v>
      </c>
      <c r="L27" s="273"/>
      <c r="M27" s="158"/>
      <c r="N27" s="288"/>
    </row>
    <row r="28" spans="1:14" s="141" customFormat="1" x14ac:dyDescent="0.2">
      <c r="B28" s="146"/>
      <c r="C28" s="150"/>
      <c r="D28" s="150"/>
      <c r="G28" s="1" t="s">
        <v>1830</v>
      </c>
      <c r="H28" s="221" t="s">
        <v>1649</v>
      </c>
      <c r="I28" s="222">
        <f t="shared" si="0"/>
        <v>813290.28529999999</v>
      </c>
      <c r="J28" s="222">
        <v>422470</v>
      </c>
      <c r="K28" s="222">
        <f t="shared" si="1"/>
        <v>390820.28529999999</v>
      </c>
      <c r="L28" s="273"/>
      <c r="M28" s="158"/>
    </row>
    <row r="29" spans="1:14" x14ac:dyDescent="0.2">
      <c r="E29" s="284" t="s">
        <v>1788</v>
      </c>
      <c r="F29" s="222">
        <f>+F27/12</f>
        <v>1664.7747970075</v>
      </c>
      <c r="G29">
        <v>0</v>
      </c>
      <c r="H29" s="221" t="s">
        <v>1650</v>
      </c>
      <c r="I29" s="222">
        <f t="shared" si="0"/>
        <v>813290.28529999999</v>
      </c>
      <c r="J29" s="222">
        <v>424008</v>
      </c>
      <c r="K29" s="222">
        <f t="shared" si="1"/>
        <v>389282.28529999999</v>
      </c>
      <c r="L29" s="273"/>
      <c r="M29" s="158"/>
    </row>
    <row r="30" spans="1:14" s="141" customFormat="1" x14ac:dyDescent="0.2">
      <c r="E30" s="284" t="s">
        <v>1790</v>
      </c>
      <c r="F30" s="222">
        <v>1538.89</v>
      </c>
      <c r="H30" s="272" t="s">
        <v>1746</v>
      </c>
      <c r="I30" s="222">
        <f t="shared" si="0"/>
        <v>813290.28529999999</v>
      </c>
      <c r="J30" s="222">
        <v>425547</v>
      </c>
      <c r="K30" s="222">
        <f t="shared" ref="K30" si="3">+I30-J30</f>
        <v>387743.28529999999</v>
      </c>
      <c r="L30" s="273"/>
      <c r="M30" s="158"/>
    </row>
    <row r="31" spans="1:14" x14ac:dyDescent="0.2">
      <c r="H31" s="272" t="s">
        <v>1747</v>
      </c>
      <c r="I31" s="222">
        <f t="shared" si="0"/>
        <v>813290.28529999999</v>
      </c>
      <c r="J31" s="222">
        <v>427085</v>
      </c>
      <c r="K31" s="222">
        <f t="shared" si="1"/>
        <v>386205.28529999999</v>
      </c>
      <c r="L31" s="273"/>
      <c r="M31" s="158"/>
    </row>
    <row r="32" spans="1:14" s="141" customFormat="1" x14ac:dyDescent="0.2">
      <c r="A32" s="6" t="s">
        <v>14</v>
      </c>
      <c r="B32" s="174">
        <v>0.1</v>
      </c>
      <c r="C32" s="184" t="s">
        <v>1620</v>
      </c>
      <c r="D32" s="179"/>
      <c r="E32" s="7"/>
      <c r="F32"/>
      <c r="H32" s="272" t="s">
        <v>1748</v>
      </c>
      <c r="I32" s="222">
        <f t="shared" si="0"/>
        <v>813290.28529999999</v>
      </c>
      <c r="J32" s="222">
        <v>428624</v>
      </c>
      <c r="K32" s="222">
        <f t="shared" ref="K32:K35" si="4">+I32-J32</f>
        <v>384666.28529999999</v>
      </c>
      <c r="L32" s="273"/>
      <c r="M32" s="158"/>
    </row>
    <row r="33" spans="1:14" x14ac:dyDescent="0.2">
      <c r="H33" s="272" t="s">
        <v>1749</v>
      </c>
      <c r="I33" s="222">
        <f t="shared" si="0"/>
        <v>813290.28529999999</v>
      </c>
      <c r="J33" s="222">
        <v>430162</v>
      </c>
      <c r="K33" s="222">
        <f t="shared" si="4"/>
        <v>383128.28529999999</v>
      </c>
      <c r="L33" s="273"/>
      <c r="M33" s="158"/>
    </row>
    <row r="34" spans="1:14" x14ac:dyDescent="0.2">
      <c r="A34" s="7" t="s">
        <v>10</v>
      </c>
      <c r="B34" s="173" t="s">
        <v>1592</v>
      </c>
      <c r="C34" s="178" t="s">
        <v>1594</v>
      </c>
      <c r="D34" s="179"/>
      <c r="E34" s="7"/>
      <c r="H34" s="272" t="s">
        <v>1757</v>
      </c>
      <c r="I34" s="222">
        <f t="shared" si="0"/>
        <v>813290.28529999999</v>
      </c>
      <c r="J34" s="222">
        <v>431701</v>
      </c>
      <c r="K34" s="222">
        <f t="shared" si="4"/>
        <v>381589.28529999999</v>
      </c>
      <c r="L34" s="273"/>
      <c r="M34" s="158"/>
    </row>
    <row r="35" spans="1:14" x14ac:dyDescent="0.2">
      <c r="B35" s="146"/>
      <c r="C35" s="150"/>
      <c r="D35" s="150"/>
      <c r="H35" s="272" t="s">
        <v>1758</v>
      </c>
      <c r="I35" s="222">
        <f t="shared" si="0"/>
        <v>813290.28529999999</v>
      </c>
      <c r="J35" s="222">
        <v>433239</v>
      </c>
      <c r="K35" s="222">
        <f t="shared" si="4"/>
        <v>380051.28529999999</v>
      </c>
      <c r="L35" s="273"/>
      <c r="M35" s="158"/>
    </row>
    <row r="36" spans="1:14" x14ac:dyDescent="0.2">
      <c r="A36" s="7" t="s">
        <v>11</v>
      </c>
      <c r="B36" s="180">
        <v>0.8</v>
      </c>
      <c r="C36" s="178" t="s">
        <v>1593</v>
      </c>
      <c r="D36" s="179"/>
      <c r="E36" s="7"/>
      <c r="H36" s="272" t="s">
        <v>1759</v>
      </c>
      <c r="I36" s="222">
        <f t="shared" si="0"/>
        <v>813290.28529999999</v>
      </c>
      <c r="J36" s="222">
        <v>434778</v>
      </c>
      <c r="K36" s="222">
        <f t="shared" ref="K36:K43" si="5">+I36-J36</f>
        <v>378512.28529999999</v>
      </c>
      <c r="L36" s="273"/>
      <c r="M36" s="158"/>
    </row>
    <row r="37" spans="1:14" x14ac:dyDescent="0.2">
      <c r="B37" s="146"/>
      <c r="C37" s="150"/>
      <c r="D37" s="150"/>
      <c r="H37" s="221" t="s">
        <v>1750</v>
      </c>
      <c r="I37" s="222">
        <f t="shared" si="0"/>
        <v>813290.28529999999</v>
      </c>
      <c r="J37" s="222">
        <v>436316</v>
      </c>
      <c r="K37" s="222">
        <f t="shared" si="5"/>
        <v>376974.28529999999</v>
      </c>
      <c r="L37" s="273"/>
      <c r="M37" s="158"/>
    </row>
    <row r="38" spans="1:14" x14ac:dyDescent="0.2">
      <c r="A38" s="6" t="s">
        <v>18</v>
      </c>
      <c r="B38" s="174">
        <v>0.8</v>
      </c>
      <c r="C38" s="178" t="s">
        <v>1593</v>
      </c>
      <c r="D38" s="179"/>
      <c r="E38" s="7"/>
      <c r="H38" s="221" t="s">
        <v>1751</v>
      </c>
      <c r="I38" s="222">
        <f t="shared" si="0"/>
        <v>813290.28529999999</v>
      </c>
      <c r="J38" s="222">
        <v>437855</v>
      </c>
      <c r="K38" s="222">
        <f t="shared" si="5"/>
        <v>375435.28529999999</v>
      </c>
      <c r="L38" s="273"/>
      <c r="M38" s="158"/>
    </row>
    <row r="39" spans="1:14" x14ac:dyDescent="0.2">
      <c r="C39" s="150"/>
      <c r="D39" s="150"/>
      <c r="H39" s="272" t="s">
        <v>1752</v>
      </c>
      <c r="I39" s="222">
        <f t="shared" si="0"/>
        <v>813290.28529999999</v>
      </c>
      <c r="J39" s="222">
        <v>439393</v>
      </c>
      <c r="K39" s="222">
        <f t="shared" si="5"/>
        <v>373897.28529999999</v>
      </c>
      <c r="L39" s="273"/>
      <c r="M39" s="273"/>
      <c r="N39" s="273"/>
    </row>
    <row r="40" spans="1:14" x14ac:dyDescent="0.2">
      <c r="A40" s="6" t="s">
        <v>20</v>
      </c>
      <c r="B40" s="174">
        <v>0.8</v>
      </c>
      <c r="C40" s="178" t="s">
        <v>1593</v>
      </c>
      <c r="D40" s="177"/>
      <c r="E40" s="7"/>
      <c r="H40" s="221" t="s">
        <v>1753</v>
      </c>
      <c r="I40" s="222">
        <f t="shared" si="0"/>
        <v>813290.28529999999</v>
      </c>
      <c r="J40" s="222">
        <v>440931</v>
      </c>
      <c r="K40" s="222">
        <f t="shared" si="5"/>
        <v>372359.28529999999</v>
      </c>
      <c r="L40" s="273"/>
      <c r="M40" s="273"/>
      <c r="N40" s="273"/>
    </row>
    <row r="41" spans="1:14" x14ac:dyDescent="0.2">
      <c r="B41" s="146"/>
      <c r="D41" s="150"/>
      <c r="H41" s="221" t="s">
        <v>1754</v>
      </c>
      <c r="I41" s="222">
        <f t="shared" si="0"/>
        <v>813290.28529999999</v>
      </c>
      <c r="J41" s="222">
        <v>442470</v>
      </c>
      <c r="K41" s="222">
        <f t="shared" si="5"/>
        <v>370820.28529999999</v>
      </c>
      <c r="L41" s="273"/>
      <c r="M41" s="273"/>
      <c r="N41" s="273"/>
    </row>
    <row r="42" spans="1:14" x14ac:dyDescent="0.2">
      <c r="A42" s="6" t="s">
        <v>19</v>
      </c>
      <c r="B42" s="174">
        <v>0.8</v>
      </c>
      <c r="C42" s="178" t="s">
        <v>1593</v>
      </c>
      <c r="D42" s="177"/>
      <c r="E42" s="7"/>
      <c r="H42" s="272" t="s">
        <v>1755</v>
      </c>
      <c r="I42" s="222">
        <f t="shared" si="0"/>
        <v>813290.28529999999</v>
      </c>
      <c r="J42" s="222">
        <v>444008</v>
      </c>
      <c r="K42" s="222">
        <f t="shared" si="5"/>
        <v>369282.28529999999</v>
      </c>
      <c r="L42" s="273"/>
      <c r="M42" s="273"/>
      <c r="N42" s="273"/>
    </row>
    <row r="43" spans="1:14" x14ac:dyDescent="0.2">
      <c r="B43" s="146"/>
      <c r="C43" s="14"/>
      <c r="D43" s="150"/>
      <c r="H43" s="272" t="s">
        <v>1756</v>
      </c>
      <c r="I43" s="222">
        <f t="shared" si="0"/>
        <v>813290.28529999999</v>
      </c>
      <c r="J43" s="222">
        <v>445547</v>
      </c>
      <c r="K43" s="222">
        <f t="shared" si="5"/>
        <v>367743.28529999999</v>
      </c>
      <c r="L43" s="273"/>
      <c r="M43" s="273"/>
      <c r="N43" s="273"/>
    </row>
    <row r="44" spans="1:14" x14ac:dyDescent="0.2">
      <c r="A44" s="6" t="s">
        <v>21</v>
      </c>
      <c r="B44" s="174">
        <v>0.8</v>
      </c>
      <c r="C44" s="178" t="s">
        <v>1593</v>
      </c>
      <c r="D44" s="177"/>
      <c r="E44" s="7"/>
      <c r="H44" s="272" t="s">
        <v>1763</v>
      </c>
      <c r="I44" s="222">
        <f t="shared" si="0"/>
        <v>813290.28529999999</v>
      </c>
      <c r="J44" s="222">
        <f>+J43+$F$30</f>
        <v>447085.89</v>
      </c>
      <c r="K44" s="222">
        <f t="shared" ref="K44:K55" si="6">+I44-J44</f>
        <v>366204.39529999997</v>
      </c>
      <c r="L44" s="273"/>
      <c r="M44" s="273"/>
      <c r="N44" s="273"/>
    </row>
    <row r="45" spans="1:14" x14ac:dyDescent="0.2">
      <c r="B45" s="146"/>
      <c r="C45" s="14"/>
      <c r="D45" s="150"/>
      <c r="H45" s="272" t="s">
        <v>1764</v>
      </c>
      <c r="I45" s="222">
        <f t="shared" si="0"/>
        <v>813290.28529999999</v>
      </c>
      <c r="J45" s="222">
        <f t="shared" ref="J45:J52" si="7">+J44+$F$30</f>
        <v>448624.78</v>
      </c>
      <c r="K45" s="222">
        <f t="shared" si="6"/>
        <v>364665.50529999996</v>
      </c>
      <c r="L45" s="273"/>
      <c r="M45" s="273"/>
      <c r="N45" s="273"/>
    </row>
    <row r="46" spans="1:14" x14ac:dyDescent="0.2">
      <c r="A46" s="6" t="s">
        <v>22</v>
      </c>
      <c r="B46" s="174">
        <v>0.8</v>
      </c>
      <c r="C46" s="178" t="s">
        <v>1593</v>
      </c>
      <c r="D46" s="177"/>
      <c r="E46" s="7"/>
      <c r="H46" s="272" t="s">
        <v>1765</v>
      </c>
      <c r="I46" s="222">
        <f t="shared" si="0"/>
        <v>813290.28529999999</v>
      </c>
      <c r="J46" s="222">
        <f t="shared" si="7"/>
        <v>450163.67000000004</v>
      </c>
      <c r="K46" s="222">
        <f t="shared" si="6"/>
        <v>363126.61529999995</v>
      </c>
      <c r="L46" s="273"/>
      <c r="M46" s="273"/>
      <c r="N46" s="273"/>
    </row>
    <row r="47" spans="1:14" x14ac:dyDescent="0.2">
      <c r="B47" s="146"/>
      <c r="C47" s="14"/>
      <c r="D47" s="150"/>
      <c r="H47" s="272" t="s">
        <v>1766</v>
      </c>
      <c r="I47" s="222">
        <f t="shared" si="0"/>
        <v>813290.28529999999</v>
      </c>
      <c r="J47" s="222">
        <f t="shared" si="7"/>
        <v>451702.56000000006</v>
      </c>
      <c r="K47" s="222">
        <f t="shared" si="6"/>
        <v>361587.72529999993</v>
      </c>
      <c r="L47" s="273"/>
      <c r="M47" s="273"/>
      <c r="N47" s="273"/>
    </row>
    <row r="48" spans="1:14" x14ac:dyDescent="0.2">
      <c r="A48" s="6" t="s">
        <v>23</v>
      </c>
      <c r="B48" s="174">
        <v>0.1</v>
      </c>
      <c r="C48" s="178" t="s">
        <v>1593</v>
      </c>
      <c r="D48" s="177"/>
      <c r="E48" s="7"/>
      <c r="H48" s="272" t="s">
        <v>1767</v>
      </c>
      <c r="I48" s="222">
        <f t="shared" si="0"/>
        <v>813290.28529999999</v>
      </c>
      <c r="J48" s="222">
        <f t="shared" si="7"/>
        <v>453241.45000000007</v>
      </c>
      <c r="K48" s="222">
        <f t="shared" si="6"/>
        <v>360048.83529999992</v>
      </c>
      <c r="L48" s="273"/>
      <c r="M48" s="273"/>
      <c r="N48" s="273"/>
    </row>
    <row r="49" spans="8:14" x14ac:dyDescent="0.2">
      <c r="H49" s="221" t="s">
        <v>1768</v>
      </c>
      <c r="I49" s="222">
        <f t="shared" si="0"/>
        <v>813290.28529999999</v>
      </c>
      <c r="J49" s="222">
        <f t="shared" si="7"/>
        <v>454780.34000000008</v>
      </c>
      <c r="K49" s="222">
        <f t="shared" si="6"/>
        <v>358509.9452999999</v>
      </c>
      <c r="L49" s="273"/>
      <c r="M49" s="273"/>
      <c r="N49" s="273"/>
    </row>
    <row r="50" spans="8:14" x14ac:dyDescent="0.2">
      <c r="H50" s="221" t="s">
        <v>1769</v>
      </c>
      <c r="I50" s="222">
        <f t="shared" si="0"/>
        <v>813290.28529999999</v>
      </c>
      <c r="J50" s="222">
        <f t="shared" si="7"/>
        <v>456319.2300000001</v>
      </c>
      <c r="K50" s="222">
        <f t="shared" si="6"/>
        <v>356971.05529999989</v>
      </c>
      <c r="L50" s="273"/>
      <c r="M50" s="273"/>
      <c r="N50" s="273"/>
    </row>
    <row r="51" spans="8:14" x14ac:dyDescent="0.2">
      <c r="H51" s="272" t="s">
        <v>1770</v>
      </c>
      <c r="I51" s="222">
        <f t="shared" si="0"/>
        <v>813290.28529999999</v>
      </c>
      <c r="J51" s="222">
        <f>+J50+$F$30</f>
        <v>457858.12000000011</v>
      </c>
      <c r="K51" s="222">
        <f t="shared" si="6"/>
        <v>355432.16529999988</v>
      </c>
      <c r="L51" s="273"/>
      <c r="M51" s="273"/>
      <c r="N51" s="273"/>
    </row>
    <row r="52" spans="8:14" x14ac:dyDescent="0.2">
      <c r="H52" s="221" t="s">
        <v>1771</v>
      </c>
      <c r="I52" s="222">
        <f t="shared" si="0"/>
        <v>813290.28529999999</v>
      </c>
      <c r="J52" s="222">
        <f t="shared" si="7"/>
        <v>459397.01000000013</v>
      </c>
      <c r="K52" s="222">
        <f t="shared" si="6"/>
        <v>353893.27529999986</v>
      </c>
      <c r="L52" s="273"/>
      <c r="M52" s="273"/>
      <c r="N52" s="273"/>
    </row>
    <row r="53" spans="8:14" x14ac:dyDescent="0.2">
      <c r="H53" s="221" t="s">
        <v>1772</v>
      </c>
      <c r="I53" s="222">
        <f t="shared" si="0"/>
        <v>813290.28529999999</v>
      </c>
      <c r="J53" s="222">
        <f>+J52+($F$29)</f>
        <v>461061.78479700763</v>
      </c>
      <c r="K53" s="222">
        <f t="shared" si="6"/>
        <v>352228.50050299236</v>
      </c>
      <c r="L53" s="273"/>
      <c r="M53" s="273"/>
      <c r="N53" s="273"/>
    </row>
    <row r="54" spans="8:14" x14ac:dyDescent="0.2">
      <c r="H54" s="272" t="s">
        <v>1773</v>
      </c>
      <c r="I54" s="222">
        <f t="shared" si="0"/>
        <v>813290.28529999999</v>
      </c>
      <c r="J54" s="222">
        <f>+J53+($F$29)</f>
        <v>462726.55959401513</v>
      </c>
      <c r="K54" s="222">
        <f t="shared" si="6"/>
        <v>350563.72570598486</v>
      </c>
      <c r="L54" s="273"/>
      <c r="M54" s="273"/>
      <c r="N54" s="273"/>
    </row>
    <row r="55" spans="8:14" x14ac:dyDescent="0.2">
      <c r="H55" s="272" t="s">
        <v>1774</v>
      </c>
      <c r="I55" s="222">
        <f t="shared" si="0"/>
        <v>813290.28529999999</v>
      </c>
      <c r="J55" s="222">
        <f t="shared" ref="J55:J78" si="8">+J54+($F$29)</f>
        <v>464391.33439102262</v>
      </c>
      <c r="K55" s="222">
        <f t="shared" si="6"/>
        <v>348898.95090897736</v>
      </c>
      <c r="L55" s="273"/>
      <c r="M55" s="273"/>
      <c r="N55" s="273"/>
    </row>
    <row r="56" spans="8:14" x14ac:dyDescent="0.2">
      <c r="H56" s="272" t="s">
        <v>1776</v>
      </c>
      <c r="I56" s="222">
        <f t="shared" si="0"/>
        <v>813290.28529999999</v>
      </c>
      <c r="J56" s="222">
        <f>+J55+($F$29)</f>
        <v>466056.10918803012</v>
      </c>
      <c r="K56" s="222">
        <f t="shared" ref="K56:K67" si="9">+I56-J56</f>
        <v>347234.17611196986</v>
      </c>
      <c r="L56" s="273"/>
      <c r="M56" s="273"/>
      <c r="N56" s="273"/>
    </row>
    <row r="57" spans="8:14" x14ac:dyDescent="0.2">
      <c r="H57" s="272" t="s">
        <v>1777</v>
      </c>
      <c r="I57" s="222">
        <f t="shared" si="0"/>
        <v>813290.28529999999</v>
      </c>
      <c r="J57" s="222">
        <f>+J56+($F$29)</f>
        <v>467720.88398503762</v>
      </c>
      <c r="K57" s="222">
        <f t="shared" si="9"/>
        <v>345569.40131496236</v>
      </c>
      <c r="L57" s="273"/>
      <c r="M57" s="273"/>
      <c r="N57" s="273"/>
    </row>
    <row r="58" spans="8:14" x14ac:dyDescent="0.2">
      <c r="H58" s="272" t="s">
        <v>1778</v>
      </c>
      <c r="I58" s="222">
        <f t="shared" si="0"/>
        <v>813290.28529999999</v>
      </c>
      <c r="J58" s="222">
        <f t="shared" si="8"/>
        <v>469385.65878204512</v>
      </c>
      <c r="K58" s="222">
        <f t="shared" si="9"/>
        <v>343904.62651795486</v>
      </c>
      <c r="L58" s="273"/>
      <c r="M58" s="273"/>
      <c r="N58" s="273"/>
    </row>
    <row r="59" spans="8:14" x14ac:dyDescent="0.2">
      <c r="H59" s="272" t="s">
        <v>1779</v>
      </c>
      <c r="I59" s="222">
        <f t="shared" si="0"/>
        <v>813290.28529999999</v>
      </c>
      <c r="J59" s="222">
        <f t="shared" si="8"/>
        <v>471050.43357905262</v>
      </c>
      <c r="K59" s="222">
        <f t="shared" si="9"/>
        <v>342239.85172094736</v>
      </c>
      <c r="L59" s="273"/>
      <c r="M59" s="273"/>
      <c r="N59" s="273"/>
    </row>
    <row r="60" spans="8:14" x14ac:dyDescent="0.2">
      <c r="H60" s="272" t="s">
        <v>1780</v>
      </c>
      <c r="I60" s="222">
        <f t="shared" si="0"/>
        <v>813290.28529999999</v>
      </c>
      <c r="J60" s="222">
        <f t="shared" si="8"/>
        <v>472715.20837606012</v>
      </c>
      <c r="K60" s="222">
        <f t="shared" si="9"/>
        <v>340575.07692393987</v>
      </c>
      <c r="L60" s="273"/>
      <c r="M60" s="273"/>
      <c r="N60" s="273"/>
    </row>
    <row r="61" spans="8:14" x14ac:dyDescent="0.2">
      <c r="H61" s="221" t="s">
        <v>1781</v>
      </c>
      <c r="I61" s="222">
        <f t="shared" si="0"/>
        <v>813290.28529999999</v>
      </c>
      <c r="J61" s="222">
        <f t="shared" si="8"/>
        <v>474379.98317306762</v>
      </c>
      <c r="K61" s="222">
        <f t="shared" si="9"/>
        <v>338910.30212693237</v>
      </c>
      <c r="L61" s="273"/>
      <c r="M61" s="273"/>
      <c r="N61" s="273"/>
    </row>
    <row r="62" spans="8:14" x14ac:dyDescent="0.2">
      <c r="H62" s="221" t="s">
        <v>1782</v>
      </c>
      <c r="I62" s="222">
        <f t="shared" si="0"/>
        <v>813290.28529999999</v>
      </c>
      <c r="J62" s="222">
        <f t="shared" si="8"/>
        <v>476044.75797007512</v>
      </c>
      <c r="K62" s="222">
        <f t="shared" si="9"/>
        <v>337245.52732992487</v>
      </c>
      <c r="L62" s="273"/>
      <c r="M62" s="273"/>
      <c r="N62" s="273"/>
    </row>
    <row r="63" spans="8:14" x14ac:dyDescent="0.2">
      <c r="H63" s="272" t="s">
        <v>1783</v>
      </c>
      <c r="I63" s="222">
        <f t="shared" si="0"/>
        <v>813290.28529999999</v>
      </c>
      <c r="J63" s="222">
        <f t="shared" si="8"/>
        <v>477709.53276708262</v>
      </c>
      <c r="K63" s="222">
        <f t="shared" si="9"/>
        <v>335580.75253291737</v>
      </c>
      <c r="L63" s="273"/>
      <c r="M63" s="273"/>
      <c r="N63" s="273"/>
    </row>
    <row r="64" spans="8:14" x14ac:dyDescent="0.2">
      <c r="H64" s="221" t="s">
        <v>1784</v>
      </c>
      <c r="I64" s="222">
        <f t="shared" si="0"/>
        <v>813290.28529999999</v>
      </c>
      <c r="J64" s="222">
        <f t="shared" si="8"/>
        <v>479374.30756409012</v>
      </c>
      <c r="K64" s="222">
        <f t="shared" si="9"/>
        <v>333915.97773590987</v>
      </c>
      <c r="L64" s="273"/>
      <c r="M64" s="273"/>
      <c r="N64" s="273"/>
    </row>
    <row r="65" spans="8:14" x14ac:dyDescent="0.2">
      <c r="H65" s="221" t="s">
        <v>1785</v>
      </c>
      <c r="I65" s="222">
        <f t="shared" si="0"/>
        <v>813290.28529999999</v>
      </c>
      <c r="J65" s="222">
        <f t="shared" si="8"/>
        <v>481039.08236109762</v>
      </c>
      <c r="K65" s="222">
        <f t="shared" si="9"/>
        <v>332251.20293890237</v>
      </c>
      <c r="L65" s="273"/>
      <c r="M65" s="273"/>
      <c r="N65" s="273"/>
    </row>
    <row r="66" spans="8:14" x14ac:dyDescent="0.2">
      <c r="H66" s="272" t="s">
        <v>1786</v>
      </c>
      <c r="I66" s="222">
        <f t="shared" si="0"/>
        <v>813290.28529999999</v>
      </c>
      <c r="J66" s="222">
        <f t="shared" si="8"/>
        <v>482703.85715810512</v>
      </c>
      <c r="K66" s="222">
        <f t="shared" si="9"/>
        <v>330586.42814189487</v>
      </c>
      <c r="L66" s="273"/>
      <c r="M66" s="273"/>
      <c r="N66" s="273"/>
    </row>
    <row r="67" spans="8:14" x14ac:dyDescent="0.2">
      <c r="H67" s="272" t="s">
        <v>1787</v>
      </c>
      <c r="I67" s="222">
        <f t="shared" si="0"/>
        <v>813290.28529999999</v>
      </c>
      <c r="J67" s="222">
        <f t="shared" si="8"/>
        <v>484368.63195511262</v>
      </c>
      <c r="K67" s="222">
        <f t="shared" si="9"/>
        <v>328921.65334488737</v>
      </c>
      <c r="L67" s="273"/>
      <c r="M67" s="273"/>
      <c r="N67" s="273"/>
    </row>
    <row r="68" spans="8:14" x14ac:dyDescent="0.2">
      <c r="H68" s="272" t="s">
        <v>1791</v>
      </c>
      <c r="I68" s="222">
        <f>+I67</f>
        <v>813290.28529999999</v>
      </c>
      <c r="J68" s="222">
        <f>+J67+($F$29)</f>
        <v>486033.40675212012</v>
      </c>
      <c r="K68" s="222">
        <f t="shared" ref="K68:K78" si="10">+I68-J68</f>
        <v>327256.87854787987</v>
      </c>
      <c r="L68" s="273"/>
      <c r="M68" s="273"/>
      <c r="N68" s="273"/>
    </row>
    <row r="69" spans="8:14" x14ac:dyDescent="0.2">
      <c r="H69" s="272" t="s">
        <v>1792</v>
      </c>
      <c r="I69" s="222">
        <f t="shared" si="0"/>
        <v>813290.28529999999</v>
      </c>
      <c r="J69" s="222">
        <f t="shared" si="8"/>
        <v>487698.18154912762</v>
      </c>
      <c r="K69" s="222">
        <f t="shared" si="10"/>
        <v>325592.10375087237</v>
      </c>
      <c r="L69" s="273"/>
      <c r="M69" s="273"/>
      <c r="N69" s="273"/>
    </row>
    <row r="70" spans="8:14" x14ac:dyDescent="0.2">
      <c r="H70" s="272" t="s">
        <v>1793</v>
      </c>
      <c r="I70" s="222">
        <f t="shared" si="0"/>
        <v>813290.28529999999</v>
      </c>
      <c r="J70" s="222">
        <f t="shared" si="8"/>
        <v>489362.95634613512</v>
      </c>
      <c r="K70" s="222">
        <f t="shared" si="10"/>
        <v>323927.32895386487</v>
      </c>
      <c r="L70" s="273"/>
      <c r="M70" s="273"/>
      <c r="N70" s="273"/>
    </row>
    <row r="71" spans="8:14" x14ac:dyDescent="0.2">
      <c r="H71" s="272" t="s">
        <v>1794</v>
      </c>
      <c r="I71" s="222">
        <f t="shared" si="0"/>
        <v>813290.28529999999</v>
      </c>
      <c r="J71" s="222">
        <f t="shared" si="8"/>
        <v>491027.73114314262</v>
      </c>
      <c r="K71" s="222">
        <f t="shared" si="10"/>
        <v>322262.55415685737</v>
      </c>
      <c r="L71" s="273"/>
      <c r="M71" s="273"/>
      <c r="N71" s="273"/>
    </row>
    <row r="72" spans="8:14" x14ac:dyDescent="0.2">
      <c r="H72" s="272" t="s">
        <v>1795</v>
      </c>
      <c r="I72" s="222">
        <f t="shared" si="0"/>
        <v>813290.28529999999</v>
      </c>
      <c r="J72" s="222">
        <f t="shared" si="8"/>
        <v>492692.50594015012</v>
      </c>
      <c r="K72" s="222">
        <f t="shared" si="10"/>
        <v>320597.77935984987</v>
      </c>
      <c r="L72" s="273"/>
      <c r="M72" s="273"/>
      <c r="N72" s="273"/>
    </row>
    <row r="73" spans="8:14" x14ac:dyDescent="0.2">
      <c r="H73" s="221" t="s">
        <v>1796</v>
      </c>
      <c r="I73" s="222">
        <f t="shared" ref="I73:I136" si="11">+I72</f>
        <v>813290.28529999999</v>
      </c>
      <c r="J73" s="222">
        <f t="shared" si="8"/>
        <v>494357.28073715762</v>
      </c>
      <c r="K73" s="222">
        <f t="shared" si="10"/>
        <v>318933.00456284237</v>
      </c>
      <c r="L73" s="273"/>
      <c r="M73" s="273"/>
      <c r="N73" s="273"/>
    </row>
    <row r="74" spans="8:14" x14ac:dyDescent="0.2">
      <c r="H74" s="221" t="s">
        <v>1797</v>
      </c>
      <c r="I74" s="222">
        <f t="shared" si="11"/>
        <v>813290.28529999999</v>
      </c>
      <c r="J74" s="222">
        <f t="shared" si="8"/>
        <v>496022.05553416512</v>
      </c>
      <c r="K74" s="222">
        <f t="shared" si="10"/>
        <v>317268.22976583487</v>
      </c>
      <c r="L74" s="273"/>
      <c r="M74" s="273"/>
      <c r="N74" s="273"/>
    </row>
    <row r="75" spans="8:14" x14ac:dyDescent="0.2">
      <c r="H75" s="272" t="s">
        <v>1798</v>
      </c>
      <c r="I75" s="222">
        <f t="shared" si="11"/>
        <v>813290.28529999999</v>
      </c>
      <c r="J75" s="222">
        <f t="shared" si="8"/>
        <v>497686.83033117262</v>
      </c>
      <c r="K75" s="222">
        <f t="shared" si="10"/>
        <v>315603.45496882737</v>
      </c>
      <c r="L75" s="273"/>
      <c r="M75" s="273"/>
      <c r="N75" s="273"/>
    </row>
    <row r="76" spans="8:14" x14ac:dyDescent="0.2">
      <c r="H76" s="221" t="s">
        <v>1799</v>
      </c>
      <c r="I76" s="222">
        <f t="shared" si="11"/>
        <v>813290.28529999999</v>
      </c>
      <c r="J76" s="222">
        <f t="shared" si="8"/>
        <v>499351.60512818012</v>
      </c>
      <c r="K76" s="222">
        <f t="shared" si="10"/>
        <v>313938.68017181987</v>
      </c>
      <c r="L76" s="273"/>
      <c r="M76" s="273"/>
      <c r="N76" s="273"/>
    </row>
    <row r="77" spans="8:14" x14ac:dyDescent="0.2">
      <c r="H77" s="221" t="s">
        <v>1800</v>
      </c>
      <c r="I77" s="222">
        <f t="shared" si="11"/>
        <v>813290.28529999999</v>
      </c>
      <c r="J77" s="222">
        <f t="shared" si="8"/>
        <v>501016.37992518762</v>
      </c>
      <c r="K77" s="222">
        <f t="shared" si="10"/>
        <v>312273.90537481237</v>
      </c>
      <c r="L77" s="273"/>
      <c r="M77" s="273"/>
      <c r="N77" s="273"/>
    </row>
    <row r="78" spans="8:14" x14ac:dyDescent="0.2">
      <c r="H78" s="272" t="s">
        <v>1801</v>
      </c>
      <c r="I78" s="222">
        <f t="shared" si="11"/>
        <v>813290.28529999999</v>
      </c>
      <c r="J78" s="222">
        <f t="shared" si="8"/>
        <v>502681.15472219512</v>
      </c>
      <c r="K78" s="222">
        <f t="shared" si="10"/>
        <v>310609.13057780487</v>
      </c>
      <c r="L78" s="273"/>
      <c r="M78" s="273"/>
      <c r="N78" s="273"/>
    </row>
    <row r="79" spans="8:14" x14ac:dyDescent="0.2">
      <c r="H79" s="272" t="s">
        <v>1802</v>
      </c>
      <c r="I79" s="222">
        <f t="shared" si="11"/>
        <v>813290.28529999999</v>
      </c>
      <c r="J79" s="222">
        <f>+J78+($F$29)</f>
        <v>504345.92951920262</v>
      </c>
      <c r="K79" s="222">
        <f>+I79-J79</f>
        <v>308944.35578079737</v>
      </c>
      <c r="L79" s="273"/>
      <c r="M79" s="273"/>
      <c r="N79" s="273"/>
    </row>
    <row r="80" spans="8:14" x14ac:dyDescent="0.2">
      <c r="H80" s="272" t="s">
        <v>1805</v>
      </c>
      <c r="I80" s="222">
        <f t="shared" si="11"/>
        <v>813290.28529999999</v>
      </c>
      <c r="J80" s="222">
        <f t="shared" ref="J80:J143" si="12">+J79+($F$29)</f>
        <v>506010.70431621012</v>
      </c>
      <c r="K80" s="222">
        <f t="shared" ref="K80:K91" si="13">+I80-J80</f>
        <v>307279.58098378987</v>
      </c>
      <c r="L80" s="273"/>
      <c r="M80" s="273"/>
      <c r="N80" s="273"/>
    </row>
    <row r="81" spans="8:14" x14ac:dyDescent="0.2">
      <c r="H81" s="272" t="s">
        <v>1806</v>
      </c>
      <c r="I81" s="222">
        <f t="shared" si="11"/>
        <v>813290.28529999999</v>
      </c>
      <c r="J81" s="222">
        <f t="shared" si="12"/>
        <v>507675.47911321762</v>
      </c>
      <c r="K81" s="222">
        <f t="shared" si="13"/>
        <v>305614.80618678237</v>
      </c>
      <c r="L81" s="273"/>
      <c r="M81" s="273"/>
      <c r="N81" s="273"/>
    </row>
    <row r="82" spans="8:14" x14ac:dyDescent="0.2">
      <c r="H82" s="272" t="s">
        <v>1807</v>
      </c>
      <c r="I82" s="222">
        <f t="shared" si="11"/>
        <v>813290.28529999999</v>
      </c>
      <c r="J82" s="222">
        <f t="shared" si="12"/>
        <v>509340.25391022512</v>
      </c>
      <c r="K82" s="222">
        <f t="shared" si="13"/>
        <v>303950.03138977487</v>
      </c>
      <c r="L82" s="273"/>
      <c r="M82" s="273"/>
      <c r="N82" s="273"/>
    </row>
    <row r="83" spans="8:14" x14ac:dyDescent="0.2">
      <c r="H83" s="272" t="s">
        <v>1808</v>
      </c>
      <c r="I83" s="222">
        <f t="shared" si="11"/>
        <v>813290.28529999999</v>
      </c>
      <c r="J83" s="222">
        <f t="shared" si="12"/>
        <v>511005.02870723262</v>
      </c>
      <c r="K83" s="222">
        <f t="shared" si="13"/>
        <v>302285.25659276737</v>
      </c>
      <c r="L83" s="273"/>
      <c r="M83" s="273"/>
      <c r="N83" s="273"/>
    </row>
    <row r="84" spans="8:14" x14ac:dyDescent="0.2">
      <c r="H84" s="272" t="s">
        <v>1809</v>
      </c>
      <c r="I84" s="222">
        <f t="shared" si="11"/>
        <v>813290.28529999999</v>
      </c>
      <c r="J84" s="222">
        <f t="shared" si="12"/>
        <v>512669.80350424012</v>
      </c>
      <c r="K84" s="222">
        <f t="shared" si="13"/>
        <v>300620.48179575987</v>
      </c>
      <c r="L84" s="273"/>
      <c r="M84" s="273"/>
      <c r="N84" s="273"/>
    </row>
    <row r="85" spans="8:14" x14ac:dyDescent="0.2">
      <c r="H85" s="221" t="s">
        <v>1810</v>
      </c>
      <c r="I85" s="222">
        <f t="shared" si="11"/>
        <v>813290.28529999999</v>
      </c>
      <c r="J85" s="222">
        <f t="shared" si="12"/>
        <v>514334.57830124762</v>
      </c>
      <c r="K85" s="222">
        <f t="shared" si="13"/>
        <v>298955.70699875237</v>
      </c>
      <c r="L85" s="273"/>
      <c r="M85" s="273"/>
      <c r="N85" s="273"/>
    </row>
    <row r="86" spans="8:14" x14ac:dyDescent="0.2">
      <c r="H86" s="221" t="s">
        <v>1811</v>
      </c>
      <c r="I86" s="222">
        <f t="shared" si="11"/>
        <v>813290.28529999999</v>
      </c>
      <c r="J86" s="222">
        <f t="shared" si="12"/>
        <v>515999.35309825512</v>
      </c>
      <c r="K86" s="222">
        <f t="shared" si="13"/>
        <v>297290.93220174487</v>
      </c>
      <c r="L86" s="273"/>
      <c r="M86" s="273"/>
      <c r="N86" s="273"/>
    </row>
    <row r="87" spans="8:14" x14ac:dyDescent="0.2">
      <c r="H87" s="272" t="s">
        <v>1812</v>
      </c>
      <c r="I87" s="222">
        <f t="shared" si="11"/>
        <v>813290.28529999999</v>
      </c>
      <c r="J87" s="222">
        <f t="shared" si="12"/>
        <v>517664.12789526262</v>
      </c>
      <c r="K87" s="222">
        <f t="shared" si="13"/>
        <v>295626.15740473737</v>
      </c>
      <c r="L87" s="273"/>
      <c r="M87" s="273"/>
      <c r="N87" s="273"/>
    </row>
    <row r="88" spans="8:14" x14ac:dyDescent="0.2">
      <c r="H88" s="221" t="s">
        <v>1813</v>
      </c>
      <c r="I88" s="222">
        <f t="shared" si="11"/>
        <v>813290.28529999999</v>
      </c>
      <c r="J88" s="222">
        <f t="shared" si="12"/>
        <v>519328.90269227012</v>
      </c>
      <c r="K88" s="222">
        <f t="shared" si="13"/>
        <v>293961.38260772987</v>
      </c>
      <c r="L88" s="273"/>
      <c r="M88" s="273"/>
      <c r="N88" s="273"/>
    </row>
    <row r="89" spans="8:14" x14ac:dyDescent="0.2">
      <c r="H89" s="221" t="s">
        <v>1814</v>
      </c>
      <c r="I89" s="222">
        <f t="shared" si="11"/>
        <v>813290.28529999999</v>
      </c>
      <c r="J89" s="222">
        <f t="shared" si="12"/>
        <v>520993.67748927762</v>
      </c>
      <c r="K89" s="222">
        <f t="shared" si="13"/>
        <v>292296.60781072237</v>
      </c>
      <c r="L89" s="273"/>
      <c r="M89" s="273"/>
      <c r="N89" s="273"/>
    </row>
    <row r="90" spans="8:14" x14ac:dyDescent="0.2">
      <c r="H90" s="272" t="s">
        <v>1815</v>
      </c>
      <c r="I90" s="222">
        <f t="shared" si="11"/>
        <v>813290.28529999999</v>
      </c>
      <c r="J90" s="222">
        <f t="shared" si="12"/>
        <v>522658.45228628512</v>
      </c>
      <c r="K90" s="222">
        <f t="shared" si="13"/>
        <v>290631.83301371487</v>
      </c>
      <c r="L90" s="273"/>
      <c r="M90" s="273"/>
      <c r="N90" s="273"/>
    </row>
    <row r="91" spans="8:14" x14ac:dyDescent="0.2">
      <c r="H91" s="272" t="s">
        <v>1804</v>
      </c>
      <c r="I91" s="222">
        <f t="shared" si="11"/>
        <v>813290.28529999999</v>
      </c>
      <c r="J91" s="222">
        <f t="shared" si="12"/>
        <v>524323.22708329267</v>
      </c>
      <c r="K91" s="222">
        <f t="shared" si="13"/>
        <v>288967.05821670732</v>
      </c>
      <c r="L91" s="273"/>
      <c r="M91" s="273"/>
      <c r="N91" s="273"/>
    </row>
    <row r="92" spans="8:14" x14ac:dyDescent="0.2">
      <c r="H92" s="272" t="s">
        <v>1816</v>
      </c>
      <c r="I92" s="222">
        <f t="shared" si="11"/>
        <v>813290.28529999999</v>
      </c>
      <c r="J92" s="222">
        <f t="shared" si="12"/>
        <v>525988.00188030023</v>
      </c>
      <c r="K92" s="222">
        <f t="shared" ref="K92:K103" si="14">+I92-J92</f>
        <v>287302.28341969976</v>
      </c>
    </row>
    <row r="93" spans="8:14" x14ac:dyDescent="0.2">
      <c r="H93" s="272" t="s">
        <v>1817</v>
      </c>
      <c r="I93" s="222">
        <f t="shared" si="11"/>
        <v>813290.28529999999</v>
      </c>
      <c r="J93" s="222">
        <f t="shared" si="12"/>
        <v>527652.77667730779</v>
      </c>
      <c r="K93" s="222">
        <f t="shared" si="14"/>
        <v>285637.5086226922</v>
      </c>
    </row>
    <row r="94" spans="8:14" x14ac:dyDescent="0.2">
      <c r="H94" s="272" t="s">
        <v>1818</v>
      </c>
      <c r="I94" s="222">
        <f t="shared" si="11"/>
        <v>813290.28529999999</v>
      </c>
      <c r="J94" s="222">
        <f t="shared" si="12"/>
        <v>529317.55147431535</v>
      </c>
      <c r="K94" s="222">
        <f t="shared" si="14"/>
        <v>283972.73382568464</v>
      </c>
    </row>
    <row r="95" spans="8:14" x14ac:dyDescent="0.2">
      <c r="H95" s="272" t="s">
        <v>1819</v>
      </c>
      <c r="I95" s="222">
        <f t="shared" si="11"/>
        <v>813290.28529999999</v>
      </c>
      <c r="J95" s="222">
        <f t="shared" si="12"/>
        <v>530982.32627132291</v>
      </c>
      <c r="K95" s="222">
        <f t="shared" si="14"/>
        <v>282307.95902867708</v>
      </c>
    </row>
    <row r="96" spans="8:14" x14ac:dyDescent="0.2">
      <c r="H96" s="272" t="s">
        <v>1820</v>
      </c>
      <c r="I96" s="222">
        <f t="shared" si="11"/>
        <v>813290.28529999999</v>
      </c>
      <c r="J96" s="222">
        <f t="shared" si="12"/>
        <v>532647.10106833046</v>
      </c>
      <c r="K96" s="222">
        <f t="shared" si="14"/>
        <v>280643.18423166953</v>
      </c>
    </row>
    <row r="97" spans="8:11" x14ac:dyDescent="0.2">
      <c r="H97" s="221" t="s">
        <v>1821</v>
      </c>
      <c r="I97" s="222">
        <f t="shared" si="11"/>
        <v>813290.28529999999</v>
      </c>
      <c r="J97" s="222">
        <f t="shared" si="12"/>
        <v>534311.87586533802</v>
      </c>
      <c r="K97" s="222">
        <f t="shared" si="14"/>
        <v>278978.40943466197</v>
      </c>
    </row>
    <row r="98" spans="8:11" x14ac:dyDescent="0.2">
      <c r="H98" s="221" t="s">
        <v>1822</v>
      </c>
      <c r="I98" s="222">
        <f t="shared" si="11"/>
        <v>813290.28529999999</v>
      </c>
      <c r="J98" s="222">
        <f t="shared" si="12"/>
        <v>535976.65066234558</v>
      </c>
      <c r="K98" s="222">
        <f t="shared" si="14"/>
        <v>277313.63463765441</v>
      </c>
    </row>
    <row r="99" spans="8:11" x14ac:dyDescent="0.2">
      <c r="H99" s="272" t="s">
        <v>1823</v>
      </c>
      <c r="I99" s="222">
        <f t="shared" si="11"/>
        <v>813290.28529999999</v>
      </c>
      <c r="J99" s="222">
        <f t="shared" si="12"/>
        <v>537641.42545935314</v>
      </c>
      <c r="K99" s="222">
        <f t="shared" si="14"/>
        <v>275648.85984064685</v>
      </c>
    </row>
    <row r="100" spans="8:11" x14ac:dyDescent="0.2">
      <c r="H100" s="221" t="s">
        <v>1824</v>
      </c>
      <c r="I100" s="222">
        <f t="shared" si="11"/>
        <v>813290.28529999999</v>
      </c>
      <c r="J100" s="222">
        <f t="shared" si="12"/>
        <v>539306.20025636069</v>
      </c>
      <c r="K100" s="222">
        <f t="shared" si="14"/>
        <v>273984.08504363929</v>
      </c>
    </row>
    <row r="101" spans="8:11" x14ac:dyDescent="0.2">
      <c r="H101" s="221" t="s">
        <v>1825</v>
      </c>
      <c r="I101" s="222">
        <f t="shared" si="11"/>
        <v>813290.28529999999</v>
      </c>
      <c r="J101" s="222">
        <f t="shared" si="12"/>
        <v>540970.97505336825</v>
      </c>
      <c r="K101" s="222">
        <f t="shared" si="14"/>
        <v>272319.31024663174</v>
      </c>
    </row>
    <row r="102" spans="8:11" x14ac:dyDescent="0.2">
      <c r="H102" s="272" t="s">
        <v>1826</v>
      </c>
      <c r="I102" s="222">
        <f t="shared" si="11"/>
        <v>813290.28529999999</v>
      </c>
      <c r="J102" s="222">
        <f t="shared" si="12"/>
        <v>542635.74985037581</v>
      </c>
      <c r="K102" s="222">
        <f t="shared" si="14"/>
        <v>270654.53544962418</v>
      </c>
    </row>
    <row r="103" spans="8:11" x14ac:dyDescent="0.2">
      <c r="H103" s="272" t="s">
        <v>1827</v>
      </c>
      <c r="I103" s="222">
        <f t="shared" si="11"/>
        <v>813290.28529999999</v>
      </c>
      <c r="J103" s="222">
        <f t="shared" si="12"/>
        <v>544300.52464738337</v>
      </c>
      <c r="K103" s="222">
        <f t="shared" si="14"/>
        <v>268989.76065261662</v>
      </c>
    </row>
    <row r="104" spans="8:11" x14ac:dyDescent="0.2">
      <c r="H104" s="272" t="s">
        <v>1831</v>
      </c>
      <c r="I104" s="222">
        <f t="shared" si="11"/>
        <v>813290.28529999999</v>
      </c>
      <c r="J104" s="222">
        <f t="shared" si="12"/>
        <v>545965.29944439093</v>
      </c>
      <c r="K104" s="222">
        <f t="shared" ref="K104:K115" si="15">+I104-J104</f>
        <v>267324.98585560906</v>
      </c>
    </row>
    <row r="105" spans="8:11" x14ac:dyDescent="0.2">
      <c r="H105" s="272" t="s">
        <v>1832</v>
      </c>
      <c r="I105" s="222">
        <f t="shared" si="11"/>
        <v>813290.28529999999</v>
      </c>
      <c r="J105" s="222">
        <f t="shared" si="12"/>
        <v>547630.07424139848</v>
      </c>
      <c r="K105" s="222">
        <f t="shared" si="15"/>
        <v>265660.2110586015</v>
      </c>
    </row>
    <row r="106" spans="8:11" x14ac:dyDescent="0.2">
      <c r="H106" s="272" t="s">
        <v>1833</v>
      </c>
      <c r="I106" s="222">
        <f t="shared" si="11"/>
        <v>813290.28529999999</v>
      </c>
      <c r="J106" s="222">
        <f t="shared" si="12"/>
        <v>549294.84903840604</v>
      </c>
      <c r="K106" s="222">
        <f t="shared" si="15"/>
        <v>263995.43626159395</v>
      </c>
    </row>
    <row r="107" spans="8:11" x14ac:dyDescent="0.2">
      <c r="H107" s="272" t="s">
        <v>1834</v>
      </c>
      <c r="I107" s="222">
        <f t="shared" si="11"/>
        <v>813290.28529999999</v>
      </c>
      <c r="J107" s="222">
        <f t="shared" si="12"/>
        <v>550959.6238354136</v>
      </c>
      <c r="K107" s="222">
        <f t="shared" si="15"/>
        <v>262330.66146458639</v>
      </c>
    </row>
    <row r="108" spans="8:11" x14ac:dyDescent="0.2">
      <c r="H108" s="272" t="s">
        <v>1835</v>
      </c>
      <c r="I108" s="222">
        <f t="shared" si="11"/>
        <v>813290.28529999999</v>
      </c>
      <c r="J108" s="222">
        <f t="shared" si="12"/>
        <v>552624.39863242116</v>
      </c>
      <c r="K108" s="222">
        <f t="shared" si="15"/>
        <v>260665.88666757883</v>
      </c>
    </row>
    <row r="109" spans="8:11" x14ac:dyDescent="0.2">
      <c r="H109" s="221" t="s">
        <v>1836</v>
      </c>
      <c r="I109" s="222">
        <f t="shared" si="11"/>
        <v>813290.28529999999</v>
      </c>
      <c r="J109" s="222">
        <f t="shared" si="12"/>
        <v>554289.17342942872</v>
      </c>
      <c r="K109" s="222">
        <f t="shared" si="15"/>
        <v>259001.11187057127</v>
      </c>
    </row>
    <row r="110" spans="8:11" x14ac:dyDescent="0.2">
      <c r="H110" s="221" t="s">
        <v>1837</v>
      </c>
      <c r="I110" s="222">
        <f t="shared" si="11"/>
        <v>813290.28529999999</v>
      </c>
      <c r="J110" s="222">
        <f t="shared" si="12"/>
        <v>555953.94822643627</v>
      </c>
      <c r="K110" s="222">
        <f t="shared" si="15"/>
        <v>257336.33707356371</v>
      </c>
    </row>
    <row r="111" spans="8:11" x14ac:dyDescent="0.2">
      <c r="H111" s="272" t="s">
        <v>1838</v>
      </c>
      <c r="I111" s="222">
        <f t="shared" si="11"/>
        <v>813290.28529999999</v>
      </c>
      <c r="J111" s="222">
        <f t="shared" si="12"/>
        <v>557618.72302344383</v>
      </c>
      <c r="K111" s="222">
        <f t="shared" si="15"/>
        <v>255671.56227655616</v>
      </c>
    </row>
    <row r="112" spans="8:11" x14ac:dyDescent="0.2">
      <c r="H112" s="221" t="s">
        <v>1839</v>
      </c>
      <c r="I112" s="222">
        <f t="shared" si="11"/>
        <v>813290.28529999999</v>
      </c>
      <c r="J112" s="222">
        <f t="shared" si="12"/>
        <v>559283.49782045139</v>
      </c>
      <c r="K112" s="222">
        <f t="shared" si="15"/>
        <v>254006.7874795486</v>
      </c>
    </row>
    <row r="113" spans="8:11" x14ac:dyDescent="0.2">
      <c r="H113" s="221" t="s">
        <v>1840</v>
      </c>
      <c r="I113" s="222">
        <f t="shared" si="11"/>
        <v>813290.28529999999</v>
      </c>
      <c r="J113" s="222">
        <f t="shared" si="12"/>
        <v>560948.27261745895</v>
      </c>
      <c r="K113" s="222">
        <f t="shared" si="15"/>
        <v>252342.01268254104</v>
      </c>
    </row>
    <row r="114" spans="8:11" x14ac:dyDescent="0.2">
      <c r="H114" s="272" t="s">
        <v>1841</v>
      </c>
      <c r="I114" s="222">
        <f t="shared" si="11"/>
        <v>813290.28529999999</v>
      </c>
      <c r="J114" s="222">
        <f t="shared" si="12"/>
        <v>562613.04741446651</v>
      </c>
      <c r="K114" s="222">
        <f t="shared" si="15"/>
        <v>250677.23788553348</v>
      </c>
    </row>
    <row r="115" spans="8:11" x14ac:dyDescent="0.2">
      <c r="H115" s="272" t="s">
        <v>1842</v>
      </c>
      <c r="I115" s="222">
        <f t="shared" si="11"/>
        <v>813290.28529999999</v>
      </c>
      <c r="J115" s="222">
        <f t="shared" si="12"/>
        <v>564277.82221147406</v>
      </c>
      <c r="K115" s="222">
        <f t="shared" si="15"/>
        <v>249012.46308852592</v>
      </c>
    </row>
    <row r="116" spans="8:11" x14ac:dyDescent="0.2">
      <c r="H116" s="296" t="s">
        <v>1844</v>
      </c>
      <c r="I116" s="222">
        <f t="shared" si="11"/>
        <v>813290.28529999999</v>
      </c>
      <c r="J116" s="222">
        <f t="shared" si="12"/>
        <v>565942.59700848162</v>
      </c>
      <c r="K116" s="222">
        <f t="shared" ref="K116:K127" si="16">+I116-J116</f>
        <v>247347.68829151837</v>
      </c>
    </row>
    <row r="117" spans="8:11" x14ac:dyDescent="0.2">
      <c r="H117" s="297" t="s">
        <v>1845</v>
      </c>
      <c r="I117" s="222">
        <f t="shared" si="11"/>
        <v>813290.28529999999</v>
      </c>
      <c r="J117" s="222">
        <f t="shared" si="12"/>
        <v>567607.37180548918</v>
      </c>
      <c r="K117" s="222">
        <f t="shared" si="16"/>
        <v>245682.91349451081</v>
      </c>
    </row>
    <row r="118" spans="8:11" x14ac:dyDescent="0.2">
      <c r="H118" s="296" t="s">
        <v>1846</v>
      </c>
      <c r="I118" s="222">
        <f t="shared" si="11"/>
        <v>813290.28529999999</v>
      </c>
      <c r="J118" s="222">
        <f t="shared" si="12"/>
        <v>569272.14660249674</v>
      </c>
      <c r="K118" s="222">
        <f t="shared" si="16"/>
        <v>244018.13869750325</v>
      </c>
    </row>
    <row r="119" spans="8:11" x14ac:dyDescent="0.2">
      <c r="H119" s="296" t="s">
        <v>1847</v>
      </c>
      <c r="I119" s="222">
        <f t="shared" si="11"/>
        <v>813290.28529999999</v>
      </c>
      <c r="J119" s="222">
        <f t="shared" si="12"/>
        <v>570936.9213995043</v>
      </c>
      <c r="K119" s="222">
        <f t="shared" si="16"/>
        <v>242353.36390049569</v>
      </c>
    </row>
    <row r="120" spans="8:11" x14ac:dyDescent="0.2">
      <c r="H120" s="296" t="s">
        <v>1848</v>
      </c>
      <c r="I120" s="222">
        <f t="shared" si="11"/>
        <v>813290.28529999999</v>
      </c>
      <c r="J120" s="222">
        <f t="shared" si="12"/>
        <v>572601.69619651185</v>
      </c>
      <c r="K120" s="222">
        <f t="shared" si="16"/>
        <v>240688.58910348814</v>
      </c>
    </row>
    <row r="121" spans="8:11" x14ac:dyDescent="0.2">
      <c r="H121" s="296" t="s">
        <v>1849</v>
      </c>
      <c r="I121" s="222">
        <f t="shared" si="11"/>
        <v>813290.28529999999</v>
      </c>
      <c r="J121" s="222">
        <f t="shared" si="12"/>
        <v>574266.47099351941</v>
      </c>
      <c r="K121" s="222">
        <f t="shared" si="16"/>
        <v>239023.81430648058</v>
      </c>
    </row>
    <row r="122" spans="8:11" x14ac:dyDescent="0.2">
      <c r="H122" s="296" t="s">
        <v>1850</v>
      </c>
      <c r="I122" s="222">
        <f t="shared" si="11"/>
        <v>813290.28529999999</v>
      </c>
      <c r="J122" s="222">
        <f t="shared" si="12"/>
        <v>575931.24579052697</v>
      </c>
      <c r="K122" s="222">
        <f t="shared" si="16"/>
        <v>237359.03950947302</v>
      </c>
    </row>
    <row r="123" spans="8:11" x14ac:dyDescent="0.2">
      <c r="H123" s="296" t="s">
        <v>1851</v>
      </c>
      <c r="I123" s="222">
        <f t="shared" si="11"/>
        <v>813290.28529999999</v>
      </c>
      <c r="J123" s="222">
        <f t="shared" si="12"/>
        <v>577596.02058753453</v>
      </c>
      <c r="K123" s="222">
        <f t="shared" si="16"/>
        <v>235694.26471246546</v>
      </c>
    </row>
    <row r="124" spans="8:11" x14ac:dyDescent="0.2">
      <c r="H124" s="296" t="s">
        <v>1852</v>
      </c>
      <c r="I124" s="222">
        <f t="shared" si="11"/>
        <v>813290.28529999999</v>
      </c>
      <c r="J124" s="222">
        <f t="shared" si="12"/>
        <v>579260.79538454209</v>
      </c>
      <c r="K124" s="222">
        <f t="shared" si="16"/>
        <v>234029.4899154579</v>
      </c>
    </row>
    <row r="125" spans="8:11" x14ac:dyDescent="0.2">
      <c r="H125" s="296" t="s">
        <v>1853</v>
      </c>
      <c r="I125" s="222">
        <f t="shared" si="11"/>
        <v>813290.28529999999</v>
      </c>
      <c r="J125" s="222">
        <f t="shared" si="12"/>
        <v>580925.57018154964</v>
      </c>
      <c r="K125" s="222">
        <f t="shared" si="16"/>
        <v>232364.71511845035</v>
      </c>
    </row>
    <row r="126" spans="8:11" x14ac:dyDescent="0.2">
      <c r="H126" s="296" t="s">
        <v>1854</v>
      </c>
      <c r="I126" s="222">
        <f t="shared" si="11"/>
        <v>813290.28529999999</v>
      </c>
      <c r="J126" s="222">
        <f t="shared" si="12"/>
        <v>582590.3449785572</v>
      </c>
      <c r="K126" s="222">
        <f t="shared" si="16"/>
        <v>230699.94032144279</v>
      </c>
    </row>
    <row r="127" spans="8:11" x14ac:dyDescent="0.2">
      <c r="H127" s="296" t="s">
        <v>1855</v>
      </c>
      <c r="I127" s="222">
        <f t="shared" si="11"/>
        <v>813290.28529999999</v>
      </c>
      <c r="J127" s="222">
        <f t="shared" si="12"/>
        <v>584255.11977556476</v>
      </c>
      <c r="K127" s="222">
        <f t="shared" si="16"/>
        <v>229035.16552443523</v>
      </c>
    </row>
    <row r="128" spans="8:11" x14ac:dyDescent="0.2">
      <c r="H128" s="296" t="s">
        <v>1859</v>
      </c>
      <c r="I128" s="222">
        <f t="shared" si="11"/>
        <v>813290.28529999999</v>
      </c>
      <c r="J128" s="222">
        <f t="shared" si="12"/>
        <v>585919.89457257232</v>
      </c>
      <c r="K128" s="222">
        <f t="shared" ref="K128:K139" si="17">+I128-J128</f>
        <v>227370.39072742767</v>
      </c>
    </row>
    <row r="129" spans="8:11" x14ac:dyDescent="0.2">
      <c r="H129" s="297" t="s">
        <v>1860</v>
      </c>
      <c r="I129" s="222">
        <f t="shared" si="11"/>
        <v>813290.28529999999</v>
      </c>
      <c r="J129" s="222">
        <f t="shared" si="12"/>
        <v>587584.66936957987</v>
      </c>
      <c r="K129" s="222">
        <f t="shared" si="17"/>
        <v>225705.61593042011</v>
      </c>
    </row>
    <row r="130" spans="8:11" x14ac:dyDescent="0.2">
      <c r="H130" s="296" t="s">
        <v>1861</v>
      </c>
      <c r="I130" s="222">
        <f t="shared" si="11"/>
        <v>813290.28529999999</v>
      </c>
      <c r="J130" s="222">
        <f t="shared" si="12"/>
        <v>589249.44416658743</v>
      </c>
      <c r="K130" s="222">
        <f t="shared" si="17"/>
        <v>224040.84113341256</v>
      </c>
    </row>
    <row r="131" spans="8:11" x14ac:dyDescent="0.2">
      <c r="H131" s="296" t="s">
        <v>1862</v>
      </c>
      <c r="I131" s="222">
        <f t="shared" si="11"/>
        <v>813290.28529999999</v>
      </c>
      <c r="J131" s="222">
        <f t="shared" si="12"/>
        <v>590914.21896359499</v>
      </c>
      <c r="K131" s="222">
        <f t="shared" si="17"/>
        <v>222376.066336405</v>
      </c>
    </row>
    <row r="132" spans="8:11" x14ac:dyDescent="0.2">
      <c r="H132" s="296" t="s">
        <v>1863</v>
      </c>
      <c r="I132" s="222">
        <f t="shared" si="11"/>
        <v>813290.28529999999</v>
      </c>
      <c r="J132" s="222">
        <f t="shared" si="12"/>
        <v>592578.99376060255</v>
      </c>
      <c r="K132" s="222">
        <f t="shared" si="17"/>
        <v>220711.29153939744</v>
      </c>
    </row>
    <row r="133" spans="8:11" x14ac:dyDescent="0.2">
      <c r="H133" s="296" t="s">
        <v>1864</v>
      </c>
      <c r="I133" s="222">
        <f t="shared" si="11"/>
        <v>813290.28529999999</v>
      </c>
      <c r="J133" s="222">
        <f t="shared" si="12"/>
        <v>594243.76855761011</v>
      </c>
      <c r="K133" s="222">
        <f t="shared" si="17"/>
        <v>219046.51674238988</v>
      </c>
    </row>
    <row r="134" spans="8:11" x14ac:dyDescent="0.2">
      <c r="H134" s="296" t="s">
        <v>1865</v>
      </c>
      <c r="I134" s="222">
        <f t="shared" si="11"/>
        <v>813290.28529999999</v>
      </c>
      <c r="J134" s="222">
        <f t="shared" si="12"/>
        <v>595908.54335461766</v>
      </c>
      <c r="K134" s="222">
        <f t="shared" si="17"/>
        <v>217381.74194538232</v>
      </c>
    </row>
    <row r="135" spans="8:11" x14ac:dyDescent="0.2">
      <c r="H135" s="296" t="s">
        <v>1866</v>
      </c>
      <c r="I135" s="222">
        <f t="shared" si="11"/>
        <v>813290.28529999999</v>
      </c>
      <c r="J135" s="222">
        <f t="shared" si="12"/>
        <v>597573.31815162522</v>
      </c>
      <c r="K135" s="222">
        <f t="shared" si="17"/>
        <v>215716.96714837477</v>
      </c>
    </row>
    <row r="136" spans="8:11" x14ac:dyDescent="0.2">
      <c r="H136" s="296" t="s">
        <v>1867</v>
      </c>
      <c r="I136" s="222">
        <f t="shared" si="11"/>
        <v>813290.28529999999</v>
      </c>
      <c r="J136" s="222">
        <f t="shared" si="12"/>
        <v>599238.09294863278</v>
      </c>
      <c r="K136" s="222">
        <f t="shared" si="17"/>
        <v>214052.19235136721</v>
      </c>
    </row>
    <row r="137" spans="8:11" x14ac:dyDescent="0.2">
      <c r="H137" s="296" t="s">
        <v>1868</v>
      </c>
      <c r="I137" s="222">
        <f t="shared" ref="I137:I163" si="18">+I136</f>
        <v>813290.28529999999</v>
      </c>
      <c r="J137" s="222">
        <f t="shared" si="12"/>
        <v>600902.86774564034</v>
      </c>
      <c r="K137" s="222">
        <f t="shared" si="17"/>
        <v>212387.41755435965</v>
      </c>
    </row>
    <row r="138" spans="8:11" x14ac:dyDescent="0.2">
      <c r="H138" s="296" t="s">
        <v>1869</v>
      </c>
      <c r="I138" s="222">
        <f t="shared" si="18"/>
        <v>813290.28529999999</v>
      </c>
      <c r="J138" s="222">
        <f t="shared" si="12"/>
        <v>602567.6425426479</v>
      </c>
      <c r="K138" s="222">
        <f t="shared" si="17"/>
        <v>210722.64275735209</v>
      </c>
    </row>
    <row r="139" spans="8:11" x14ac:dyDescent="0.2">
      <c r="H139" s="296" t="s">
        <v>1870</v>
      </c>
      <c r="I139" s="222">
        <f t="shared" si="18"/>
        <v>813290.28529999999</v>
      </c>
      <c r="J139" s="222">
        <f t="shared" si="12"/>
        <v>604232.41733965545</v>
      </c>
      <c r="K139" s="222">
        <f t="shared" si="17"/>
        <v>209057.86796034453</v>
      </c>
    </row>
    <row r="140" spans="8:11" x14ac:dyDescent="0.2">
      <c r="H140" s="296" t="s">
        <v>1872</v>
      </c>
      <c r="I140" s="222">
        <f t="shared" si="18"/>
        <v>813290.28529999999</v>
      </c>
      <c r="J140" s="222">
        <f t="shared" si="12"/>
        <v>605897.19213666301</v>
      </c>
      <c r="K140" s="222">
        <f t="shared" ref="K140:K151" si="19">+I140-J140</f>
        <v>207393.09316333698</v>
      </c>
    </row>
    <row r="141" spans="8:11" x14ac:dyDescent="0.2">
      <c r="H141" s="297" t="s">
        <v>1873</v>
      </c>
      <c r="I141" s="222">
        <f t="shared" si="18"/>
        <v>813290.28529999999</v>
      </c>
      <c r="J141" s="222">
        <f t="shared" si="12"/>
        <v>607561.96693367057</v>
      </c>
      <c r="K141" s="222">
        <f t="shared" si="19"/>
        <v>205728.31836632942</v>
      </c>
    </row>
    <row r="142" spans="8:11" x14ac:dyDescent="0.2">
      <c r="H142" s="296" t="s">
        <v>1874</v>
      </c>
      <c r="I142" s="222">
        <f t="shared" si="18"/>
        <v>813290.28529999999</v>
      </c>
      <c r="J142" s="222">
        <f t="shared" si="12"/>
        <v>609226.74173067813</v>
      </c>
      <c r="K142" s="222">
        <f t="shared" si="19"/>
        <v>204063.54356932186</v>
      </c>
    </row>
    <row r="143" spans="8:11" x14ac:dyDescent="0.2">
      <c r="H143" s="296" t="s">
        <v>1875</v>
      </c>
      <c r="I143" s="222">
        <f t="shared" si="18"/>
        <v>813290.28529999999</v>
      </c>
      <c r="J143" s="222">
        <f t="shared" si="12"/>
        <v>610891.51652768569</v>
      </c>
      <c r="K143" s="222">
        <f t="shared" si="19"/>
        <v>202398.7687723143</v>
      </c>
    </row>
    <row r="144" spans="8:11" x14ac:dyDescent="0.2">
      <c r="H144" s="296" t="s">
        <v>1876</v>
      </c>
      <c r="I144" s="222">
        <f t="shared" si="18"/>
        <v>813290.28529999999</v>
      </c>
      <c r="J144" s="222">
        <f t="shared" ref="J144:J163" si="20">+J143+($F$29)</f>
        <v>612556.29132469324</v>
      </c>
      <c r="K144" s="222">
        <f t="shared" si="19"/>
        <v>200733.99397530674</v>
      </c>
    </row>
    <row r="145" spans="8:11" x14ac:dyDescent="0.2">
      <c r="H145" s="296" t="s">
        <v>1877</v>
      </c>
      <c r="I145" s="222">
        <f t="shared" si="18"/>
        <v>813290.28529999999</v>
      </c>
      <c r="J145" s="222">
        <f t="shared" si="20"/>
        <v>614221.0661217008</v>
      </c>
      <c r="K145" s="222">
        <f t="shared" si="19"/>
        <v>199069.21917829919</v>
      </c>
    </row>
    <row r="146" spans="8:11" x14ac:dyDescent="0.2">
      <c r="H146" s="296" t="s">
        <v>1878</v>
      </c>
      <c r="I146" s="222">
        <f t="shared" si="18"/>
        <v>813290.28529999999</v>
      </c>
      <c r="J146" s="222">
        <f t="shared" si="20"/>
        <v>615885.84091870836</v>
      </c>
      <c r="K146" s="222">
        <f t="shared" si="19"/>
        <v>197404.44438129163</v>
      </c>
    </row>
    <row r="147" spans="8:11" x14ac:dyDescent="0.2">
      <c r="H147" s="296" t="s">
        <v>1879</v>
      </c>
      <c r="I147" s="222">
        <f t="shared" si="18"/>
        <v>813290.28529999999</v>
      </c>
      <c r="J147" s="222">
        <f t="shared" si="20"/>
        <v>617550.61571571592</v>
      </c>
      <c r="K147" s="222">
        <f t="shared" si="19"/>
        <v>195739.66958428407</v>
      </c>
    </row>
    <row r="148" spans="8:11" x14ac:dyDescent="0.2">
      <c r="H148" s="296" t="s">
        <v>1880</v>
      </c>
      <c r="I148" s="222">
        <f t="shared" si="18"/>
        <v>813290.28529999999</v>
      </c>
      <c r="J148" s="222">
        <f t="shared" si="20"/>
        <v>619215.39051272348</v>
      </c>
      <c r="K148" s="222">
        <f t="shared" si="19"/>
        <v>194074.89478727651</v>
      </c>
    </row>
    <row r="149" spans="8:11" x14ac:dyDescent="0.2">
      <c r="H149" s="296" t="s">
        <v>1881</v>
      </c>
      <c r="I149" s="222">
        <f t="shared" si="18"/>
        <v>813290.28529999999</v>
      </c>
      <c r="J149" s="222">
        <f t="shared" si="20"/>
        <v>620880.16530973103</v>
      </c>
      <c r="K149" s="222">
        <f t="shared" si="19"/>
        <v>192410.11999026896</v>
      </c>
    </row>
    <row r="150" spans="8:11" x14ac:dyDescent="0.2">
      <c r="H150" s="296" t="s">
        <v>1882</v>
      </c>
      <c r="I150" s="222">
        <f t="shared" si="18"/>
        <v>813290.28529999999</v>
      </c>
      <c r="J150" s="222">
        <f t="shared" si="20"/>
        <v>622544.94010673859</v>
      </c>
      <c r="K150" s="222">
        <f t="shared" si="19"/>
        <v>190745.3451932614</v>
      </c>
    </row>
    <row r="151" spans="8:11" x14ac:dyDescent="0.2">
      <c r="H151" s="296" t="s">
        <v>1883</v>
      </c>
      <c r="I151" s="222">
        <f t="shared" si="18"/>
        <v>813290.28529999999</v>
      </c>
      <c r="J151" s="222">
        <f t="shared" si="20"/>
        <v>624209.71490374615</v>
      </c>
      <c r="K151" s="222">
        <f t="shared" si="19"/>
        <v>189080.57039625384</v>
      </c>
    </row>
    <row r="152" spans="8:11" x14ac:dyDescent="0.2">
      <c r="H152" s="296" t="s">
        <v>1886</v>
      </c>
      <c r="I152" s="222">
        <f t="shared" si="18"/>
        <v>813290.28529999999</v>
      </c>
      <c r="J152" s="222">
        <f t="shared" si="20"/>
        <v>625874.48970075371</v>
      </c>
      <c r="K152" s="222">
        <f t="shared" ref="K152:K163" si="21">+I152-J152</f>
        <v>187415.79559924628</v>
      </c>
    </row>
    <row r="153" spans="8:11" x14ac:dyDescent="0.2">
      <c r="H153" s="297" t="s">
        <v>1887</v>
      </c>
      <c r="I153" s="222">
        <f t="shared" si="18"/>
        <v>813290.28529999999</v>
      </c>
      <c r="J153" s="222">
        <f t="shared" si="20"/>
        <v>627539.26449776127</v>
      </c>
      <c r="K153" s="222">
        <f t="shared" si="21"/>
        <v>185751.02080223872</v>
      </c>
    </row>
    <row r="154" spans="8:11" x14ac:dyDescent="0.2">
      <c r="H154" s="296" t="s">
        <v>1888</v>
      </c>
      <c r="I154" s="222">
        <f t="shared" si="18"/>
        <v>813290.28529999999</v>
      </c>
      <c r="J154" s="222">
        <f t="shared" si="20"/>
        <v>629204.03929476882</v>
      </c>
      <c r="K154" s="222">
        <f t="shared" si="21"/>
        <v>184086.24600523117</v>
      </c>
    </row>
    <row r="155" spans="8:11" x14ac:dyDescent="0.2">
      <c r="H155" s="296" t="s">
        <v>1889</v>
      </c>
      <c r="I155" s="222">
        <f t="shared" si="18"/>
        <v>813290.28529999999</v>
      </c>
      <c r="J155" s="222">
        <f t="shared" si="20"/>
        <v>630868.81409177638</v>
      </c>
      <c r="K155" s="222">
        <f t="shared" si="21"/>
        <v>182421.47120822361</v>
      </c>
    </row>
    <row r="156" spans="8:11" x14ac:dyDescent="0.2">
      <c r="H156" s="296" t="s">
        <v>1890</v>
      </c>
      <c r="I156" s="222">
        <f t="shared" si="18"/>
        <v>813290.28529999999</v>
      </c>
      <c r="J156" s="222">
        <f t="shared" si="20"/>
        <v>632533.58888878394</v>
      </c>
      <c r="K156" s="222">
        <f t="shared" si="21"/>
        <v>180756.69641121605</v>
      </c>
    </row>
    <row r="157" spans="8:11" x14ac:dyDescent="0.2">
      <c r="H157" s="296" t="s">
        <v>1891</v>
      </c>
      <c r="I157" s="222">
        <f t="shared" si="18"/>
        <v>813290.28529999999</v>
      </c>
      <c r="J157" s="222">
        <f t="shared" si="20"/>
        <v>634198.3636857915</v>
      </c>
      <c r="K157" s="222">
        <f t="shared" si="21"/>
        <v>179091.92161420849</v>
      </c>
    </row>
    <row r="158" spans="8:11" x14ac:dyDescent="0.2">
      <c r="H158" s="296" t="s">
        <v>1892</v>
      </c>
      <c r="I158" s="222">
        <f t="shared" si="18"/>
        <v>813290.28529999999</v>
      </c>
      <c r="J158" s="222">
        <f t="shared" si="20"/>
        <v>635863.13848279906</v>
      </c>
      <c r="K158" s="222">
        <f t="shared" si="21"/>
        <v>177427.14681720093</v>
      </c>
    </row>
    <row r="159" spans="8:11" x14ac:dyDescent="0.2">
      <c r="H159" s="296" t="s">
        <v>1893</v>
      </c>
      <c r="I159" s="222">
        <f t="shared" si="18"/>
        <v>813290.28529999999</v>
      </c>
      <c r="J159" s="222">
        <f t="shared" si="20"/>
        <v>637527.91327980661</v>
      </c>
      <c r="K159" s="222">
        <f t="shared" si="21"/>
        <v>175762.37202019338</v>
      </c>
    </row>
    <row r="160" spans="8:11" x14ac:dyDescent="0.2">
      <c r="H160" s="296" t="s">
        <v>1894</v>
      </c>
      <c r="I160" s="222">
        <f t="shared" si="18"/>
        <v>813290.28529999999</v>
      </c>
      <c r="J160" s="222">
        <f t="shared" si="20"/>
        <v>639192.68807681417</v>
      </c>
      <c r="K160" s="222">
        <f t="shared" si="21"/>
        <v>174097.59722318582</v>
      </c>
    </row>
    <row r="161" spans="8:11" x14ac:dyDescent="0.2">
      <c r="H161" s="296" t="s">
        <v>1895</v>
      </c>
      <c r="I161" s="222">
        <f t="shared" si="18"/>
        <v>813290.28529999999</v>
      </c>
      <c r="J161" s="222">
        <f t="shared" si="20"/>
        <v>640857.46287382173</v>
      </c>
      <c r="K161" s="222">
        <f t="shared" si="21"/>
        <v>172432.82242617826</v>
      </c>
    </row>
    <row r="162" spans="8:11" x14ac:dyDescent="0.2">
      <c r="H162" s="296" t="s">
        <v>1896</v>
      </c>
      <c r="I162" s="222">
        <f t="shared" si="18"/>
        <v>813290.28529999999</v>
      </c>
      <c r="J162" s="222">
        <f t="shared" si="20"/>
        <v>642522.23767082929</v>
      </c>
      <c r="K162" s="222">
        <f t="shared" si="21"/>
        <v>170768.0476291707</v>
      </c>
    </row>
    <row r="163" spans="8:11" x14ac:dyDescent="0.2">
      <c r="H163" s="296" t="s">
        <v>1897</v>
      </c>
      <c r="I163" s="222">
        <f t="shared" si="18"/>
        <v>813290.28529999999</v>
      </c>
      <c r="J163" s="222">
        <f t="shared" si="20"/>
        <v>644187.01246783684</v>
      </c>
      <c r="K163" s="222">
        <f t="shared" si="21"/>
        <v>169103.27283216314</v>
      </c>
    </row>
    <row r="164" spans="8:11" x14ac:dyDescent="0.2">
      <c r="H164" s="296"/>
      <c r="I164" s="222"/>
      <c r="J164" s="222"/>
      <c r="K164" s="222"/>
    </row>
    <row r="165" spans="8:11" x14ac:dyDescent="0.2">
      <c r="H165" s="297"/>
      <c r="I165" s="222"/>
      <c r="J165" s="222"/>
      <c r="K165" s="222"/>
    </row>
  </sheetData>
  <mergeCells count="2">
    <mergeCell ref="A1:D1"/>
    <mergeCell ref="C3:E3"/>
  </mergeCells>
  <phoneticPr fontId="10" type="noConversion"/>
  <pageMargins left="0.7" right="0.7" top="0.75" bottom="0.75" header="0.3" footer="0.3"/>
  <pageSetup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3"/>
  <sheetViews>
    <sheetView topLeftCell="D70" zoomScaleNormal="100" workbookViewId="0">
      <selection activeCell="H86" sqref="H86"/>
    </sheetView>
  </sheetViews>
  <sheetFormatPr defaultRowHeight="12.75" x14ac:dyDescent="0.2"/>
  <cols>
    <col min="1" max="1" width="9.140625" style="63"/>
    <col min="3" max="3" width="67.85546875" customWidth="1"/>
    <col min="5" max="5" width="23.5703125" customWidth="1"/>
    <col min="6" max="6" width="42" customWidth="1"/>
    <col min="8" max="8" width="41.5703125" customWidth="1"/>
    <col min="11" max="11" width="12.85546875" bestFit="1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991</v>
      </c>
      <c r="B1" s="20" t="s">
        <v>24</v>
      </c>
      <c r="C1" s="20" t="s">
        <v>29</v>
      </c>
      <c r="D1" s="24" t="s">
        <v>31</v>
      </c>
      <c r="E1" s="20" t="s">
        <v>26</v>
      </c>
      <c r="F1" s="20" t="s">
        <v>27</v>
      </c>
      <c r="G1" s="20" t="s">
        <v>28</v>
      </c>
      <c r="H1" s="20" t="s">
        <v>25</v>
      </c>
      <c r="I1" s="21" t="s">
        <v>992</v>
      </c>
      <c r="J1" s="20" t="s">
        <v>30</v>
      </c>
      <c r="K1" s="23" t="s">
        <v>32</v>
      </c>
      <c r="L1" s="23" t="s">
        <v>33</v>
      </c>
      <c r="M1" s="23" t="s">
        <v>34</v>
      </c>
    </row>
    <row r="2" spans="1:13" s="71" customFormat="1" x14ac:dyDescent="0.2">
      <c r="A2" s="77" t="s">
        <v>1084</v>
      </c>
      <c r="D2" s="75"/>
      <c r="I2" s="72"/>
      <c r="K2" s="74"/>
      <c r="L2" s="74"/>
      <c r="M2" s="74"/>
    </row>
    <row r="3" spans="1:13" x14ac:dyDescent="0.2">
      <c r="B3" s="20" t="s">
        <v>35</v>
      </c>
      <c r="C3" s="67" t="s">
        <v>119</v>
      </c>
      <c r="D3" s="24">
        <v>11</v>
      </c>
      <c r="E3" s="20" t="s">
        <v>151</v>
      </c>
      <c r="F3" s="20" t="s">
        <v>152</v>
      </c>
      <c r="G3" s="20" t="s">
        <v>39</v>
      </c>
      <c r="H3" s="20" t="s">
        <v>115</v>
      </c>
      <c r="I3" s="22">
        <v>27211</v>
      </c>
      <c r="J3" s="20" t="s">
        <v>41</v>
      </c>
      <c r="K3" s="23">
        <v>55726.13</v>
      </c>
      <c r="L3" s="23">
        <v>55726.13</v>
      </c>
      <c r="M3" s="23">
        <v>0</v>
      </c>
    </row>
    <row r="4" spans="1:13" s="71" customFormat="1" x14ac:dyDescent="0.2">
      <c r="D4" s="75"/>
      <c r="I4" s="72"/>
      <c r="K4" s="74"/>
      <c r="L4" s="74"/>
      <c r="M4" s="74"/>
    </row>
    <row r="5" spans="1:13" s="141" customFormat="1" x14ac:dyDescent="0.2">
      <c r="A5" s="142" t="s">
        <v>1596</v>
      </c>
      <c r="D5" s="146"/>
      <c r="I5" s="110"/>
      <c r="K5" s="112"/>
      <c r="L5" s="112"/>
      <c r="M5" s="112"/>
    </row>
    <row r="6" spans="1:13" x14ac:dyDescent="0.2">
      <c r="A6" s="71"/>
      <c r="B6" s="20" t="s">
        <v>35</v>
      </c>
      <c r="C6" s="67" t="s">
        <v>269</v>
      </c>
      <c r="D6" s="24">
        <v>0</v>
      </c>
      <c r="E6" s="20" t="s">
        <v>151</v>
      </c>
      <c r="F6" s="20" t="s">
        <v>152</v>
      </c>
      <c r="G6" s="20" t="s">
        <v>109</v>
      </c>
      <c r="H6" s="20" t="s">
        <v>268</v>
      </c>
      <c r="I6" s="220">
        <v>40960</v>
      </c>
      <c r="J6" s="20" t="s">
        <v>41</v>
      </c>
      <c r="K6" s="23">
        <v>0</v>
      </c>
      <c r="L6" s="23">
        <v>0</v>
      </c>
      <c r="M6" s="23">
        <v>0</v>
      </c>
    </row>
    <row r="7" spans="1:13" x14ac:dyDescent="0.2">
      <c r="A7" s="71"/>
      <c r="B7" s="20" t="s">
        <v>35</v>
      </c>
      <c r="C7" s="67" t="s">
        <v>264</v>
      </c>
      <c r="D7" s="24">
        <v>1</v>
      </c>
      <c r="E7" s="20" t="s">
        <v>151</v>
      </c>
      <c r="F7" s="20" t="s">
        <v>152</v>
      </c>
      <c r="G7" s="20" t="s">
        <v>109</v>
      </c>
      <c r="H7" s="20" t="s">
        <v>51</v>
      </c>
      <c r="I7" s="220">
        <v>41255</v>
      </c>
      <c r="J7" s="20" t="s">
        <v>41</v>
      </c>
      <c r="K7" s="23">
        <v>88721.3</v>
      </c>
      <c r="L7" s="23">
        <v>1043.6300000000001</v>
      </c>
      <c r="M7" s="23">
        <v>87677.67</v>
      </c>
    </row>
    <row r="8" spans="1:13" x14ac:dyDescent="0.2">
      <c r="A8" s="71"/>
      <c r="B8" s="20" t="s">
        <v>35</v>
      </c>
      <c r="C8" s="67" t="s">
        <v>276</v>
      </c>
      <c r="D8" s="24">
        <v>3</v>
      </c>
      <c r="E8" s="20" t="s">
        <v>151</v>
      </c>
      <c r="F8" s="20" t="s">
        <v>152</v>
      </c>
      <c r="G8" s="20" t="s">
        <v>39</v>
      </c>
      <c r="H8" s="20" t="s">
        <v>115</v>
      </c>
      <c r="I8" s="220">
        <v>40960</v>
      </c>
      <c r="J8" s="20" t="s">
        <v>41</v>
      </c>
      <c r="K8" s="23">
        <v>120046.31</v>
      </c>
      <c r="L8" s="23">
        <v>4470.1000000000004</v>
      </c>
      <c r="M8" s="23">
        <v>115576.21</v>
      </c>
    </row>
    <row r="9" spans="1:13" x14ac:dyDescent="0.2">
      <c r="A9" s="71"/>
      <c r="B9" s="20" t="s">
        <v>35</v>
      </c>
      <c r="C9" s="67" t="s">
        <v>274</v>
      </c>
      <c r="D9" s="24">
        <v>1</v>
      </c>
      <c r="E9" s="20" t="s">
        <v>151</v>
      </c>
      <c r="F9" s="20" t="s">
        <v>152</v>
      </c>
      <c r="G9" s="20" t="s">
        <v>39</v>
      </c>
      <c r="H9" s="20" t="s">
        <v>115</v>
      </c>
      <c r="I9" s="220">
        <v>41015</v>
      </c>
      <c r="J9" s="20" t="s">
        <v>41</v>
      </c>
      <c r="K9" s="23">
        <v>43660.87</v>
      </c>
      <c r="L9" s="23">
        <v>1625.78</v>
      </c>
      <c r="M9" s="23">
        <v>42035.09</v>
      </c>
    </row>
    <row r="10" spans="1:13" x14ac:dyDescent="0.2">
      <c r="A10" s="71"/>
      <c r="B10" s="20" t="s">
        <v>35</v>
      </c>
      <c r="C10" s="67" t="s">
        <v>217</v>
      </c>
      <c r="D10" s="24">
        <v>1</v>
      </c>
      <c r="E10" s="20" t="s">
        <v>151</v>
      </c>
      <c r="F10" s="20" t="s">
        <v>152</v>
      </c>
      <c r="G10" s="20" t="s">
        <v>39</v>
      </c>
      <c r="H10" s="20" t="s">
        <v>51</v>
      </c>
      <c r="I10" s="22">
        <v>40532</v>
      </c>
      <c r="J10" s="20" t="s">
        <v>41</v>
      </c>
      <c r="K10" s="23">
        <v>2260.79</v>
      </c>
      <c r="L10" s="23">
        <v>134.18</v>
      </c>
      <c r="M10" s="23">
        <v>2126.61</v>
      </c>
    </row>
    <row r="11" spans="1:13" s="141" customFormat="1" x14ac:dyDescent="0.2">
      <c r="D11" s="146"/>
      <c r="I11" s="110"/>
      <c r="K11" s="112"/>
      <c r="L11" s="112"/>
      <c r="M11" s="112"/>
    </row>
    <row r="12" spans="1:13" s="71" customFormat="1" x14ac:dyDescent="0.2">
      <c r="A12" s="77" t="s">
        <v>1083</v>
      </c>
      <c r="D12" s="75"/>
      <c r="I12" s="72"/>
      <c r="K12" s="74"/>
      <c r="L12" s="74"/>
      <c r="M12" s="74"/>
    </row>
    <row r="13" spans="1:13" x14ac:dyDescent="0.2">
      <c r="B13" s="20" t="s">
        <v>35</v>
      </c>
      <c r="C13" s="79" t="s">
        <v>202</v>
      </c>
      <c r="D13" s="24">
        <v>0</v>
      </c>
      <c r="E13" s="20" t="s">
        <v>151</v>
      </c>
      <c r="F13" s="20" t="s">
        <v>152</v>
      </c>
      <c r="G13" s="20" t="s">
        <v>39</v>
      </c>
      <c r="H13" s="20" t="s">
        <v>51</v>
      </c>
      <c r="I13" s="22">
        <v>19176</v>
      </c>
      <c r="J13" s="20" t="s">
        <v>41</v>
      </c>
      <c r="K13" s="23">
        <v>0</v>
      </c>
      <c r="L13" s="23">
        <v>0</v>
      </c>
      <c r="M13" s="23">
        <v>0</v>
      </c>
    </row>
    <row r="14" spans="1:13" x14ac:dyDescent="0.2">
      <c r="B14" s="20" t="s">
        <v>35</v>
      </c>
      <c r="C14" s="79" t="s">
        <v>176</v>
      </c>
      <c r="D14" s="24">
        <v>0</v>
      </c>
      <c r="E14" s="20" t="s">
        <v>151</v>
      </c>
      <c r="F14" s="20" t="s">
        <v>152</v>
      </c>
      <c r="G14" s="20" t="s">
        <v>39</v>
      </c>
      <c r="H14" s="20" t="s">
        <v>51</v>
      </c>
      <c r="I14" s="22">
        <v>26846</v>
      </c>
      <c r="J14" s="20" t="s">
        <v>41</v>
      </c>
      <c r="K14" s="23">
        <v>0</v>
      </c>
      <c r="L14" s="23">
        <v>0</v>
      </c>
      <c r="M14" s="23">
        <v>0</v>
      </c>
    </row>
    <row r="15" spans="1:13" x14ac:dyDescent="0.2">
      <c r="B15" s="20" t="s">
        <v>35</v>
      </c>
      <c r="C15" s="79" t="s">
        <v>166</v>
      </c>
      <c r="D15" s="24">
        <v>0</v>
      </c>
      <c r="E15" s="20" t="s">
        <v>151</v>
      </c>
      <c r="F15" s="20" t="s">
        <v>152</v>
      </c>
      <c r="G15" s="20" t="s">
        <v>39</v>
      </c>
      <c r="H15" s="20" t="s">
        <v>51</v>
      </c>
      <c r="I15" s="22">
        <v>26846</v>
      </c>
      <c r="J15" s="20" t="s">
        <v>41</v>
      </c>
      <c r="K15" s="23">
        <v>0</v>
      </c>
      <c r="L15" s="23">
        <v>0</v>
      </c>
      <c r="M15" s="23">
        <v>0</v>
      </c>
    </row>
    <row r="16" spans="1:13" x14ac:dyDescent="0.2">
      <c r="B16" s="20" t="s">
        <v>35</v>
      </c>
      <c r="C16" s="79" t="s">
        <v>275</v>
      </c>
      <c r="D16" s="24">
        <v>0</v>
      </c>
      <c r="E16" s="20" t="s">
        <v>151</v>
      </c>
      <c r="F16" s="20" t="s">
        <v>152</v>
      </c>
      <c r="G16" s="20" t="s">
        <v>39</v>
      </c>
      <c r="H16" s="20" t="s">
        <v>115</v>
      </c>
      <c r="I16" s="22">
        <v>29768</v>
      </c>
      <c r="J16" s="20" t="s">
        <v>41</v>
      </c>
      <c r="K16" s="23">
        <v>0</v>
      </c>
      <c r="L16" s="23">
        <v>0</v>
      </c>
      <c r="M16" s="23">
        <v>0</v>
      </c>
    </row>
    <row r="17" spans="2:13" x14ac:dyDescent="0.2">
      <c r="B17" s="20" t="s">
        <v>35</v>
      </c>
      <c r="C17" s="79" t="s">
        <v>138</v>
      </c>
      <c r="D17" s="24">
        <v>0</v>
      </c>
      <c r="E17" s="20" t="s">
        <v>151</v>
      </c>
      <c r="F17" s="20" t="s">
        <v>152</v>
      </c>
      <c r="G17" s="20" t="s">
        <v>39</v>
      </c>
      <c r="H17" s="20" t="s">
        <v>51</v>
      </c>
      <c r="I17" s="22">
        <v>19176</v>
      </c>
      <c r="J17" s="20" t="s">
        <v>41</v>
      </c>
      <c r="K17" s="23">
        <v>0</v>
      </c>
      <c r="L17" s="23">
        <v>0</v>
      </c>
      <c r="M17" s="23">
        <v>0</v>
      </c>
    </row>
    <row r="18" spans="2:13" x14ac:dyDescent="0.2">
      <c r="B18" s="20" t="s">
        <v>35</v>
      </c>
      <c r="C18" s="79" t="s">
        <v>254</v>
      </c>
      <c r="D18" s="24">
        <v>0</v>
      </c>
      <c r="E18" s="20" t="s">
        <v>151</v>
      </c>
      <c r="F18" s="20" t="s">
        <v>152</v>
      </c>
      <c r="G18" s="20" t="s">
        <v>39</v>
      </c>
      <c r="H18" s="20" t="s">
        <v>51</v>
      </c>
      <c r="I18" s="22">
        <v>23924</v>
      </c>
      <c r="J18" s="20" t="s">
        <v>41</v>
      </c>
      <c r="K18" s="23">
        <v>0</v>
      </c>
      <c r="L18" s="23">
        <v>0</v>
      </c>
      <c r="M18" s="23">
        <v>0</v>
      </c>
    </row>
    <row r="19" spans="2:13" x14ac:dyDescent="0.2">
      <c r="B19" s="20" t="s">
        <v>35</v>
      </c>
      <c r="C19" s="79" t="s">
        <v>229</v>
      </c>
      <c r="D19" s="24">
        <v>0</v>
      </c>
      <c r="E19" s="20" t="s">
        <v>151</v>
      </c>
      <c r="F19" s="20" t="s">
        <v>152</v>
      </c>
      <c r="G19" s="20" t="s">
        <v>39</v>
      </c>
      <c r="H19" s="20" t="s">
        <v>51</v>
      </c>
      <c r="I19" s="22">
        <v>26481</v>
      </c>
      <c r="J19" s="20" t="s">
        <v>41</v>
      </c>
      <c r="K19" s="23">
        <v>0</v>
      </c>
      <c r="L19" s="23">
        <v>0</v>
      </c>
      <c r="M19" s="23">
        <v>0</v>
      </c>
    </row>
    <row r="20" spans="2:13" x14ac:dyDescent="0.2">
      <c r="B20" s="20" t="s">
        <v>35</v>
      </c>
      <c r="C20" s="79" t="s">
        <v>248</v>
      </c>
      <c r="D20" s="24">
        <v>0</v>
      </c>
      <c r="E20" s="20" t="s">
        <v>151</v>
      </c>
      <c r="F20" s="20" t="s">
        <v>152</v>
      </c>
      <c r="G20" s="20" t="s">
        <v>39</v>
      </c>
      <c r="H20" s="20" t="s">
        <v>51</v>
      </c>
      <c r="I20" s="22">
        <v>21002</v>
      </c>
      <c r="J20" s="20" t="s">
        <v>41</v>
      </c>
      <c r="K20" s="23">
        <v>0</v>
      </c>
      <c r="L20" s="23">
        <v>0</v>
      </c>
      <c r="M20" s="23">
        <v>0</v>
      </c>
    </row>
    <row r="21" spans="2:13" x14ac:dyDescent="0.2">
      <c r="B21" s="20" t="s">
        <v>35</v>
      </c>
      <c r="C21" s="79" t="s">
        <v>210</v>
      </c>
      <c r="D21" s="24">
        <v>0</v>
      </c>
      <c r="E21" s="20" t="s">
        <v>151</v>
      </c>
      <c r="F21" s="20" t="s">
        <v>152</v>
      </c>
      <c r="G21" s="20" t="s">
        <v>39</v>
      </c>
      <c r="H21" s="20" t="s">
        <v>51</v>
      </c>
      <c r="I21" s="22">
        <v>24654</v>
      </c>
      <c r="J21" s="20" t="s">
        <v>41</v>
      </c>
      <c r="K21" s="23">
        <v>0</v>
      </c>
      <c r="L21" s="23">
        <v>0</v>
      </c>
      <c r="M21" s="23">
        <v>0</v>
      </c>
    </row>
    <row r="22" spans="2:13" x14ac:dyDescent="0.2">
      <c r="B22" s="20" t="s">
        <v>35</v>
      </c>
      <c r="C22" s="79" t="s">
        <v>247</v>
      </c>
      <c r="D22" s="24">
        <v>0</v>
      </c>
      <c r="E22" s="20" t="s">
        <v>151</v>
      </c>
      <c r="F22" s="20" t="s">
        <v>152</v>
      </c>
      <c r="G22" s="20" t="s">
        <v>39</v>
      </c>
      <c r="H22" s="20" t="s">
        <v>51</v>
      </c>
      <c r="I22" s="22">
        <v>23924</v>
      </c>
      <c r="J22" s="20" t="s">
        <v>41</v>
      </c>
      <c r="K22" s="23">
        <v>0</v>
      </c>
      <c r="L22" s="23">
        <v>0</v>
      </c>
      <c r="M22" s="23">
        <v>0</v>
      </c>
    </row>
    <row r="23" spans="2:13" x14ac:dyDescent="0.2">
      <c r="B23" s="20" t="s">
        <v>35</v>
      </c>
      <c r="C23" s="79" t="s">
        <v>250</v>
      </c>
      <c r="D23" s="24">
        <v>0</v>
      </c>
      <c r="E23" s="20" t="s">
        <v>151</v>
      </c>
      <c r="F23" s="20" t="s">
        <v>152</v>
      </c>
      <c r="G23" s="20" t="s">
        <v>39</v>
      </c>
      <c r="H23" s="20" t="s">
        <v>51</v>
      </c>
      <c r="I23" s="22">
        <v>19541</v>
      </c>
      <c r="J23" s="20" t="s">
        <v>41</v>
      </c>
      <c r="K23" s="23">
        <v>0</v>
      </c>
      <c r="L23" s="23">
        <v>0</v>
      </c>
      <c r="M23" s="23">
        <v>0</v>
      </c>
    </row>
    <row r="24" spans="2:13" x14ac:dyDescent="0.2">
      <c r="B24" s="20" t="s">
        <v>35</v>
      </c>
      <c r="C24" s="79" t="s">
        <v>206</v>
      </c>
      <c r="D24" s="24">
        <v>0</v>
      </c>
      <c r="E24" s="20" t="s">
        <v>151</v>
      </c>
      <c r="F24" s="20" t="s">
        <v>152</v>
      </c>
      <c r="G24" s="20" t="s">
        <v>39</v>
      </c>
      <c r="H24" s="20" t="s">
        <v>51</v>
      </c>
      <c r="I24" s="22">
        <v>29768</v>
      </c>
      <c r="J24" s="20" t="s">
        <v>41</v>
      </c>
      <c r="K24" s="23">
        <v>0</v>
      </c>
      <c r="L24" s="23">
        <v>0</v>
      </c>
      <c r="M24" s="23">
        <v>0</v>
      </c>
    </row>
    <row r="25" spans="2:13" x14ac:dyDescent="0.2">
      <c r="B25" s="20" t="s">
        <v>35</v>
      </c>
      <c r="C25" s="79" t="s">
        <v>214</v>
      </c>
      <c r="D25" s="24">
        <v>0</v>
      </c>
      <c r="E25" s="20" t="s">
        <v>151</v>
      </c>
      <c r="F25" s="20" t="s">
        <v>152</v>
      </c>
      <c r="G25" s="20" t="s">
        <v>39</v>
      </c>
      <c r="H25" s="20" t="s">
        <v>51</v>
      </c>
      <c r="I25" s="22">
        <v>19176</v>
      </c>
      <c r="J25" s="20" t="s">
        <v>41</v>
      </c>
      <c r="K25" s="23">
        <v>0</v>
      </c>
      <c r="L25" s="23">
        <v>0</v>
      </c>
      <c r="M25" s="23">
        <v>0</v>
      </c>
    </row>
    <row r="26" spans="2:13" x14ac:dyDescent="0.2">
      <c r="B26" s="20" t="s">
        <v>35</v>
      </c>
      <c r="C26" s="79" t="s">
        <v>215</v>
      </c>
      <c r="D26" s="24">
        <v>0</v>
      </c>
      <c r="E26" s="20" t="s">
        <v>151</v>
      </c>
      <c r="F26" s="20" t="s">
        <v>152</v>
      </c>
      <c r="G26" s="20" t="s">
        <v>39</v>
      </c>
      <c r="H26" s="20" t="s">
        <v>51</v>
      </c>
      <c r="I26" s="22">
        <v>21002</v>
      </c>
      <c r="J26" s="20" t="s">
        <v>41</v>
      </c>
      <c r="K26" s="23">
        <v>0</v>
      </c>
      <c r="L26" s="23">
        <v>0</v>
      </c>
      <c r="M26" s="23">
        <v>0</v>
      </c>
    </row>
    <row r="27" spans="2:13" x14ac:dyDescent="0.2">
      <c r="B27" s="20" t="s">
        <v>35</v>
      </c>
      <c r="C27" s="79" t="s">
        <v>257</v>
      </c>
      <c r="D27" s="24">
        <v>0</v>
      </c>
      <c r="E27" s="20" t="s">
        <v>151</v>
      </c>
      <c r="F27" s="20" t="s">
        <v>152</v>
      </c>
      <c r="G27" s="20" t="s">
        <v>39</v>
      </c>
      <c r="H27" s="20" t="s">
        <v>51</v>
      </c>
      <c r="I27" s="22">
        <v>21002</v>
      </c>
      <c r="J27" s="20" t="s">
        <v>41</v>
      </c>
      <c r="K27" s="23">
        <v>0</v>
      </c>
      <c r="L27" s="23">
        <v>0</v>
      </c>
      <c r="M27" s="23">
        <v>0</v>
      </c>
    </row>
    <row r="28" spans="2:13" x14ac:dyDescent="0.2">
      <c r="B28" s="20" t="s">
        <v>35</v>
      </c>
      <c r="C28" s="79" t="s">
        <v>255</v>
      </c>
      <c r="D28" s="24">
        <v>0</v>
      </c>
      <c r="E28" s="20" t="s">
        <v>151</v>
      </c>
      <c r="F28" s="20" t="s">
        <v>152</v>
      </c>
      <c r="G28" s="20" t="s">
        <v>39</v>
      </c>
      <c r="H28" s="20" t="s">
        <v>51</v>
      </c>
      <c r="I28" s="22">
        <v>21002</v>
      </c>
      <c r="J28" s="20" t="s">
        <v>41</v>
      </c>
      <c r="K28" s="23">
        <v>0</v>
      </c>
      <c r="L28" s="23">
        <v>0</v>
      </c>
      <c r="M28" s="23">
        <v>0</v>
      </c>
    </row>
    <row r="29" spans="2:13" x14ac:dyDescent="0.2">
      <c r="B29" s="20" t="s">
        <v>35</v>
      </c>
      <c r="C29" s="79" t="s">
        <v>251</v>
      </c>
      <c r="D29" s="24">
        <v>0</v>
      </c>
      <c r="E29" s="20" t="s">
        <v>151</v>
      </c>
      <c r="F29" s="20" t="s">
        <v>152</v>
      </c>
      <c r="G29" s="20" t="s">
        <v>39</v>
      </c>
      <c r="H29" s="20" t="s">
        <v>51</v>
      </c>
      <c r="I29" s="22">
        <v>21002</v>
      </c>
      <c r="J29" s="20" t="s">
        <v>41</v>
      </c>
      <c r="K29" s="23">
        <v>0</v>
      </c>
      <c r="L29" s="23">
        <v>0</v>
      </c>
      <c r="M29" s="23">
        <v>0</v>
      </c>
    </row>
    <row r="30" spans="2:13" x14ac:dyDescent="0.2">
      <c r="B30" s="20" t="s">
        <v>35</v>
      </c>
      <c r="C30" s="79" t="s">
        <v>237</v>
      </c>
      <c r="D30" s="24">
        <v>0</v>
      </c>
      <c r="E30" s="20" t="s">
        <v>151</v>
      </c>
      <c r="F30" s="20" t="s">
        <v>152</v>
      </c>
      <c r="G30" s="20" t="s">
        <v>39</v>
      </c>
      <c r="H30" s="20" t="s">
        <v>51</v>
      </c>
      <c r="I30" s="22">
        <v>23924</v>
      </c>
      <c r="J30" s="20" t="s">
        <v>41</v>
      </c>
      <c r="K30" s="23">
        <v>0</v>
      </c>
      <c r="L30" s="23">
        <v>0</v>
      </c>
      <c r="M30" s="23">
        <v>0</v>
      </c>
    </row>
    <row r="31" spans="2:13" x14ac:dyDescent="0.2">
      <c r="B31" s="20" t="s">
        <v>35</v>
      </c>
      <c r="C31" s="79" t="s">
        <v>258</v>
      </c>
      <c r="D31" s="24">
        <v>0</v>
      </c>
      <c r="E31" s="20" t="s">
        <v>151</v>
      </c>
      <c r="F31" s="20" t="s">
        <v>152</v>
      </c>
      <c r="G31" s="20" t="s">
        <v>39</v>
      </c>
      <c r="H31" s="20" t="s">
        <v>51</v>
      </c>
      <c r="I31" s="22">
        <v>19541</v>
      </c>
      <c r="J31" s="20" t="s">
        <v>41</v>
      </c>
      <c r="K31" s="23">
        <v>0</v>
      </c>
      <c r="L31" s="23">
        <v>0</v>
      </c>
      <c r="M31" s="23">
        <v>0</v>
      </c>
    </row>
    <row r="32" spans="2:13" x14ac:dyDescent="0.2">
      <c r="B32" s="20" t="s">
        <v>35</v>
      </c>
      <c r="C32" s="79" t="s">
        <v>260</v>
      </c>
      <c r="D32" s="24">
        <v>0</v>
      </c>
      <c r="E32" s="20" t="s">
        <v>151</v>
      </c>
      <c r="F32" s="20" t="s">
        <v>152</v>
      </c>
      <c r="G32" s="20" t="s">
        <v>39</v>
      </c>
      <c r="H32" s="20" t="s">
        <v>51</v>
      </c>
      <c r="I32" s="22">
        <v>19541</v>
      </c>
      <c r="J32" s="20" t="s">
        <v>41</v>
      </c>
      <c r="K32" s="23">
        <v>0</v>
      </c>
      <c r="L32" s="23">
        <v>0</v>
      </c>
      <c r="M32" s="23">
        <v>0</v>
      </c>
    </row>
    <row r="33" spans="2:13" x14ac:dyDescent="0.2">
      <c r="B33" s="20" t="s">
        <v>35</v>
      </c>
      <c r="C33" s="79" t="s">
        <v>260</v>
      </c>
      <c r="D33" s="24">
        <v>0</v>
      </c>
      <c r="E33" s="20" t="s">
        <v>151</v>
      </c>
      <c r="F33" s="20" t="s">
        <v>152</v>
      </c>
      <c r="G33" s="20" t="s">
        <v>39</v>
      </c>
      <c r="H33" s="20" t="s">
        <v>51</v>
      </c>
      <c r="I33" s="22">
        <v>19906</v>
      </c>
      <c r="J33" s="20" t="s">
        <v>41</v>
      </c>
      <c r="K33" s="23">
        <v>0</v>
      </c>
      <c r="L33" s="23">
        <v>0</v>
      </c>
      <c r="M33" s="23">
        <v>0</v>
      </c>
    </row>
    <row r="34" spans="2:13" x14ac:dyDescent="0.2">
      <c r="B34" s="20" t="s">
        <v>35</v>
      </c>
      <c r="C34" s="79" t="s">
        <v>259</v>
      </c>
      <c r="D34" s="24">
        <v>0</v>
      </c>
      <c r="E34" s="20" t="s">
        <v>151</v>
      </c>
      <c r="F34" s="20" t="s">
        <v>152</v>
      </c>
      <c r="G34" s="20" t="s">
        <v>39</v>
      </c>
      <c r="H34" s="20" t="s">
        <v>51</v>
      </c>
      <c r="I34" s="22">
        <v>21002</v>
      </c>
      <c r="J34" s="20" t="s">
        <v>41</v>
      </c>
      <c r="K34" s="23">
        <v>0</v>
      </c>
      <c r="L34" s="23">
        <v>0</v>
      </c>
      <c r="M34" s="23">
        <v>0</v>
      </c>
    </row>
    <row r="35" spans="2:13" x14ac:dyDescent="0.2">
      <c r="B35" s="20" t="s">
        <v>35</v>
      </c>
      <c r="C35" s="79" t="s">
        <v>261</v>
      </c>
      <c r="D35" s="24">
        <v>0</v>
      </c>
      <c r="E35" s="20" t="s">
        <v>151</v>
      </c>
      <c r="F35" s="20" t="s">
        <v>152</v>
      </c>
      <c r="G35" s="20" t="s">
        <v>39</v>
      </c>
      <c r="H35" s="20" t="s">
        <v>51</v>
      </c>
      <c r="I35" s="22">
        <v>21002</v>
      </c>
      <c r="J35" s="20" t="s">
        <v>41</v>
      </c>
      <c r="K35" s="23">
        <v>0</v>
      </c>
      <c r="L35" s="23">
        <v>0</v>
      </c>
      <c r="M35" s="23">
        <v>0</v>
      </c>
    </row>
    <row r="36" spans="2:13" x14ac:dyDescent="0.2">
      <c r="B36" s="20" t="s">
        <v>35</v>
      </c>
      <c r="C36" s="79" t="s">
        <v>253</v>
      </c>
      <c r="D36" s="24">
        <v>0</v>
      </c>
      <c r="E36" s="20" t="s">
        <v>151</v>
      </c>
      <c r="F36" s="20" t="s">
        <v>152</v>
      </c>
      <c r="G36" s="20" t="s">
        <v>39</v>
      </c>
      <c r="H36" s="20" t="s">
        <v>51</v>
      </c>
      <c r="I36" s="22">
        <v>26481</v>
      </c>
      <c r="J36" s="20" t="s">
        <v>41</v>
      </c>
      <c r="K36" s="23">
        <v>0</v>
      </c>
      <c r="L36" s="23">
        <v>0</v>
      </c>
      <c r="M36" s="23">
        <v>0</v>
      </c>
    </row>
    <row r="37" spans="2:13" x14ac:dyDescent="0.2">
      <c r="B37" s="20" t="s">
        <v>35</v>
      </c>
      <c r="C37" s="79" t="s">
        <v>231</v>
      </c>
      <c r="D37" s="24">
        <v>0</v>
      </c>
      <c r="E37" s="20" t="s">
        <v>151</v>
      </c>
      <c r="F37" s="20" t="s">
        <v>152</v>
      </c>
      <c r="G37" s="20" t="s">
        <v>39</v>
      </c>
      <c r="H37" s="20" t="s">
        <v>51</v>
      </c>
      <c r="I37" s="22">
        <v>29768</v>
      </c>
      <c r="J37" s="20" t="s">
        <v>41</v>
      </c>
      <c r="K37" s="23">
        <v>0</v>
      </c>
      <c r="L37" s="23">
        <v>0</v>
      </c>
      <c r="M37" s="23">
        <v>0</v>
      </c>
    </row>
    <row r="38" spans="2:13" x14ac:dyDescent="0.2">
      <c r="B38" s="20" t="s">
        <v>35</v>
      </c>
      <c r="C38" s="79" t="s">
        <v>153</v>
      </c>
      <c r="D38" s="24">
        <v>0</v>
      </c>
      <c r="E38" s="20" t="s">
        <v>151</v>
      </c>
      <c r="F38" s="20" t="s">
        <v>152</v>
      </c>
      <c r="G38" s="20" t="s">
        <v>39</v>
      </c>
      <c r="H38" s="20" t="s">
        <v>36</v>
      </c>
      <c r="I38" s="22">
        <v>19541</v>
      </c>
      <c r="J38" s="20" t="s">
        <v>41</v>
      </c>
      <c r="K38" s="23">
        <v>0</v>
      </c>
      <c r="L38" s="23">
        <v>0</v>
      </c>
      <c r="M38" s="23">
        <v>0</v>
      </c>
    </row>
    <row r="39" spans="2:13" x14ac:dyDescent="0.2">
      <c r="B39" s="20" t="s">
        <v>35</v>
      </c>
      <c r="C39" s="79" t="s">
        <v>216</v>
      </c>
      <c r="D39" s="24">
        <v>0</v>
      </c>
      <c r="E39" s="20" t="s">
        <v>151</v>
      </c>
      <c r="F39" s="20" t="s">
        <v>152</v>
      </c>
      <c r="G39" s="20" t="s">
        <v>39</v>
      </c>
      <c r="H39" s="20" t="s">
        <v>51</v>
      </c>
      <c r="I39" s="22">
        <v>23924</v>
      </c>
      <c r="J39" s="20" t="s">
        <v>41</v>
      </c>
      <c r="K39" s="23">
        <v>0</v>
      </c>
      <c r="L39" s="23">
        <v>0</v>
      </c>
      <c r="M39" s="23">
        <v>0</v>
      </c>
    </row>
    <row r="40" spans="2:13" x14ac:dyDescent="0.2">
      <c r="B40" s="20" t="s">
        <v>35</v>
      </c>
      <c r="C40" s="79" t="s">
        <v>262</v>
      </c>
      <c r="D40" s="24">
        <v>0</v>
      </c>
      <c r="E40" s="20" t="s">
        <v>151</v>
      </c>
      <c r="F40" s="20" t="s">
        <v>152</v>
      </c>
      <c r="G40" s="20" t="s">
        <v>39</v>
      </c>
      <c r="H40" s="20" t="s">
        <v>51</v>
      </c>
      <c r="I40" s="22">
        <v>21002</v>
      </c>
      <c r="J40" s="20" t="s">
        <v>41</v>
      </c>
      <c r="K40" s="23">
        <v>0</v>
      </c>
      <c r="L40" s="23">
        <v>0</v>
      </c>
      <c r="M40" s="23">
        <v>0</v>
      </c>
    </row>
    <row r="41" spans="2:13" x14ac:dyDescent="0.2">
      <c r="B41" s="20" t="s">
        <v>35</v>
      </c>
      <c r="C41" s="79" t="s">
        <v>127</v>
      </c>
      <c r="D41" s="24">
        <v>0</v>
      </c>
      <c r="E41" s="20" t="s">
        <v>151</v>
      </c>
      <c r="F41" s="20" t="s">
        <v>152</v>
      </c>
      <c r="G41" s="20" t="s">
        <v>39</v>
      </c>
      <c r="H41" s="20" t="s">
        <v>51</v>
      </c>
      <c r="I41" s="22">
        <v>26481</v>
      </c>
      <c r="J41" s="20" t="s">
        <v>41</v>
      </c>
      <c r="K41" s="23">
        <v>0</v>
      </c>
      <c r="L41" s="23">
        <v>0</v>
      </c>
      <c r="M41" s="23">
        <v>0</v>
      </c>
    </row>
    <row r="42" spans="2:13" x14ac:dyDescent="0.2">
      <c r="B42" s="20" t="s">
        <v>35</v>
      </c>
      <c r="C42" s="79" t="s">
        <v>149</v>
      </c>
      <c r="D42" s="24">
        <v>0</v>
      </c>
      <c r="E42" s="20" t="s">
        <v>151</v>
      </c>
      <c r="F42" s="20" t="s">
        <v>152</v>
      </c>
      <c r="G42" s="20" t="s">
        <v>39</v>
      </c>
      <c r="H42" s="20" t="s">
        <v>51</v>
      </c>
      <c r="I42" s="22">
        <v>21002</v>
      </c>
      <c r="J42" s="20" t="s">
        <v>41</v>
      </c>
      <c r="K42" s="23">
        <v>0</v>
      </c>
      <c r="L42" s="23">
        <v>0</v>
      </c>
      <c r="M42" s="23">
        <v>0</v>
      </c>
    </row>
    <row r="43" spans="2:13" x14ac:dyDescent="0.2">
      <c r="B43" s="20" t="s">
        <v>35</v>
      </c>
      <c r="C43" s="79" t="s">
        <v>225</v>
      </c>
      <c r="D43" s="24">
        <v>0</v>
      </c>
      <c r="E43" s="20" t="s">
        <v>151</v>
      </c>
      <c r="F43" s="20" t="s">
        <v>152</v>
      </c>
      <c r="G43" s="20" t="s">
        <v>39</v>
      </c>
      <c r="H43" s="20" t="s">
        <v>51</v>
      </c>
      <c r="I43" s="22">
        <v>19176</v>
      </c>
      <c r="J43" s="20" t="s">
        <v>41</v>
      </c>
      <c r="K43" s="23">
        <v>0</v>
      </c>
      <c r="L43" s="23">
        <v>0</v>
      </c>
      <c r="M43" s="23">
        <v>0</v>
      </c>
    </row>
    <row r="44" spans="2:13" x14ac:dyDescent="0.2">
      <c r="B44" s="20" t="s">
        <v>35</v>
      </c>
      <c r="C44" s="79" t="s">
        <v>249</v>
      </c>
      <c r="D44" s="24">
        <v>0</v>
      </c>
      <c r="E44" s="20" t="s">
        <v>151</v>
      </c>
      <c r="F44" s="20" t="s">
        <v>152</v>
      </c>
      <c r="G44" s="20" t="s">
        <v>39</v>
      </c>
      <c r="H44" s="20" t="s">
        <v>51</v>
      </c>
      <c r="I44" s="22">
        <v>19176</v>
      </c>
      <c r="J44" s="20" t="s">
        <v>41</v>
      </c>
      <c r="K44" s="23">
        <v>0</v>
      </c>
      <c r="L44" s="23">
        <v>0</v>
      </c>
      <c r="M44" s="23">
        <v>0</v>
      </c>
    </row>
    <row r="45" spans="2:13" x14ac:dyDescent="0.2">
      <c r="B45" s="20" t="s">
        <v>35</v>
      </c>
      <c r="C45" s="79" t="s">
        <v>162</v>
      </c>
      <c r="D45" s="24">
        <v>0</v>
      </c>
      <c r="E45" s="20" t="s">
        <v>151</v>
      </c>
      <c r="F45" s="20" t="s">
        <v>152</v>
      </c>
      <c r="G45" s="20" t="s">
        <v>39</v>
      </c>
      <c r="H45" s="20" t="s">
        <v>51</v>
      </c>
      <c r="I45" s="22">
        <v>19541</v>
      </c>
      <c r="J45" s="20" t="s">
        <v>41</v>
      </c>
      <c r="K45" s="23">
        <v>0</v>
      </c>
      <c r="L45" s="23">
        <v>0</v>
      </c>
      <c r="M45" s="23">
        <v>0</v>
      </c>
    </row>
    <row r="46" spans="2:13" x14ac:dyDescent="0.2">
      <c r="B46" s="20" t="s">
        <v>35</v>
      </c>
      <c r="C46" s="79" t="s">
        <v>232</v>
      </c>
      <c r="D46" s="24">
        <v>0</v>
      </c>
      <c r="E46" s="20" t="s">
        <v>151</v>
      </c>
      <c r="F46" s="20" t="s">
        <v>152</v>
      </c>
      <c r="G46" s="20" t="s">
        <v>39</v>
      </c>
      <c r="H46" s="20" t="s">
        <v>51</v>
      </c>
      <c r="I46" s="22">
        <v>29768</v>
      </c>
      <c r="J46" s="20" t="s">
        <v>41</v>
      </c>
      <c r="K46" s="23">
        <v>0</v>
      </c>
      <c r="L46" s="23">
        <v>0</v>
      </c>
      <c r="M46" s="23">
        <v>0</v>
      </c>
    </row>
    <row r="47" spans="2:13" x14ac:dyDescent="0.2">
      <c r="B47" s="20" t="s">
        <v>35</v>
      </c>
      <c r="C47" s="79" t="s">
        <v>199</v>
      </c>
      <c r="D47" s="24">
        <v>0</v>
      </c>
      <c r="E47" s="20" t="s">
        <v>151</v>
      </c>
      <c r="F47" s="20" t="s">
        <v>152</v>
      </c>
      <c r="G47" s="20" t="s">
        <v>39</v>
      </c>
      <c r="H47" s="20" t="s">
        <v>51</v>
      </c>
      <c r="I47" s="22">
        <v>29768</v>
      </c>
      <c r="J47" s="20" t="s">
        <v>41</v>
      </c>
      <c r="K47" s="23">
        <v>0</v>
      </c>
      <c r="L47" s="23">
        <v>0</v>
      </c>
      <c r="M47" s="23">
        <v>0</v>
      </c>
    </row>
    <row r="48" spans="2:13" x14ac:dyDescent="0.2">
      <c r="B48" s="20" t="s">
        <v>35</v>
      </c>
      <c r="C48" s="79" t="s">
        <v>201</v>
      </c>
      <c r="D48" s="24">
        <v>0</v>
      </c>
      <c r="E48" s="20" t="s">
        <v>151</v>
      </c>
      <c r="F48" s="20" t="s">
        <v>152</v>
      </c>
      <c r="G48" s="20" t="s">
        <v>39</v>
      </c>
      <c r="H48" s="20" t="s">
        <v>51</v>
      </c>
      <c r="I48" s="22">
        <v>29768</v>
      </c>
      <c r="J48" s="20" t="s">
        <v>41</v>
      </c>
      <c r="K48" s="23">
        <v>0</v>
      </c>
      <c r="L48" s="23">
        <v>0</v>
      </c>
      <c r="M48" s="23">
        <v>0</v>
      </c>
    </row>
    <row r="49" spans="1:13" x14ac:dyDescent="0.2">
      <c r="B49" s="20" t="s">
        <v>35</v>
      </c>
      <c r="C49" s="79" t="s">
        <v>169</v>
      </c>
      <c r="D49" s="24">
        <v>0</v>
      </c>
      <c r="E49" s="20" t="s">
        <v>151</v>
      </c>
      <c r="F49" s="20" t="s">
        <v>152</v>
      </c>
      <c r="G49" s="20" t="s">
        <v>39</v>
      </c>
      <c r="H49" s="20" t="s">
        <v>51</v>
      </c>
      <c r="I49" s="22">
        <v>21002</v>
      </c>
      <c r="J49" s="20" t="s">
        <v>41</v>
      </c>
      <c r="K49" s="23">
        <v>0</v>
      </c>
      <c r="L49" s="23">
        <v>0</v>
      </c>
      <c r="M49" s="23">
        <v>0</v>
      </c>
    </row>
    <row r="50" spans="1:13" s="71" customFormat="1" x14ac:dyDescent="0.2">
      <c r="A50" s="77"/>
      <c r="D50" s="75"/>
      <c r="I50" s="72"/>
      <c r="K50" s="74"/>
      <c r="L50" s="74"/>
      <c r="M50" s="74"/>
    </row>
    <row r="51" spans="1:13" s="71" customFormat="1" x14ac:dyDescent="0.2">
      <c r="A51" s="142" t="s">
        <v>1595</v>
      </c>
      <c r="D51" s="75"/>
      <c r="I51" s="72"/>
      <c r="K51" s="74"/>
      <c r="L51" s="74"/>
      <c r="M51" s="74"/>
    </row>
    <row r="52" spans="1:13" x14ac:dyDescent="0.2">
      <c r="A52" s="71"/>
      <c r="B52" s="20" t="s">
        <v>35</v>
      </c>
      <c r="C52" s="76" t="s">
        <v>270</v>
      </c>
      <c r="D52" s="24">
        <v>0</v>
      </c>
      <c r="E52" s="20" t="s">
        <v>151</v>
      </c>
      <c r="F52" s="20" t="s">
        <v>152</v>
      </c>
      <c r="G52" s="20" t="s">
        <v>109</v>
      </c>
      <c r="H52" s="20" t="s">
        <v>113</v>
      </c>
      <c r="I52" s="22">
        <v>39587</v>
      </c>
      <c r="J52" s="20" t="s">
        <v>41</v>
      </c>
      <c r="K52" s="23">
        <v>0</v>
      </c>
      <c r="L52" s="23">
        <v>0</v>
      </c>
      <c r="M52" s="23">
        <v>0</v>
      </c>
    </row>
    <row r="53" spans="1:13" x14ac:dyDescent="0.2">
      <c r="A53" s="71"/>
      <c r="B53" s="20" t="s">
        <v>35</v>
      </c>
      <c r="C53" s="76" t="s">
        <v>263</v>
      </c>
      <c r="D53" s="24">
        <v>0</v>
      </c>
      <c r="E53" s="20" t="s">
        <v>151</v>
      </c>
      <c r="F53" s="20" t="s">
        <v>152</v>
      </c>
      <c r="G53" s="20" t="s">
        <v>109</v>
      </c>
      <c r="H53" s="20" t="s">
        <v>51</v>
      </c>
      <c r="I53" s="22">
        <v>40168</v>
      </c>
      <c r="J53" s="20" t="s">
        <v>41</v>
      </c>
      <c r="K53" s="23">
        <v>0</v>
      </c>
      <c r="L53" s="23">
        <v>0</v>
      </c>
      <c r="M53" s="23">
        <v>0</v>
      </c>
    </row>
    <row r="54" spans="1:13" x14ac:dyDescent="0.2">
      <c r="A54" s="71"/>
      <c r="B54" s="20" t="s">
        <v>35</v>
      </c>
      <c r="C54" s="76" t="s">
        <v>265</v>
      </c>
      <c r="D54" s="24">
        <v>0</v>
      </c>
      <c r="E54" s="20" t="s">
        <v>151</v>
      </c>
      <c r="F54" s="20" t="s">
        <v>152</v>
      </c>
      <c r="G54" s="20" t="s">
        <v>109</v>
      </c>
      <c r="H54" s="20" t="s">
        <v>51</v>
      </c>
      <c r="I54" s="22">
        <v>40532</v>
      </c>
      <c r="J54" s="20" t="s">
        <v>41</v>
      </c>
      <c r="K54" s="23">
        <v>0</v>
      </c>
      <c r="L54" s="23">
        <v>0</v>
      </c>
      <c r="M54" s="23">
        <v>0</v>
      </c>
    </row>
    <row r="55" spans="1:13" x14ac:dyDescent="0.2">
      <c r="A55" s="71"/>
      <c r="B55" s="20" t="s">
        <v>35</v>
      </c>
      <c r="C55" s="76" t="s">
        <v>170</v>
      </c>
      <c r="D55" s="24">
        <v>1</v>
      </c>
      <c r="E55" s="20" t="s">
        <v>151</v>
      </c>
      <c r="F55" s="20" t="s">
        <v>152</v>
      </c>
      <c r="G55" s="20" t="s">
        <v>39</v>
      </c>
      <c r="H55" s="20" t="s">
        <v>51</v>
      </c>
      <c r="I55" s="22">
        <v>38883</v>
      </c>
      <c r="J55" s="20" t="s">
        <v>41</v>
      </c>
      <c r="K55" s="23">
        <v>3711.15</v>
      </c>
      <c r="L55" s="23">
        <v>579.94000000000005</v>
      </c>
      <c r="M55" s="23">
        <v>3131.21</v>
      </c>
    </row>
    <row r="56" spans="1:13" x14ac:dyDescent="0.2">
      <c r="A56" s="71"/>
      <c r="B56" s="20" t="s">
        <v>35</v>
      </c>
      <c r="C56" s="76" t="s">
        <v>134</v>
      </c>
      <c r="D56" s="24">
        <v>1</v>
      </c>
      <c r="E56" s="20" t="s">
        <v>151</v>
      </c>
      <c r="F56" s="20" t="s">
        <v>152</v>
      </c>
      <c r="G56" s="20" t="s">
        <v>39</v>
      </c>
      <c r="H56" s="20" t="s">
        <v>51</v>
      </c>
      <c r="I56" s="22">
        <v>40532</v>
      </c>
      <c r="J56" s="20" t="s">
        <v>41</v>
      </c>
      <c r="K56" s="23">
        <v>28439.360000000001</v>
      </c>
      <c r="L56" s="23">
        <v>1687.93</v>
      </c>
      <c r="M56" s="23">
        <v>26751.43</v>
      </c>
    </row>
    <row r="57" spans="1:13" x14ac:dyDescent="0.2">
      <c r="A57" s="71"/>
      <c r="B57" s="20" t="s">
        <v>35</v>
      </c>
      <c r="C57" s="76" t="s">
        <v>193</v>
      </c>
      <c r="D57" s="24">
        <v>1</v>
      </c>
      <c r="E57" s="20" t="s">
        <v>151</v>
      </c>
      <c r="F57" s="20" t="s">
        <v>152</v>
      </c>
      <c r="G57" s="20" t="s">
        <v>39</v>
      </c>
      <c r="H57" s="20" t="s">
        <v>51</v>
      </c>
      <c r="I57" s="22">
        <v>40532</v>
      </c>
      <c r="J57" s="20" t="s">
        <v>41</v>
      </c>
      <c r="K57" s="23">
        <v>4483.49</v>
      </c>
      <c r="L57" s="23">
        <v>266.10000000000002</v>
      </c>
      <c r="M57" s="23">
        <v>4217.3900000000003</v>
      </c>
    </row>
    <row r="58" spans="1:13" x14ac:dyDescent="0.2">
      <c r="A58" s="71"/>
      <c r="B58" s="20" t="s">
        <v>35</v>
      </c>
      <c r="C58" s="76" t="s">
        <v>209</v>
      </c>
      <c r="D58" s="24">
        <v>1</v>
      </c>
      <c r="E58" s="20" t="s">
        <v>151</v>
      </c>
      <c r="F58" s="20" t="s">
        <v>152</v>
      </c>
      <c r="G58" s="20" t="s">
        <v>39</v>
      </c>
      <c r="H58" s="20" t="s">
        <v>51</v>
      </c>
      <c r="I58" s="22">
        <v>40168</v>
      </c>
      <c r="J58" s="20" t="s">
        <v>41</v>
      </c>
      <c r="K58" s="23">
        <v>5153.93</v>
      </c>
      <c r="L58" s="23">
        <v>429.9</v>
      </c>
      <c r="M58" s="23">
        <v>4724.03</v>
      </c>
    </row>
    <row r="59" spans="1:13" x14ac:dyDescent="0.2">
      <c r="A59" s="71"/>
      <c r="B59" s="20" t="s">
        <v>35</v>
      </c>
      <c r="C59" s="76" t="s">
        <v>135</v>
      </c>
      <c r="D59" s="24">
        <v>3</v>
      </c>
      <c r="E59" s="20" t="s">
        <v>151</v>
      </c>
      <c r="F59" s="20" t="s">
        <v>152</v>
      </c>
      <c r="G59" s="20" t="s">
        <v>39</v>
      </c>
      <c r="H59" s="20" t="s">
        <v>51</v>
      </c>
      <c r="I59" s="220">
        <v>41015</v>
      </c>
      <c r="J59" s="20" t="s">
        <v>41</v>
      </c>
      <c r="K59" s="23">
        <v>399968.3</v>
      </c>
      <c r="L59" s="23">
        <v>4704.84</v>
      </c>
      <c r="M59" s="23">
        <v>395263.46</v>
      </c>
    </row>
    <row r="60" spans="1:13" x14ac:dyDescent="0.2">
      <c r="A60" s="71"/>
      <c r="B60" s="20" t="s">
        <v>35</v>
      </c>
      <c r="C60" s="76" t="s">
        <v>204</v>
      </c>
      <c r="D60" s="24">
        <v>9992</v>
      </c>
      <c r="E60" s="20" t="s">
        <v>151</v>
      </c>
      <c r="F60" s="20" t="s">
        <v>152</v>
      </c>
      <c r="G60" s="20" t="s">
        <v>39</v>
      </c>
      <c r="H60" s="20" t="s">
        <v>51</v>
      </c>
      <c r="I60" s="220">
        <v>41015</v>
      </c>
      <c r="J60" s="20" t="s">
        <v>41</v>
      </c>
      <c r="K60" s="23">
        <v>61633.440000000002</v>
      </c>
      <c r="L60" s="23">
        <v>725</v>
      </c>
      <c r="M60" s="23">
        <v>60908.44</v>
      </c>
    </row>
    <row r="61" spans="1:13" x14ac:dyDescent="0.2">
      <c r="A61" s="71"/>
      <c r="B61" s="20" t="s">
        <v>35</v>
      </c>
      <c r="C61" s="76" t="s">
        <v>192</v>
      </c>
      <c r="D61" s="24">
        <v>2</v>
      </c>
      <c r="E61" s="20" t="s">
        <v>151</v>
      </c>
      <c r="F61" s="20" t="s">
        <v>152</v>
      </c>
      <c r="G61" s="20" t="s">
        <v>39</v>
      </c>
      <c r="H61" s="20" t="s">
        <v>51</v>
      </c>
      <c r="I61" s="84">
        <v>40596</v>
      </c>
      <c r="J61" s="20" t="s">
        <v>41</v>
      </c>
      <c r="K61" s="23">
        <v>23493.51</v>
      </c>
      <c r="L61" s="23">
        <v>832.89</v>
      </c>
      <c r="M61" s="23">
        <v>22660.62</v>
      </c>
    </row>
    <row r="62" spans="1:13" x14ac:dyDescent="0.2">
      <c r="A62" s="71"/>
      <c r="B62" s="20" t="s">
        <v>35</v>
      </c>
      <c r="C62" s="76" t="s">
        <v>219</v>
      </c>
      <c r="D62" s="24">
        <v>1</v>
      </c>
      <c r="E62" s="20" t="s">
        <v>151</v>
      </c>
      <c r="F62" s="20" t="s">
        <v>152</v>
      </c>
      <c r="G62" s="20" t="s">
        <v>39</v>
      </c>
      <c r="H62" s="20" t="s">
        <v>51</v>
      </c>
      <c r="I62" s="22">
        <v>39092</v>
      </c>
      <c r="J62" s="20" t="s">
        <v>41</v>
      </c>
      <c r="K62" s="23">
        <v>401056.79</v>
      </c>
      <c r="L62" s="23">
        <v>52904.3</v>
      </c>
      <c r="M62" s="23">
        <v>348152.49</v>
      </c>
    </row>
    <row r="63" spans="1:13" x14ac:dyDescent="0.2">
      <c r="A63" s="71"/>
      <c r="B63" s="20" t="s">
        <v>35</v>
      </c>
      <c r="C63" s="76" t="s">
        <v>240</v>
      </c>
      <c r="D63" s="24">
        <v>3</v>
      </c>
      <c r="E63" s="20" t="s">
        <v>151</v>
      </c>
      <c r="F63" s="20" t="s">
        <v>152</v>
      </c>
      <c r="G63" s="20" t="s">
        <v>39</v>
      </c>
      <c r="H63" s="20" t="s">
        <v>51</v>
      </c>
      <c r="I63" s="22">
        <v>39587</v>
      </c>
      <c r="J63" s="20" t="s">
        <v>41</v>
      </c>
      <c r="K63" s="23">
        <v>12199.81</v>
      </c>
      <c r="L63" s="23">
        <v>1312.88</v>
      </c>
      <c r="M63" s="23">
        <v>10886.93</v>
      </c>
    </row>
    <row r="64" spans="1:13" s="71" customFormat="1" x14ac:dyDescent="0.2">
      <c r="D64" s="75"/>
      <c r="I64" s="73"/>
      <c r="K64" s="74"/>
      <c r="L64" s="74"/>
      <c r="M64" s="74"/>
    </row>
    <row r="65" spans="1:13" s="71" customFormat="1" x14ac:dyDescent="0.2">
      <c r="A65" s="77" t="s">
        <v>1082</v>
      </c>
      <c r="D65" s="75"/>
      <c r="I65" s="73"/>
      <c r="K65" s="74"/>
      <c r="L65" s="74"/>
      <c r="M65" s="74"/>
    </row>
    <row r="66" spans="1:13" x14ac:dyDescent="0.2">
      <c r="B66" s="20" t="s">
        <v>35</v>
      </c>
      <c r="C66" s="20" t="s">
        <v>180</v>
      </c>
      <c r="D66" s="24">
        <v>1</v>
      </c>
      <c r="E66" s="20" t="s">
        <v>151</v>
      </c>
      <c r="F66" s="20" t="s">
        <v>152</v>
      </c>
      <c r="G66" s="20" t="s">
        <v>39</v>
      </c>
      <c r="H66" s="20" t="s">
        <v>51</v>
      </c>
      <c r="I66" s="22">
        <v>27576</v>
      </c>
      <c r="J66" s="20" t="s">
        <v>41</v>
      </c>
      <c r="K66" s="23">
        <v>1503.51</v>
      </c>
      <c r="L66" s="23">
        <v>1178.2</v>
      </c>
      <c r="M66" s="23">
        <v>325.31</v>
      </c>
    </row>
    <row r="67" spans="1:13" x14ac:dyDescent="0.2">
      <c r="B67" s="20" t="s">
        <v>35</v>
      </c>
      <c r="C67" s="20" t="s">
        <v>190</v>
      </c>
      <c r="D67" s="24">
        <v>44</v>
      </c>
      <c r="E67" s="20" t="s">
        <v>151</v>
      </c>
      <c r="F67" s="20" t="s">
        <v>152</v>
      </c>
      <c r="G67" s="20" t="s">
        <v>39</v>
      </c>
      <c r="H67" s="20" t="s">
        <v>51</v>
      </c>
      <c r="I67" s="22">
        <v>25385</v>
      </c>
      <c r="J67" s="20" t="s">
        <v>41</v>
      </c>
      <c r="K67" s="23">
        <v>3009.1</v>
      </c>
      <c r="L67" s="23">
        <v>2558.0100000000002</v>
      </c>
      <c r="M67" s="23">
        <v>451.09</v>
      </c>
    </row>
    <row r="68" spans="1:13" x14ac:dyDescent="0.2">
      <c r="B68" s="20" t="s">
        <v>35</v>
      </c>
      <c r="C68" s="20" t="s">
        <v>165</v>
      </c>
      <c r="D68" s="24">
        <v>1</v>
      </c>
      <c r="E68" s="20" t="s">
        <v>151</v>
      </c>
      <c r="F68" s="20" t="s">
        <v>152</v>
      </c>
      <c r="G68" s="20" t="s">
        <v>39</v>
      </c>
      <c r="H68" s="20" t="s">
        <v>51</v>
      </c>
      <c r="I68" s="22">
        <v>27576</v>
      </c>
      <c r="J68" s="20" t="s">
        <v>41</v>
      </c>
      <c r="K68" s="23">
        <v>302.43</v>
      </c>
      <c r="L68" s="23">
        <v>236.99</v>
      </c>
      <c r="M68" s="23">
        <v>65.44</v>
      </c>
    </row>
    <row r="69" spans="1:13" x14ac:dyDescent="0.2">
      <c r="B69" s="20" t="s">
        <v>35</v>
      </c>
      <c r="C69" s="20" t="s">
        <v>233</v>
      </c>
      <c r="D69" s="24">
        <v>3</v>
      </c>
      <c r="E69" s="20" t="s">
        <v>151</v>
      </c>
      <c r="F69" s="20" t="s">
        <v>152</v>
      </c>
      <c r="G69" s="20" t="s">
        <v>39</v>
      </c>
      <c r="H69" s="20" t="s">
        <v>51</v>
      </c>
      <c r="I69" s="22">
        <v>25385</v>
      </c>
      <c r="J69" s="20" t="s">
        <v>41</v>
      </c>
      <c r="K69" s="23">
        <v>10785.1</v>
      </c>
      <c r="L69" s="23">
        <v>9168.33</v>
      </c>
      <c r="M69" s="23">
        <v>1616.77</v>
      </c>
    </row>
    <row r="70" spans="1:13" x14ac:dyDescent="0.2">
      <c r="B70" s="20" t="s">
        <v>35</v>
      </c>
      <c r="C70" s="20" t="s">
        <v>156</v>
      </c>
      <c r="D70" s="24">
        <v>1</v>
      </c>
      <c r="E70" s="20" t="s">
        <v>151</v>
      </c>
      <c r="F70" s="20" t="s">
        <v>152</v>
      </c>
      <c r="G70" s="20" t="s">
        <v>39</v>
      </c>
      <c r="H70" s="20" t="s">
        <v>51</v>
      </c>
      <c r="I70" s="22">
        <v>25385</v>
      </c>
      <c r="J70" s="20" t="s">
        <v>41</v>
      </c>
      <c r="K70" s="23">
        <v>29755.19</v>
      </c>
      <c r="L70" s="23">
        <v>25294.65</v>
      </c>
      <c r="M70" s="23">
        <v>4460.54</v>
      </c>
    </row>
    <row r="71" spans="1:13" x14ac:dyDescent="0.2">
      <c r="B71" s="20" t="s">
        <v>35</v>
      </c>
      <c r="C71" s="20" t="s">
        <v>144</v>
      </c>
      <c r="D71" s="24">
        <v>3</v>
      </c>
      <c r="E71" s="20" t="s">
        <v>151</v>
      </c>
      <c r="F71" s="20" t="s">
        <v>152</v>
      </c>
      <c r="G71" s="20" t="s">
        <v>39</v>
      </c>
      <c r="H71" s="20" t="s">
        <v>51</v>
      </c>
      <c r="I71" s="22">
        <v>25385</v>
      </c>
      <c r="J71" s="20" t="s">
        <v>41</v>
      </c>
      <c r="K71" s="23">
        <v>10579.8</v>
      </c>
      <c r="L71" s="23">
        <v>8993.7999999999993</v>
      </c>
      <c r="M71" s="23">
        <v>1586</v>
      </c>
    </row>
    <row r="72" spans="1:13" x14ac:dyDescent="0.2">
      <c r="B72" s="20" t="s">
        <v>35</v>
      </c>
      <c r="C72" s="20" t="s">
        <v>144</v>
      </c>
      <c r="D72" s="24">
        <v>0</v>
      </c>
      <c r="E72" s="20" t="s">
        <v>151</v>
      </c>
      <c r="F72" s="20" t="s">
        <v>152</v>
      </c>
      <c r="G72" s="20" t="s">
        <v>39</v>
      </c>
      <c r="H72" s="20" t="s">
        <v>51</v>
      </c>
      <c r="I72" s="22">
        <v>27576</v>
      </c>
      <c r="J72" s="20" t="s">
        <v>41</v>
      </c>
      <c r="K72" s="23">
        <v>0</v>
      </c>
      <c r="L72" s="23">
        <v>0</v>
      </c>
      <c r="M72" s="23">
        <v>0</v>
      </c>
    </row>
    <row r="73" spans="1:13" x14ac:dyDescent="0.2">
      <c r="B73" s="20" t="s">
        <v>35</v>
      </c>
      <c r="C73" s="20" t="s">
        <v>181</v>
      </c>
      <c r="D73" s="24">
        <v>1</v>
      </c>
      <c r="E73" s="20" t="s">
        <v>151</v>
      </c>
      <c r="F73" s="20" t="s">
        <v>152</v>
      </c>
      <c r="G73" s="20" t="s">
        <v>39</v>
      </c>
      <c r="H73" s="20" t="s">
        <v>51</v>
      </c>
      <c r="I73" s="22">
        <v>27576</v>
      </c>
      <c r="J73" s="20" t="s">
        <v>41</v>
      </c>
      <c r="K73" s="23">
        <v>40937.4</v>
      </c>
      <c r="L73" s="23">
        <v>32079.9</v>
      </c>
      <c r="M73" s="23">
        <v>8857.5</v>
      </c>
    </row>
    <row r="74" spans="1:13" x14ac:dyDescent="0.2">
      <c r="B74" s="20" t="s">
        <v>35</v>
      </c>
      <c r="C74" s="20" t="s">
        <v>174</v>
      </c>
      <c r="D74" s="24">
        <v>1</v>
      </c>
      <c r="E74" s="20" t="s">
        <v>151</v>
      </c>
      <c r="F74" s="20" t="s">
        <v>152</v>
      </c>
      <c r="G74" s="20" t="s">
        <v>39</v>
      </c>
      <c r="H74" s="20" t="s">
        <v>51</v>
      </c>
      <c r="I74" s="22">
        <v>27576</v>
      </c>
      <c r="J74" s="20" t="s">
        <v>41</v>
      </c>
      <c r="K74" s="23">
        <v>565.51</v>
      </c>
      <c r="L74" s="23">
        <v>443.15</v>
      </c>
      <c r="M74" s="23">
        <v>122.36</v>
      </c>
    </row>
    <row r="75" spans="1:13" x14ac:dyDescent="0.2">
      <c r="B75" s="20" t="s">
        <v>35</v>
      </c>
      <c r="C75" s="20" t="s">
        <v>175</v>
      </c>
      <c r="D75" s="24">
        <v>0</v>
      </c>
      <c r="E75" s="20" t="s">
        <v>151</v>
      </c>
      <c r="F75" s="20" t="s">
        <v>152</v>
      </c>
      <c r="G75" s="20" t="s">
        <v>39</v>
      </c>
      <c r="H75" s="20" t="s">
        <v>51</v>
      </c>
      <c r="I75" s="22">
        <v>27576</v>
      </c>
      <c r="J75" s="20" t="s">
        <v>41</v>
      </c>
      <c r="K75" s="23">
        <v>0</v>
      </c>
      <c r="L75" s="23">
        <v>0</v>
      </c>
      <c r="M75" s="23">
        <v>0</v>
      </c>
    </row>
    <row r="76" spans="1:13" x14ac:dyDescent="0.2">
      <c r="B76" s="20" t="s">
        <v>35</v>
      </c>
      <c r="C76" s="20" t="s">
        <v>211</v>
      </c>
      <c r="D76" s="24">
        <v>1</v>
      </c>
      <c r="E76" s="20" t="s">
        <v>151</v>
      </c>
      <c r="F76" s="20" t="s">
        <v>152</v>
      </c>
      <c r="G76" s="20" t="s">
        <v>39</v>
      </c>
      <c r="H76" s="20" t="s">
        <v>51</v>
      </c>
      <c r="I76" s="22">
        <v>27211</v>
      </c>
      <c r="J76" s="20" t="s">
        <v>41</v>
      </c>
      <c r="K76" s="23">
        <v>2151.0100000000002</v>
      </c>
      <c r="L76" s="23">
        <v>1712.71</v>
      </c>
      <c r="M76" s="23">
        <v>438.3</v>
      </c>
    </row>
    <row r="77" spans="1:13" x14ac:dyDescent="0.2">
      <c r="B77" s="20" t="s">
        <v>35</v>
      </c>
      <c r="C77" s="20" t="s">
        <v>279</v>
      </c>
      <c r="D77" s="24">
        <v>1</v>
      </c>
      <c r="E77" s="20" t="s">
        <v>151</v>
      </c>
      <c r="F77" s="20" t="s">
        <v>152</v>
      </c>
      <c r="G77" s="20" t="s">
        <v>39</v>
      </c>
      <c r="H77" s="20" t="s">
        <v>115</v>
      </c>
      <c r="I77" s="22">
        <v>30498</v>
      </c>
      <c r="J77" s="20" t="s">
        <v>41</v>
      </c>
      <c r="K77" s="23">
        <v>2907</v>
      </c>
      <c r="L77" s="23">
        <v>2907</v>
      </c>
      <c r="M77" s="23">
        <v>0</v>
      </c>
    </row>
    <row r="78" spans="1:13" x14ac:dyDescent="0.2">
      <c r="B78" s="20" t="s">
        <v>35</v>
      </c>
      <c r="C78" s="20" t="s">
        <v>203</v>
      </c>
      <c r="D78" s="24">
        <v>2</v>
      </c>
      <c r="E78" s="20" t="s">
        <v>151</v>
      </c>
      <c r="F78" s="20" t="s">
        <v>152</v>
      </c>
      <c r="G78" s="20" t="s">
        <v>39</v>
      </c>
      <c r="H78" s="20" t="s">
        <v>51</v>
      </c>
      <c r="I78" s="22">
        <v>27576</v>
      </c>
      <c r="J78" s="20" t="s">
        <v>41</v>
      </c>
      <c r="K78" s="23">
        <v>4742.8500000000004</v>
      </c>
      <c r="L78" s="23">
        <v>3716.65</v>
      </c>
      <c r="M78" s="23">
        <v>1026.2</v>
      </c>
    </row>
    <row r="79" spans="1:13" x14ac:dyDescent="0.2">
      <c r="B79" s="20" t="s">
        <v>35</v>
      </c>
      <c r="C79" s="20" t="s">
        <v>234</v>
      </c>
      <c r="D79" s="24">
        <v>8</v>
      </c>
      <c r="E79" s="20" t="s">
        <v>151</v>
      </c>
      <c r="F79" s="20" t="s">
        <v>152</v>
      </c>
      <c r="G79" s="20" t="s">
        <v>39</v>
      </c>
      <c r="H79" s="20" t="s">
        <v>51</v>
      </c>
      <c r="I79" s="22">
        <v>28672</v>
      </c>
      <c r="J79" s="20" t="s">
        <v>41</v>
      </c>
      <c r="K79" s="23">
        <v>16350.62</v>
      </c>
      <c r="L79" s="23">
        <v>12134.8</v>
      </c>
      <c r="M79" s="23">
        <v>4215.82</v>
      </c>
    </row>
    <row r="80" spans="1:13" x14ac:dyDescent="0.2">
      <c r="B80" s="20" t="s">
        <v>35</v>
      </c>
      <c r="C80" s="20" t="s">
        <v>272</v>
      </c>
      <c r="D80" s="24">
        <v>0</v>
      </c>
      <c r="E80" s="20" t="s">
        <v>151</v>
      </c>
      <c r="F80" s="20" t="s">
        <v>152</v>
      </c>
      <c r="G80" s="20" t="s">
        <v>39</v>
      </c>
      <c r="H80" s="20" t="s">
        <v>115</v>
      </c>
      <c r="I80" s="22">
        <v>29037</v>
      </c>
      <c r="J80" s="20" t="s">
        <v>41</v>
      </c>
      <c r="K80" s="23">
        <v>1561.39</v>
      </c>
      <c r="L80" s="23">
        <v>1561.39</v>
      </c>
      <c r="M80" s="23">
        <v>0</v>
      </c>
    </row>
    <row r="81" spans="2:13" x14ac:dyDescent="0.2">
      <c r="B81" s="20" t="s">
        <v>35</v>
      </c>
      <c r="C81" s="20" t="s">
        <v>191</v>
      </c>
      <c r="D81" s="24">
        <v>700</v>
      </c>
      <c r="E81" s="20" t="s">
        <v>151</v>
      </c>
      <c r="F81" s="20" t="s">
        <v>152</v>
      </c>
      <c r="G81" s="20" t="s">
        <v>39</v>
      </c>
      <c r="H81" s="20" t="s">
        <v>51</v>
      </c>
      <c r="I81" s="22">
        <v>25385</v>
      </c>
      <c r="J81" s="20" t="s">
        <v>41</v>
      </c>
      <c r="K81" s="23">
        <v>3698.15</v>
      </c>
      <c r="L81" s="23">
        <v>3143.77</v>
      </c>
      <c r="M81" s="23">
        <v>554.38</v>
      </c>
    </row>
    <row r="82" spans="2:13" x14ac:dyDescent="0.2">
      <c r="B82" s="20" t="s">
        <v>35</v>
      </c>
      <c r="C82" s="20" t="s">
        <v>138</v>
      </c>
      <c r="D82" s="24">
        <v>3</v>
      </c>
      <c r="E82" s="20" t="s">
        <v>151</v>
      </c>
      <c r="F82" s="20" t="s">
        <v>152</v>
      </c>
      <c r="G82" s="20" t="s">
        <v>39</v>
      </c>
      <c r="H82" s="20" t="s">
        <v>51</v>
      </c>
      <c r="I82" s="22">
        <v>25385</v>
      </c>
      <c r="J82" s="20" t="s">
        <v>41</v>
      </c>
      <c r="K82" s="23">
        <v>4369.59</v>
      </c>
      <c r="L82" s="23">
        <v>3714.55</v>
      </c>
      <c r="M82" s="23">
        <v>655.04</v>
      </c>
    </row>
    <row r="83" spans="2:13" x14ac:dyDescent="0.2">
      <c r="B83" s="20" t="s">
        <v>35</v>
      </c>
      <c r="C83" s="20" t="s">
        <v>171</v>
      </c>
      <c r="D83" s="24">
        <v>3</v>
      </c>
      <c r="E83" s="20" t="s">
        <v>151</v>
      </c>
      <c r="F83" s="20" t="s">
        <v>152</v>
      </c>
      <c r="G83" s="20" t="s">
        <v>39</v>
      </c>
      <c r="H83" s="20" t="s">
        <v>51</v>
      </c>
      <c r="I83" s="22">
        <v>36708</v>
      </c>
      <c r="J83" s="20" t="s">
        <v>41</v>
      </c>
      <c r="K83" s="23">
        <v>18534.75</v>
      </c>
      <c r="L83" s="23">
        <v>5591.99</v>
      </c>
      <c r="M83" s="23">
        <v>12942.76</v>
      </c>
    </row>
    <row r="84" spans="2:13" x14ac:dyDescent="0.2">
      <c r="B84" s="20" t="s">
        <v>35</v>
      </c>
      <c r="C84" s="20" t="s">
        <v>207</v>
      </c>
      <c r="D84" s="24">
        <v>2</v>
      </c>
      <c r="E84" s="20" t="s">
        <v>151</v>
      </c>
      <c r="F84" s="20" t="s">
        <v>152</v>
      </c>
      <c r="G84" s="20" t="s">
        <v>39</v>
      </c>
      <c r="H84" s="20" t="s">
        <v>51</v>
      </c>
      <c r="I84" s="22">
        <v>27576</v>
      </c>
      <c r="J84" s="20" t="s">
        <v>41</v>
      </c>
      <c r="K84" s="23">
        <v>1309.32</v>
      </c>
      <c r="L84" s="23">
        <v>1026.03</v>
      </c>
      <c r="M84" s="23">
        <v>283.29000000000002</v>
      </c>
    </row>
    <row r="85" spans="2:13" x14ac:dyDescent="0.2">
      <c r="B85" s="20" t="s">
        <v>35</v>
      </c>
      <c r="C85" s="20" t="s">
        <v>194</v>
      </c>
      <c r="D85" s="24">
        <v>1</v>
      </c>
      <c r="E85" s="20" t="s">
        <v>151</v>
      </c>
      <c r="F85" s="20" t="s">
        <v>152</v>
      </c>
      <c r="G85" s="20" t="s">
        <v>39</v>
      </c>
      <c r="H85" s="20" t="s">
        <v>51</v>
      </c>
      <c r="I85" s="22">
        <v>37438</v>
      </c>
      <c r="J85" s="20" t="s">
        <v>41</v>
      </c>
      <c r="K85" s="23">
        <v>56212.88</v>
      </c>
      <c r="L85" s="23">
        <v>14255.48</v>
      </c>
      <c r="M85" s="23">
        <v>41957.4</v>
      </c>
    </row>
    <row r="86" spans="2:13" x14ac:dyDescent="0.2">
      <c r="B86" s="20" t="s">
        <v>35</v>
      </c>
      <c r="C86" s="20" t="s">
        <v>194</v>
      </c>
      <c r="D86" s="24">
        <v>2</v>
      </c>
      <c r="E86" s="20" t="s">
        <v>151</v>
      </c>
      <c r="F86" s="20" t="s">
        <v>152</v>
      </c>
      <c r="G86" s="20" t="s">
        <v>39</v>
      </c>
      <c r="H86" s="20" t="s">
        <v>51</v>
      </c>
      <c r="I86" s="22">
        <v>37803</v>
      </c>
      <c r="J86" s="20" t="s">
        <v>41</v>
      </c>
      <c r="K86" s="23">
        <v>309568.57</v>
      </c>
      <c r="L86" s="23">
        <v>70999</v>
      </c>
      <c r="M86" s="23">
        <v>238569.57</v>
      </c>
    </row>
    <row r="87" spans="2:13" x14ac:dyDescent="0.2">
      <c r="B87" s="20" t="s">
        <v>35</v>
      </c>
      <c r="C87" s="20" t="s">
        <v>195</v>
      </c>
      <c r="D87" s="24">
        <v>1</v>
      </c>
      <c r="E87" s="20" t="s">
        <v>151</v>
      </c>
      <c r="F87" s="20" t="s">
        <v>152</v>
      </c>
      <c r="G87" s="20" t="s">
        <v>39</v>
      </c>
      <c r="H87" s="20" t="s">
        <v>51</v>
      </c>
      <c r="I87" s="22">
        <v>36708</v>
      </c>
      <c r="J87" s="20" t="s">
        <v>41</v>
      </c>
      <c r="K87" s="23">
        <v>487532.54</v>
      </c>
      <c r="L87" s="23">
        <v>147090.13</v>
      </c>
      <c r="M87" s="23">
        <v>340442.41</v>
      </c>
    </row>
    <row r="88" spans="2:13" x14ac:dyDescent="0.2">
      <c r="B88" s="20" t="s">
        <v>35</v>
      </c>
      <c r="C88" s="20" t="s">
        <v>154</v>
      </c>
      <c r="D88" s="24">
        <v>1</v>
      </c>
      <c r="E88" s="20" t="s">
        <v>151</v>
      </c>
      <c r="F88" s="20" t="s">
        <v>152</v>
      </c>
      <c r="G88" s="20" t="s">
        <v>39</v>
      </c>
      <c r="H88" s="20" t="s">
        <v>45</v>
      </c>
      <c r="I88" s="22">
        <v>37803</v>
      </c>
      <c r="J88" s="20" t="s">
        <v>41</v>
      </c>
      <c r="K88" s="23">
        <v>433588.4</v>
      </c>
      <c r="L88" s="23">
        <v>93202.93</v>
      </c>
      <c r="M88" s="23">
        <v>340385.47</v>
      </c>
    </row>
    <row r="89" spans="2:13" x14ac:dyDescent="0.2">
      <c r="B89" s="20" t="s">
        <v>35</v>
      </c>
      <c r="C89" s="20" t="s">
        <v>159</v>
      </c>
      <c r="D89" s="24">
        <v>22</v>
      </c>
      <c r="E89" s="20" t="s">
        <v>151</v>
      </c>
      <c r="F89" s="20" t="s">
        <v>152</v>
      </c>
      <c r="G89" s="20" t="s">
        <v>39</v>
      </c>
      <c r="H89" s="20" t="s">
        <v>51</v>
      </c>
      <c r="I89" s="22">
        <v>25385</v>
      </c>
      <c r="J89" s="20" t="s">
        <v>41</v>
      </c>
      <c r="K89" s="23">
        <v>2065.39</v>
      </c>
      <c r="L89" s="23">
        <v>1755.77</v>
      </c>
      <c r="M89" s="23">
        <v>309.62</v>
      </c>
    </row>
    <row r="90" spans="2:13" x14ac:dyDescent="0.2">
      <c r="B90" s="20" t="s">
        <v>35</v>
      </c>
      <c r="C90" s="20" t="s">
        <v>167</v>
      </c>
      <c r="D90" s="24">
        <v>142</v>
      </c>
      <c r="E90" s="20" t="s">
        <v>151</v>
      </c>
      <c r="F90" s="20" t="s">
        <v>152</v>
      </c>
      <c r="G90" s="20" t="s">
        <v>39</v>
      </c>
      <c r="H90" s="20" t="s">
        <v>51</v>
      </c>
      <c r="I90" s="22">
        <v>25385</v>
      </c>
      <c r="J90" s="20" t="s">
        <v>41</v>
      </c>
      <c r="K90" s="23">
        <v>3942.97</v>
      </c>
      <c r="L90" s="23">
        <v>3351.89</v>
      </c>
      <c r="M90" s="23">
        <v>591.08000000000004</v>
      </c>
    </row>
    <row r="91" spans="2:13" x14ac:dyDescent="0.2">
      <c r="B91" s="20" t="s">
        <v>35</v>
      </c>
      <c r="C91" s="20" t="s">
        <v>208</v>
      </c>
      <c r="D91" s="24">
        <v>810</v>
      </c>
      <c r="E91" s="20" t="s">
        <v>151</v>
      </c>
      <c r="F91" s="20" t="s">
        <v>152</v>
      </c>
      <c r="G91" s="20" t="s">
        <v>39</v>
      </c>
      <c r="H91" s="20" t="s">
        <v>51</v>
      </c>
      <c r="I91" s="22">
        <v>25385</v>
      </c>
      <c r="J91" s="20" t="s">
        <v>41</v>
      </c>
      <c r="K91" s="23">
        <v>5362.38</v>
      </c>
      <c r="L91" s="23">
        <v>4558.5200000000004</v>
      </c>
      <c r="M91" s="23">
        <v>803.86</v>
      </c>
    </row>
    <row r="92" spans="2:13" x14ac:dyDescent="0.2">
      <c r="B92" s="20" t="s">
        <v>35</v>
      </c>
      <c r="C92" s="20" t="s">
        <v>188</v>
      </c>
      <c r="D92" s="24">
        <v>22</v>
      </c>
      <c r="E92" s="20" t="s">
        <v>151</v>
      </c>
      <c r="F92" s="20" t="s">
        <v>152</v>
      </c>
      <c r="G92" s="20" t="s">
        <v>39</v>
      </c>
      <c r="H92" s="20" t="s">
        <v>51</v>
      </c>
      <c r="I92" s="22">
        <v>25385</v>
      </c>
      <c r="J92" s="20" t="s">
        <v>41</v>
      </c>
      <c r="K92" s="23">
        <v>3972.49</v>
      </c>
      <c r="L92" s="23">
        <v>3376.98</v>
      </c>
      <c r="M92" s="23">
        <v>595.51</v>
      </c>
    </row>
    <row r="93" spans="2:13" x14ac:dyDescent="0.2">
      <c r="B93" s="20" t="s">
        <v>35</v>
      </c>
      <c r="C93" s="20" t="s">
        <v>189</v>
      </c>
      <c r="D93" s="24">
        <v>0</v>
      </c>
      <c r="E93" s="20" t="s">
        <v>151</v>
      </c>
      <c r="F93" s="20" t="s">
        <v>152</v>
      </c>
      <c r="G93" s="20" t="s">
        <v>39</v>
      </c>
      <c r="H93" s="20" t="s">
        <v>51</v>
      </c>
      <c r="I93" s="22">
        <v>25385</v>
      </c>
      <c r="J93" s="20" t="s">
        <v>41</v>
      </c>
      <c r="K93" s="23">
        <v>0</v>
      </c>
      <c r="L93" s="23">
        <v>0</v>
      </c>
      <c r="M93" s="23">
        <v>0</v>
      </c>
    </row>
    <row r="94" spans="2:13" x14ac:dyDescent="0.2">
      <c r="B94" s="20" t="s">
        <v>35</v>
      </c>
      <c r="C94" s="20" t="s">
        <v>177</v>
      </c>
      <c r="D94" s="24">
        <v>3</v>
      </c>
      <c r="E94" s="20" t="s">
        <v>151</v>
      </c>
      <c r="F94" s="20" t="s">
        <v>152</v>
      </c>
      <c r="G94" s="20" t="s">
        <v>39</v>
      </c>
      <c r="H94" s="20" t="s">
        <v>51</v>
      </c>
      <c r="I94" s="22">
        <v>37705</v>
      </c>
      <c r="J94" s="20" t="s">
        <v>41</v>
      </c>
      <c r="K94" s="23">
        <v>6500.42</v>
      </c>
      <c r="L94" s="23">
        <v>1490.86</v>
      </c>
      <c r="M94" s="23">
        <v>5009.5600000000004</v>
      </c>
    </row>
    <row r="95" spans="2:13" x14ac:dyDescent="0.2">
      <c r="B95" s="20" t="s">
        <v>35</v>
      </c>
      <c r="C95" s="20" t="s">
        <v>196</v>
      </c>
      <c r="D95" s="24">
        <v>1</v>
      </c>
      <c r="E95" s="20" t="s">
        <v>151</v>
      </c>
      <c r="F95" s="20" t="s">
        <v>152</v>
      </c>
      <c r="G95" s="20" t="s">
        <v>39</v>
      </c>
      <c r="H95" s="20" t="s">
        <v>51</v>
      </c>
      <c r="I95" s="22">
        <v>37438</v>
      </c>
      <c r="J95" s="20" t="s">
        <v>41</v>
      </c>
      <c r="K95" s="23">
        <v>75199.27</v>
      </c>
      <c r="L95" s="23">
        <v>19070.400000000001</v>
      </c>
      <c r="M95" s="23">
        <v>56128.87</v>
      </c>
    </row>
    <row r="96" spans="2:13" x14ac:dyDescent="0.2">
      <c r="B96" s="20" t="s">
        <v>35</v>
      </c>
      <c r="C96" s="20" t="s">
        <v>200</v>
      </c>
      <c r="D96" s="24">
        <v>1</v>
      </c>
      <c r="E96" s="20" t="s">
        <v>151</v>
      </c>
      <c r="F96" s="20" t="s">
        <v>152</v>
      </c>
      <c r="G96" s="20" t="s">
        <v>39</v>
      </c>
      <c r="H96" s="20" t="s">
        <v>51</v>
      </c>
      <c r="I96" s="22">
        <v>36708</v>
      </c>
      <c r="J96" s="20" t="s">
        <v>41</v>
      </c>
      <c r="K96" s="23">
        <v>78569.66</v>
      </c>
      <c r="L96" s="23">
        <v>23704.720000000001</v>
      </c>
      <c r="M96" s="23">
        <v>54864.94</v>
      </c>
    </row>
    <row r="97" spans="2:13" x14ac:dyDescent="0.2">
      <c r="B97" s="20" t="s">
        <v>35</v>
      </c>
      <c r="C97" s="20" t="s">
        <v>182</v>
      </c>
      <c r="D97" s="24">
        <v>1</v>
      </c>
      <c r="E97" s="20" t="s">
        <v>151</v>
      </c>
      <c r="F97" s="20" t="s">
        <v>152</v>
      </c>
      <c r="G97" s="20" t="s">
        <v>39</v>
      </c>
      <c r="H97" s="20" t="s">
        <v>51</v>
      </c>
      <c r="I97" s="22">
        <v>27211</v>
      </c>
      <c r="J97" s="20" t="s">
        <v>41</v>
      </c>
      <c r="K97" s="23">
        <v>6372.77</v>
      </c>
      <c r="L97" s="23">
        <v>5074.22</v>
      </c>
      <c r="M97" s="23">
        <v>1298.55</v>
      </c>
    </row>
    <row r="98" spans="2:13" x14ac:dyDescent="0.2">
      <c r="B98" s="20" t="s">
        <v>35</v>
      </c>
      <c r="C98" s="20" t="s">
        <v>155</v>
      </c>
      <c r="D98" s="24">
        <v>1</v>
      </c>
      <c r="E98" s="20" t="s">
        <v>151</v>
      </c>
      <c r="F98" s="20" t="s">
        <v>152</v>
      </c>
      <c r="G98" s="20" t="s">
        <v>39</v>
      </c>
      <c r="H98" s="20" t="s">
        <v>45</v>
      </c>
      <c r="I98" s="22">
        <v>27576</v>
      </c>
      <c r="J98" s="20" t="s">
        <v>41</v>
      </c>
      <c r="K98" s="23">
        <v>906.76</v>
      </c>
      <c r="L98" s="23">
        <v>747.89</v>
      </c>
      <c r="M98" s="23">
        <v>158.87</v>
      </c>
    </row>
    <row r="99" spans="2:13" x14ac:dyDescent="0.2">
      <c r="B99" s="20" t="s">
        <v>35</v>
      </c>
      <c r="C99" s="20" t="s">
        <v>119</v>
      </c>
      <c r="D99" s="24">
        <v>2</v>
      </c>
      <c r="E99" s="20" t="s">
        <v>151</v>
      </c>
      <c r="F99" s="20" t="s">
        <v>152</v>
      </c>
      <c r="G99" s="20" t="s">
        <v>39</v>
      </c>
      <c r="H99" s="20" t="s">
        <v>115</v>
      </c>
      <c r="I99" s="22">
        <v>28672</v>
      </c>
      <c r="J99" s="20" t="s">
        <v>41</v>
      </c>
      <c r="K99" s="23">
        <v>10763.76</v>
      </c>
      <c r="L99" s="23">
        <v>10763.76</v>
      </c>
      <c r="M99" s="23">
        <v>0</v>
      </c>
    </row>
    <row r="100" spans="2:13" x14ac:dyDescent="0.2">
      <c r="B100" s="20" t="s">
        <v>35</v>
      </c>
      <c r="C100" s="20" t="s">
        <v>119</v>
      </c>
      <c r="D100" s="24">
        <v>14</v>
      </c>
      <c r="E100" s="20" t="s">
        <v>151</v>
      </c>
      <c r="F100" s="20" t="s">
        <v>152</v>
      </c>
      <c r="G100" s="20" t="s">
        <v>39</v>
      </c>
      <c r="H100" s="20" t="s">
        <v>115</v>
      </c>
      <c r="I100" s="22">
        <v>37073</v>
      </c>
      <c r="J100" s="20" t="s">
        <v>41</v>
      </c>
      <c r="K100" s="23">
        <v>571808.37</v>
      </c>
      <c r="L100" s="23">
        <v>489718.65</v>
      </c>
      <c r="M100" s="23">
        <v>82089.72</v>
      </c>
    </row>
    <row r="101" spans="2:13" x14ac:dyDescent="0.2">
      <c r="B101" s="20" t="s">
        <v>35</v>
      </c>
      <c r="C101" s="20" t="s">
        <v>62</v>
      </c>
      <c r="D101" s="24">
        <v>1</v>
      </c>
      <c r="E101" s="20" t="s">
        <v>151</v>
      </c>
      <c r="F101" s="20" t="s">
        <v>152</v>
      </c>
      <c r="G101" s="20" t="s">
        <v>39</v>
      </c>
      <c r="H101" s="20" t="s">
        <v>51</v>
      </c>
      <c r="I101" s="22">
        <v>25385</v>
      </c>
      <c r="J101" s="20" t="s">
        <v>41</v>
      </c>
      <c r="K101" s="23">
        <v>19919.61</v>
      </c>
      <c r="L101" s="23">
        <v>16933.5</v>
      </c>
      <c r="M101" s="23">
        <v>2986.11</v>
      </c>
    </row>
    <row r="102" spans="2:13" x14ac:dyDescent="0.2">
      <c r="B102" s="20" t="s">
        <v>35</v>
      </c>
      <c r="C102" s="20" t="s">
        <v>227</v>
      </c>
      <c r="D102" s="24">
        <v>1</v>
      </c>
      <c r="E102" s="20" t="s">
        <v>151</v>
      </c>
      <c r="F102" s="20" t="s">
        <v>152</v>
      </c>
      <c r="G102" s="20" t="s">
        <v>39</v>
      </c>
      <c r="H102" s="20" t="s">
        <v>51</v>
      </c>
      <c r="I102" s="22">
        <v>25385</v>
      </c>
      <c r="J102" s="20" t="s">
        <v>41</v>
      </c>
      <c r="K102" s="23">
        <v>5818.35</v>
      </c>
      <c r="L102" s="23">
        <v>4946.13</v>
      </c>
      <c r="M102" s="23">
        <v>872.22</v>
      </c>
    </row>
    <row r="103" spans="2:13" x14ac:dyDescent="0.2">
      <c r="B103" s="20" t="s">
        <v>35</v>
      </c>
      <c r="C103" s="20" t="s">
        <v>280</v>
      </c>
      <c r="D103" s="24">
        <v>1</v>
      </c>
      <c r="E103" s="20" t="s">
        <v>151</v>
      </c>
      <c r="F103" s="20" t="s">
        <v>152</v>
      </c>
      <c r="G103" s="20" t="s">
        <v>39</v>
      </c>
      <c r="H103" s="20" t="s">
        <v>115</v>
      </c>
      <c r="I103" s="22">
        <v>31229</v>
      </c>
      <c r="J103" s="20" t="s">
        <v>41</v>
      </c>
      <c r="K103" s="23">
        <v>5165.62</v>
      </c>
      <c r="L103" s="23">
        <v>5165.62</v>
      </c>
      <c r="M103" s="23">
        <v>0</v>
      </c>
    </row>
    <row r="104" spans="2:13" x14ac:dyDescent="0.2">
      <c r="B104" s="20" t="s">
        <v>35</v>
      </c>
      <c r="C104" s="20" t="s">
        <v>224</v>
      </c>
      <c r="D104" s="24">
        <v>1</v>
      </c>
      <c r="E104" s="20" t="s">
        <v>151</v>
      </c>
      <c r="F104" s="20" t="s">
        <v>152</v>
      </c>
      <c r="G104" s="20" t="s">
        <v>39</v>
      </c>
      <c r="H104" s="20" t="s">
        <v>51</v>
      </c>
      <c r="I104" s="22">
        <v>25385</v>
      </c>
      <c r="J104" s="20" t="s">
        <v>41</v>
      </c>
      <c r="K104" s="23">
        <v>13779.56</v>
      </c>
      <c r="L104" s="23">
        <v>11713.9</v>
      </c>
      <c r="M104" s="23">
        <v>2065.66</v>
      </c>
    </row>
    <row r="105" spans="2:13" x14ac:dyDescent="0.2">
      <c r="B105" s="20" t="s">
        <v>35</v>
      </c>
      <c r="C105" s="20" t="s">
        <v>205</v>
      </c>
      <c r="D105" s="24">
        <v>3</v>
      </c>
      <c r="E105" s="20" t="s">
        <v>151</v>
      </c>
      <c r="F105" s="20" t="s">
        <v>152</v>
      </c>
      <c r="G105" s="20" t="s">
        <v>39</v>
      </c>
      <c r="H105" s="20" t="s">
        <v>51</v>
      </c>
      <c r="I105" s="22">
        <v>25385</v>
      </c>
      <c r="J105" s="20" t="s">
        <v>41</v>
      </c>
      <c r="K105" s="23">
        <v>14714.55</v>
      </c>
      <c r="L105" s="23">
        <v>12508.72</v>
      </c>
      <c r="M105" s="23">
        <v>2205.83</v>
      </c>
    </row>
    <row r="106" spans="2:13" x14ac:dyDescent="0.2">
      <c r="B106" s="20" t="s">
        <v>35</v>
      </c>
      <c r="C106" s="20" t="s">
        <v>168</v>
      </c>
      <c r="D106" s="24">
        <v>4</v>
      </c>
      <c r="E106" s="20" t="s">
        <v>151</v>
      </c>
      <c r="F106" s="20" t="s">
        <v>152</v>
      </c>
      <c r="G106" s="20" t="s">
        <v>39</v>
      </c>
      <c r="H106" s="20" t="s">
        <v>51</v>
      </c>
      <c r="I106" s="22">
        <v>34151</v>
      </c>
      <c r="J106" s="20" t="s">
        <v>41</v>
      </c>
      <c r="K106" s="23">
        <v>4332.59</v>
      </c>
      <c r="L106" s="23">
        <v>2005.43</v>
      </c>
      <c r="M106" s="23">
        <v>2327.16</v>
      </c>
    </row>
    <row r="107" spans="2:13" x14ac:dyDescent="0.2">
      <c r="B107" s="20" t="s">
        <v>35</v>
      </c>
      <c r="C107" s="20" t="s">
        <v>235</v>
      </c>
      <c r="D107" s="24">
        <v>1</v>
      </c>
      <c r="E107" s="20" t="s">
        <v>151</v>
      </c>
      <c r="F107" s="20" t="s">
        <v>152</v>
      </c>
      <c r="G107" s="20" t="s">
        <v>39</v>
      </c>
      <c r="H107" s="20" t="s">
        <v>51</v>
      </c>
      <c r="I107" s="22">
        <v>37803</v>
      </c>
      <c r="J107" s="20" t="s">
        <v>41</v>
      </c>
      <c r="K107" s="23">
        <v>43573.97</v>
      </c>
      <c r="L107" s="23">
        <v>9993.61</v>
      </c>
      <c r="M107" s="23">
        <v>33580.36</v>
      </c>
    </row>
    <row r="108" spans="2:13" x14ac:dyDescent="0.2">
      <c r="B108" s="20" t="s">
        <v>35</v>
      </c>
      <c r="C108" s="20" t="s">
        <v>273</v>
      </c>
      <c r="D108" s="24">
        <v>1</v>
      </c>
      <c r="E108" s="20" t="s">
        <v>151</v>
      </c>
      <c r="F108" s="20" t="s">
        <v>152</v>
      </c>
      <c r="G108" s="20" t="s">
        <v>39</v>
      </c>
      <c r="H108" s="20" t="s">
        <v>115</v>
      </c>
      <c r="I108" s="22">
        <v>34881</v>
      </c>
      <c r="J108" s="20" t="s">
        <v>41</v>
      </c>
      <c r="K108" s="23">
        <v>75863.3</v>
      </c>
      <c r="L108" s="23">
        <v>75863.3</v>
      </c>
      <c r="M108" s="23">
        <v>0</v>
      </c>
    </row>
    <row r="109" spans="2:13" x14ac:dyDescent="0.2">
      <c r="B109" s="20" t="s">
        <v>35</v>
      </c>
      <c r="C109" s="20" t="s">
        <v>230</v>
      </c>
      <c r="D109" s="24">
        <v>1</v>
      </c>
      <c r="E109" s="20" t="s">
        <v>151</v>
      </c>
      <c r="F109" s="20" t="s">
        <v>152</v>
      </c>
      <c r="G109" s="20" t="s">
        <v>39</v>
      </c>
      <c r="H109" s="20" t="s">
        <v>51</v>
      </c>
      <c r="I109" s="22">
        <v>25385</v>
      </c>
      <c r="J109" s="20" t="s">
        <v>41</v>
      </c>
      <c r="K109" s="23">
        <v>2241.66</v>
      </c>
      <c r="L109" s="23">
        <v>1905.62</v>
      </c>
      <c r="M109" s="23">
        <v>336.04</v>
      </c>
    </row>
    <row r="110" spans="2:13" x14ac:dyDescent="0.2">
      <c r="B110" s="20" t="s">
        <v>35</v>
      </c>
      <c r="C110" s="20" t="s">
        <v>75</v>
      </c>
      <c r="D110" s="24">
        <v>3</v>
      </c>
      <c r="E110" s="20" t="s">
        <v>151</v>
      </c>
      <c r="F110" s="20" t="s">
        <v>152</v>
      </c>
      <c r="G110" s="20" t="s">
        <v>39</v>
      </c>
      <c r="H110" s="20" t="s">
        <v>51</v>
      </c>
      <c r="I110" s="22">
        <v>25385</v>
      </c>
      <c r="J110" s="20" t="s">
        <v>41</v>
      </c>
      <c r="K110" s="23">
        <v>3299.99</v>
      </c>
      <c r="L110" s="23">
        <v>2805.3</v>
      </c>
      <c r="M110" s="23">
        <v>494.69</v>
      </c>
    </row>
    <row r="111" spans="2:13" x14ac:dyDescent="0.2">
      <c r="B111" s="20" t="s">
        <v>35</v>
      </c>
      <c r="C111" s="20" t="s">
        <v>183</v>
      </c>
      <c r="D111" s="24">
        <v>8</v>
      </c>
      <c r="E111" s="20" t="s">
        <v>151</v>
      </c>
      <c r="F111" s="20" t="s">
        <v>152</v>
      </c>
      <c r="G111" s="20" t="s">
        <v>39</v>
      </c>
      <c r="H111" s="20" t="s">
        <v>51</v>
      </c>
      <c r="I111" s="22">
        <v>27211</v>
      </c>
      <c r="J111" s="20" t="s">
        <v>41</v>
      </c>
      <c r="K111" s="23">
        <v>1278.8399999999999</v>
      </c>
      <c r="L111" s="23">
        <v>1018.26</v>
      </c>
      <c r="M111" s="23">
        <v>260.58</v>
      </c>
    </row>
    <row r="112" spans="2:13" x14ac:dyDescent="0.2">
      <c r="B112" s="20" t="s">
        <v>35</v>
      </c>
      <c r="C112" s="20" t="s">
        <v>256</v>
      </c>
      <c r="D112" s="24">
        <v>1</v>
      </c>
      <c r="E112" s="20" t="s">
        <v>151</v>
      </c>
      <c r="F112" s="20" t="s">
        <v>152</v>
      </c>
      <c r="G112" s="20" t="s">
        <v>39</v>
      </c>
      <c r="H112" s="20" t="s">
        <v>51</v>
      </c>
      <c r="I112" s="22">
        <v>28672</v>
      </c>
      <c r="J112" s="20" t="s">
        <v>41</v>
      </c>
      <c r="K112" s="23">
        <v>2164.54</v>
      </c>
      <c r="L112" s="23">
        <v>1606.44</v>
      </c>
      <c r="M112" s="23">
        <v>558.1</v>
      </c>
    </row>
    <row r="113" spans="2:13" x14ac:dyDescent="0.2">
      <c r="B113" s="20" t="s">
        <v>35</v>
      </c>
      <c r="C113" s="20" t="s">
        <v>178</v>
      </c>
      <c r="D113" s="24">
        <v>12</v>
      </c>
      <c r="E113" s="20" t="s">
        <v>151</v>
      </c>
      <c r="F113" s="20" t="s">
        <v>152</v>
      </c>
      <c r="G113" s="20" t="s">
        <v>39</v>
      </c>
      <c r="H113" s="20" t="s">
        <v>51</v>
      </c>
      <c r="I113" s="22">
        <v>25385</v>
      </c>
      <c r="J113" s="20" t="s">
        <v>41</v>
      </c>
      <c r="K113" s="23">
        <v>1287</v>
      </c>
      <c r="L113" s="23">
        <v>1094.07</v>
      </c>
      <c r="M113" s="23">
        <v>192.93</v>
      </c>
    </row>
    <row r="114" spans="2:13" x14ac:dyDescent="0.2">
      <c r="B114" s="20" t="s">
        <v>35</v>
      </c>
      <c r="C114" s="20" t="s">
        <v>197</v>
      </c>
      <c r="D114" s="24">
        <v>6</v>
      </c>
      <c r="E114" s="20" t="s">
        <v>151</v>
      </c>
      <c r="F114" s="20" t="s">
        <v>152</v>
      </c>
      <c r="G114" s="20" t="s">
        <v>39</v>
      </c>
      <c r="H114" s="20" t="s">
        <v>51</v>
      </c>
      <c r="I114" s="22">
        <v>37438</v>
      </c>
      <c r="J114" s="20" t="s">
        <v>41</v>
      </c>
      <c r="K114" s="23">
        <v>382030.89</v>
      </c>
      <c r="L114" s="23">
        <v>96882.32</v>
      </c>
      <c r="M114" s="23">
        <v>285148.57</v>
      </c>
    </row>
    <row r="115" spans="2:13" x14ac:dyDescent="0.2">
      <c r="B115" s="20" t="s">
        <v>35</v>
      </c>
      <c r="C115" s="20" t="s">
        <v>277</v>
      </c>
      <c r="D115" s="24">
        <v>1</v>
      </c>
      <c r="E115" s="20" t="s">
        <v>151</v>
      </c>
      <c r="F115" s="20" t="s">
        <v>152</v>
      </c>
      <c r="G115" s="20" t="s">
        <v>39</v>
      </c>
      <c r="H115" s="20" t="s">
        <v>115</v>
      </c>
      <c r="I115" s="22">
        <v>31594</v>
      </c>
      <c r="J115" s="20" t="s">
        <v>41</v>
      </c>
      <c r="K115" s="23">
        <v>6221.08</v>
      </c>
      <c r="L115" s="23">
        <v>6221.08</v>
      </c>
      <c r="M115" s="23">
        <v>0</v>
      </c>
    </row>
    <row r="116" spans="2:13" x14ac:dyDescent="0.2">
      <c r="B116" s="20" t="s">
        <v>35</v>
      </c>
      <c r="C116" s="20" t="s">
        <v>236</v>
      </c>
      <c r="D116" s="24">
        <v>2</v>
      </c>
      <c r="E116" s="20" t="s">
        <v>151</v>
      </c>
      <c r="F116" s="20" t="s">
        <v>152</v>
      </c>
      <c r="G116" s="20" t="s">
        <v>39</v>
      </c>
      <c r="H116" s="20" t="s">
        <v>51</v>
      </c>
      <c r="I116" s="22">
        <v>27211</v>
      </c>
      <c r="J116" s="20" t="s">
        <v>41</v>
      </c>
      <c r="K116" s="23">
        <v>1033.76</v>
      </c>
      <c r="L116" s="23">
        <v>823.12</v>
      </c>
      <c r="M116" s="23">
        <v>210.64</v>
      </c>
    </row>
    <row r="117" spans="2:13" x14ac:dyDescent="0.2">
      <c r="B117" s="20" t="s">
        <v>35</v>
      </c>
      <c r="C117" s="20" t="s">
        <v>278</v>
      </c>
      <c r="D117" s="24">
        <v>1</v>
      </c>
      <c r="E117" s="20" t="s">
        <v>151</v>
      </c>
      <c r="F117" s="20" t="s">
        <v>152</v>
      </c>
      <c r="G117" s="20" t="s">
        <v>39</v>
      </c>
      <c r="H117" s="20" t="s">
        <v>115</v>
      </c>
      <c r="I117" s="22">
        <v>29403</v>
      </c>
      <c r="J117" s="20" t="s">
        <v>41</v>
      </c>
      <c r="K117" s="23">
        <v>28646.63</v>
      </c>
      <c r="L117" s="23">
        <v>28646.63</v>
      </c>
      <c r="M117" s="23">
        <v>0</v>
      </c>
    </row>
    <row r="118" spans="2:13" x14ac:dyDescent="0.2">
      <c r="B118" s="20" t="s">
        <v>35</v>
      </c>
      <c r="C118" s="20" t="s">
        <v>172</v>
      </c>
      <c r="D118" s="24">
        <v>1</v>
      </c>
      <c r="E118" s="20" t="s">
        <v>151</v>
      </c>
      <c r="F118" s="20" t="s">
        <v>152</v>
      </c>
      <c r="G118" s="20" t="s">
        <v>39</v>
      </c>
      <c r="H118" s="20" t="s">
        <v>51</v>
      </c>
      <c r="I118" s="22">
        <v>25385</v>
      </c>
      <c r="J118" s="20" t="s">
        <v>41</v>
      </c>
      <c r="K118" s="23">
        <v>1408.14</v>
      </c>
      <c r="L118" s="23">
        <v>1197.05</v>
      </c>
      <c r="M118" s="23">
        <v>211.09</v>
      </c>
    </row>
    <row r="119" spans="2:13" x14ac:dyDescent="0.2">
      <c r="B119" s="20" t="s">
        <v>35</v>
      </c>
      <c r="C119" s="20" t="s">
        <v>157</v>
      </c>
      <c r="D119" s="24">
        <v>0</v>
      </c>
      <c r="E119" s="20" t="s">
        <v>151</v>
      </c>
      <c r="F119" s="20" t="s">
        <v>152</v>
      </c>
      <c r="G119" s="20" t="s">
        <v>39</v>
      </c>
      <c r="H119" s="20" t="s">
        <v>51</v>
      </c>
      <c r="I119" s="22">
        <v>25385</v>
      </c>
      <c r="J119" s="20" t="s">
        <v>41</v>
      </c>
      <c r="K119" s="23">
        <v>0</v>
      </c>
      <c r="L119" s="23">
        <v>0</v>
      </c>
      <c r="M119" s="23">
        <v>0</v>
      </c>
    </row>
    <row r="120" spans="2:13" x14ac:dyDescent="0.2">
      <c r="B120" s="20" t="s">
        <v>35</v>
      </c>
      <c r="C120" s="20" t="s">
        <v>158</v>
      </c>
      <c r="D120" s="24">
        <v>0</v>
      </c>
      <c r="E120" s="20" t="s">
        <v>151</v>
      </c>
      <c r="F120" s="20" t="s">
        <v>152</v>
      </c>
      <c r="G120" s="20" t="s">
        <v>39</v>
      </c>
      <c r="H120" s="20" t="s">
        <v>51</v>
      </c>
      <c r="I120" s="22">
        <v>25385</v>
      </c>
      <c r="J120" s="20" t="s">
        <v>41</v>
      </c>
      <c r="K120" s="23">
        <v>0</v>
      </c>
      <c r="L120" s="23">
        <v>0</v>
      </c>
      <c r="M120" s="23">
        <v>0</v>
      </c>
    </row>
    <row r="121" spans="2:13" x14ac:dyDescent="0.2">
      <c r="B121" s="20" t="s">
        <v>35</v>
      </c>
      <c r="C121" s="20" t="s">
        <v>79</v>
      </c>
      <c r="D121" s="24">
        <v>2</v>
      </c>
      <c r="E121" s="20" t="s">
        <v>151</v>
      </c>
      <c r="F121" s="20" t="s">
        <v>152</v>
      </c>
      <c r="G121" s="20" t="s">
        <v>39</v>
      </c>
      <c r="H121" s="20" t="s">
        <v>51</v>
      </c>
      <c r="I121" s="22">
        <v>25385</v>
      </c>
      <c r="J121" s="20" t="s">
        <v>41</v>
      </c>
      <c r="K121" s="23">
        <v>7278.28</v>
      </c>
      <c r="L121" s="23">
        <v>6187.21</v>
      </c>
      <c r="M121" s="23">
        <v>1091.07</v>
      </c>
    </row>
    <row r="122" spans="2:13" x14ac:dyDescent="0.2">
      <c r="B122" s="20" t="s">
        <v>35</v>
      </c>
      <c r="C122" s="20" t="s">
        <v>179</v>
      </c>
      <c r="D122" s="24">
        <v>1</v>
      </c>
      <c r="E122" s="20" t="s">
        <v>151</v>
      </c>
      <c r="F122" s="20" t="s">
        <v>152</v>
      </c>
      <c r="G122" s="20" t="s">
        <v>39</v>
      </c>
      <c r="H122" s="20" t="s">
        <v>51</v>
      </c>
      <c r="I122" s="22">
        <v>37803</v>
      </c>
      <c r="J122" s="20" t="s">
        <v>41</v>
      </c>
      <c r="K122" s="23">
        <v>33228.67</v>
      </c>
      <c r="L122" s="23">
        <v>7620.94</v>
      </c>
      <c r="M122" s="23">
        <v>25607.73</v>
      </c>
    </row>
    <row r="123" spans="2:13" x14ac:dyDescent="0.2">
      <c r="B123" s="20" t="s">
        <v>35</v>
      </c>
      <c r="C123" s="20" t="s">
        <v>184</v>
      </c>
      <c r="D123" s="24">
        <v>6</v>
      </c>
      <c r="E123" s="20" t="s">
        <v>151</v>
      </c>
      <c r="F123" s="20" t="s">
        <v>152</v>
      </c>
      <c r="G123" s="20" t="s">
        <v>39</v>
      </c>
      <c r="H123" s="20" t="s">
        <v>51</v>
      </c>
      <c r="I123" s="22">
        <v>27576</v>
      </c>
      <c r="J123" s="20" t="s">
        <v>41</v>
      </c>
      <c r="K123" s="23">
        <v>3298.24</v>
      </c>
      <c r="L123" s="23">
        <v>2584.61</v>
      </c>
      <c r="M123" s="23">
        <v>713.63</v>
      </c>
    </row>
    <row r="124" spans="2:13" x14ac:dyDescent="0.2">
      <c r="B124" s="20" t="s">
        <v>35</v>
      </c>
      <c r="C124" s="20" t="s">
        <v>185</v>
      </c>
      <c r="D124" s="24">
        <v>0</v>
      </c>
      <c r="E124" s="20" t="s">
        <v>151</v>
      </c>
      <c r="F124" s="20" t="s">
        <v>152</v>
      </c>
      <c r="G124" s="20" t="s">
        <v>39</v>
      </c>
      <c r="H124" s="20" t="s">
        <v>51</v>
      </c>
      <c r="I124" s="22">
        <v>25385</v>
      </c>
      <c r="J124" s="20" t="s">
        <v>41</v>
      </c>
      <c r="K124" s="23">
        <v>0</v>
      </c>
      <c r="L124" s="23">
        <v>0</v>
      </c>
      <c r="M124" s="23">
        <v>0</v>
      </c>
    </row>
    <row r="125" spans="2:13" x14ac:dyDescent="0.2">
      <c r="B125" s="20" t="s">
        <v>35</v>
      </c>
      <c r="C125" s="20" t="s">
        <v>160</v>
      </c>
      <c r="D125" s="24">
        <v>3</v>
      </c>
      <c r="E125" s="20" t="s">
        <v>151</v>
      </c>
      <c r="F125" s="20" t="s">
        <v>152</v>
      </c>
      <c r="G125" s="20" t="s">
        <v>39</v>
      </c>
      <c r="H125" s="20" t="s">
        <v>51</v>
      </c>
      <c r="I125" s="22">
        <v>25385</v>
      </c>
      <c r="J125" s="20" t="s">
        <v>41</v>
      </c>
      <c r="K125" s="23">
        <v>2958.85</v>
      </c>
      <c r="L125" s="23">
        <v>2515.3000000000002</v>
      </c>
      <c r="M125" s="23">
        <v>443.55</v>
      </c>
    </row>
    <row r="126" spans="2:13" x14ac:dyDescent="0.2">
      <c r="B126" s="20" t="s">
        <v>35</v>
      </c>
      <c r="C126" s="20" t="s">
        <v>127</v>
      </c>
      <c r="D126" s="24">
        <v>18</v>
      </c>
      <c r="E126" s="20" t="s">
        <v>151</v>
      </c>
      <c r="F126" s="20" t="s">
        <v>152</v>
      </c>
      <c r="G126" s="20" t="s">
        <v>39</v>
      </c>
      <c r="H126" s="20" t="s">
        <v>51</v>
      </c>
      <c r="I126" s="22">
        <v>29037</v>
      </c>
      <c r="J126" s="20" t="s">
        <v>41</v>
      </c>
      <c r="K126" s="23">
        <v>23096.51</v>
      </c>
      <c r="L126" s="23">
        <v>16794.41</v>
      </c>
      <c r="M126" s="23">
        <v>6302.1</v>
      </c>
    </row>
    <row r="127" spans="2:13" x14ac:dyDescent="0.2">
      <c r="B127" s="20" t="s">
        <v>35</v>
      </c>
      <c r="C127" s="20" t="s">
        <v>127</v>
      </c>
      <c r="D127" s="24">
        <v>26</v>
      </c>
      <c r="E127" s="20" t="s">
        <v>151</v>
      </c>
      <c r="F127" s="20" t="s">
        <v>152</v>
      </c>
      <c r="G127" s="20" t="s">
        <v>39</v>
      </c>
      <c r="H127" s="20" t="s">
        <v>51</v>
      </c>
      <c r="I127" s="22">
        <v>37073</v>
      </c>
      <c r="J127" s="20" t="s">
        <v>41</v>
      </c>
      <c r="K127" s="23">
        <v>385232.07</v>
      </c>
      <c r="L127" s="23">
        <v>106986.14</v>
      </c>
      <c r="M127" s="23">
        <v>278245.93</v>
      </c>
    </row>
    <row r="128" spans="2:13" x14ac:dyDescent="0.2">
      <c r="B128" s="20" t="s">
        <v>35</v>
      </c>
      <c r="C128" s="20" t="s">
        <v>221</v>
      </c>
      <c r="D128" s="24">
        <v>1</v>
      </c>
      <c r="E128" s="20" t="s">
        <v>151</v>
      </c>
      <c r="F128" s="20" t="s">
        <v>152</v>
      </c>
      <c r="G128" s="20" t="s">
        <v>39</v>
      </c>
      <c r="H128" s="20" t="s">
        <v>51</v>
      </c>
      <c r="I128" s="22">
        <v>24654</v>
      </c>
      <c r="J128" s="20" t="s">
        <v>41</v>
      </c>
      <c r="K128" s="23">
        <v>3275.26</v>
      </c>
      <c r="L128" s="23">
        <v>2841.53</v>
      </c>
      <c r="M128" s="23">
        <v>433.73</v>
      </c>
    </row>
    <row r="129" spans="2:13" x14ac:dyDescent="0.2">
      <c r="B129" s="20" t="s">
        <v>35</v>
      </c>
      <c r="C129" s="20" t="s">
        <v>161</v>
      </c>
      <c r="D129" s="24">
        <v>8</v>
      </c>
      <c r="E129" s="20" t="s">
        <v>151</v>
      </c>
      <c r="F129" s="20" t="s">
        <v>152</v>
      </c>
      <c r="G129" s="20" t="s">
        <v>39</v>
      </c>
      <c r="H129" s="20" t="s">
        <v>51</v>
      </c>
      <c r="I129" s="22">
        <v>37803</v>
      </c>
      <c r="J129" s="20" t="s">
        <v>41</v>
      </c>
      <c r="K129" s="23">
        <v>452276.9</v>
      </c>
      <c r="L129" s="23">
        <v>103728.9</v>
      </c>
      <c r="M129" s="23">
        <v>348548</v>
      </c>
    </row>
    <row r="130" spans="2:13" x14ac:dyDescent="0.2">
      <c r="B130" s="20" t="s">
        <v>35</v>
      </c>
      <c r="C130" s="20" t="s">
        <v>70</v>
      </c>
      <c r="D130" s="24">
        <v>1</v>
      </c>
      <c r="E130" s="20" t="s">
        <v>151</v>
      </c>
      <c r="F130" s="20" t="s">
        <v>152</v>
      </c>
      <c r="G130" s="20" t="s">
        <v>39</v>
      </c>
      <c r="H130" s="20" t="s">
        <v>51</v>
      </c>
      <c r="I130" s="22">
        <v>25385</v>
      </c>
      <c r="J130" s="20" t="s">
        <v>41</v>
      </c>
      <c r="K130" s="23">
        <v>10807.81</v>
      </c>
      <c r="L130" s="23">
        <v>9187.6299999999992</v>
      </c>
      <c r="M130" s="23">
        <v>1620.18</v>
      </c>
    </row>
    <row r="131" spans="2:13" x14ac:dyDescent="0.2">
      <c r="B131" s="20" t="s">
        <v>35</v>
      </c>
      <c r="C131" s="20" t="s">
        <v>271</v>
      </c>
      <c r="D131" s="24">
        <v>1</v>
      </c>
      <c r="E131" s="20" t="s">
        <v>151</v>
      </c>
      <c r="F131" s="20" t="s">
        <v>152</v>
      </c>
      <c r="G131" s="20" t="s">
        <v>39</v>
      </c>
      <c r="H131" s="20" t="s">
        <v>115</v>
      </c>
      <c r="I131" s="22">
        <v>37803</v>
      </c>
      <c r="J131" s="20" t="s">
        <v>41</v>
      </c>
      <c r="K131" s="23">
        <v>57796.93</v>
      </c>
      <c r="L131" s="23">
        <v>40890.9</v>
      </c>
      <c r="M131" s="23">
        <v>16906.03</v>
      </c>
    </row>
    <row r="132" spans="2:13" x14ac:dyDescent="0.2">
      <c r="B132" s="20" t="s">
        <v>35</v>
      </c>
      <c r="C132" s="20" t="s">
        <v>50</v>
      </c>
      <c r="D132" s="24">
        <v>1</v>
      </c>
      <c r="E132" s="20" t="s">
        <v>151</v>
      </c>
      <c r="F132" s="20" t="s">
        <v>152</v>
      </c>
      <c r="G132" s="20" t="s">
        <v>39</v>
      </c>
      <c r="H132" s="20" t="s">
        <v>45</v>
      </c>
      <c r="I132" s="22">
        <v>31229</v>
      </c>
      <c r="J132" s="20" t="s">
        <v>41</v>
      </c>
      <c r="K132" s="23">
        <v>7814.83</v>
      </c>
      <c r="L132" s="23">
        <v>4853.0200000000004</v>
      </c>
      <c r="M132" s="23">
        <v>2961.81</v>
      </c>
    </row>
    <row r="133" spans="2:13" x14ac:dyDescent="0.2">
      <c r="B133" s="20" t="s">
        <v>35</v>
      </c>
      <c r="C133" s="20" t="s">
        <v>186</v>
      </c>
      <c r="D133" s="24">
        <v>1</v>
      </c>
      <c r="E133" s="20" t="s">
        <v>151</v>
      </c>
      <c r="F133" s="20" t="s">
        <v>152</v>
      </c>
      <c r="G133" s="20" t="s">
        <v>39</v>
      </c>
      <c r="H133" s="20" t="s">
        <v>51</v>
      </c>
      <c r="I133" s="22">
        <v>36708</v>
      </c>
      <c r="J133" s="20" t="s">
        <v>41</v>
      </c>
      <c r="K133" s="23">
        <v>9470.9500000000007</v>
      </c>
      <c r="L133" s="23">
        <v>2857.42</v>
      </c>
      <c r="M133" s="23">
        <v>6613.53</v>
      </c>
    </row>
    <row r="134" spans="2:13" x14ac:dyDescent="0.2">
      <c r="B134" s="20" t="s">
        <v>35</v>
      </c>
      <c r="C134" s="20" t="s">
        <v>218</v>
      </c>
      <c r="D134" s="24">
        <v>2</v>
      </c>
      <c r="E134" s="20" t="s">
        <v>151</v>
      </c>
      <c r="F134" s="20" t="s">
        <v>152</v>
      </c>
      <c r="G134" s="20" t="s">
        <v>39</v>
      </c>
      <c r="H134" s="20" t="s">
        <v>51</v>
      </c>
      <c r="I134" s="22">
        <v>24654</v>
      </c>
      <c r="J134" s="20" t="s">
        <v>41</v>
      </c>
      <c r="K134" s="23">
        <v>839.94</v>
      </c>
      <c r="L134" s="23">
        <v>728.71</v>
      </c>
      <c r="M134" s="23">
        <v>111.23</v>
      </c>
    </row>
    <row r="135" spans="2:13" x14ac:dyDescent="0.2">
      <c r="B135" s="20" t="s">
        <v>35</v>
      </c>
      <c r="C135" s="20" t="s">
        <v>173</v>
      </c>
      <c r="D135" s="24">
        <v>1</v>
      </c>
      <c r="E135" s="20" t="s">
        <v>151</v>
      </c>
      <c r="F135" s="20" t="s">
        <v>152</v>
      </c>
      <c r="G135" s="20" t="s">
        <v>39</v>
      </c>
      <c r="H135" s="20" t="s">
        <v>51</v>
      </c>
      <c r="I135" s="22">
        <v>25385</v>
      </c>
      <c r="J135" s="20" t="s">
        <v>41</v>
      </c>
      <c r="K135" s="23">
        <v>6722.11</v>
      </c>
      <c r="L135" s="23">
        <v>5714.41</v>
      </c>
      <c r="M135" s="23">
        <v>1007.7</v>
      </c>
    </row>
    <row r="136" spans="2:13" x14ac:dyDescent="0.2">
      <c r="B136" s="20" t="s">
        <v>35</v>
      </c>
      <c r="C136" s="20" t="s">
        <v>212</v>
      </c>
      <c r="D136" s="24">
        <v>1</v>
      </c>
      <c r="E136" s="20" t="s">
        <v>151</v>
      </c>
      <c r="F136" s="20" t="s">
        <v>152</v>
      </c>
      <c r="G136" s="20" t="s">
        <v>39</v>
      </c>
      <c r="H136" s="20" t="s">
        <v>51</v>
      </c>
      <c r="I136" s="22">
        <v>36708</v>
      </c>
      <c r="J136" s="20" t="s">
        <v>41</v>
      </c>
      <c r="K136" s="23">
        <v>97515.34</v>
      </c>
      <c r="L136" s="23">
        <v>29420.69</v>
      </c>
      <c r="M136" s="23">
        <v>68094.649999999994</v>
      </c>
    </row>
    <row r="137" spans="2:13" x14ac:dyDescent="0.2">
      <c r="B137" s="20" t="s">
        <v>35</v>
      </c>
      <c r="C137" s="20" t="s">
        <v>222</v>
      </c>
      <c r="D137" s="24">
        <v>1</v>
      </c>
      <c r="E137" s="20" t="s">
        <v>151</v>
      </c>
      <c r="F137" s="20" t="s">
        <v>152</v>
      </c>
      <c r="G137" s="20" t="s">
        <v>39</v>
      </c>
      <c r="H137" s="20" t="s">
        <v>51</v>
      </c>
      <c r="I137" s="22">
        <v>27576</v>
      </c>
      <c r="J137" s="20" t="s">
        <v>41</v>
      </c>
      <c r="K137" s="23">
        <v>534.75</v>
      </c>
      <c r="L137" s="23">
        <v>419.05</v>
      </c>
      <c r="M137" s="23">
        <v>115.7</v>
      </c>
    </row>
    <row r="138" spans="2:13" x14ac:dyDescent="0.2">
      <c r="B138" s="20" t="s">
        <v>35</v>
      </c>
      <c r="C138" s="20" t="s">
        <v>187</v>
      </c>
      <c r="D138" s="24">
        <v>1</v>
      </c>
      <c r="E138" s="20" t="s">
        <v>151</v>
      </c>
      <c r="F138" s="20" t="s">
        <v>152</v>
      </c>
      <c r="G138" s="20" t="s">
        <v>39</v>
      </c>
      <c r="H138" s="20" t="s">
        <v>51</v>
      </c>
      <c r="I138" s="22">
        <v>27211</v>
      </c>
      <c r="J138" s="20" t="s">
        <v>41</v>
      </c>
      <c r="K138" s="23">
        <v>2408.46</v>
      </c>
      <c r="L138" s="23">
        <v>1917.7</v>
      </c>
      <c r="M138" s="23">
        <v>490.76</v>
      </c>
    </row>
    <row r="139" spans="2:13" x14ac:dyDescent="0.2">
      <c r="B139" s="20" t="s">
        <v>35</v>
      </c>
      <c r="C139" s="20" t="s">
        <v>241</v>
      </c>
      <c r="D139" s="24">
        <v>1</v>
      </c>
      <c r="E139" s="20" t="s">
        <v>151</v>
      </c>
      <c r="F139" s="20" t="s">
        <v>152</v>
      </c>
      <c r="G139" s="20" t="s">
        <v>39</v>
      </c>
      <c r="H139" s="20" t="s">
        <v>51</v>
      </c>
      <c r="I139" s="22">
        <v>37438</v>
      </c>
      <c r="J139" s="20" t="s">
        <v>41</v>
      </c>
      <c r="K139" s="23">
        <v>12035.57</v>
      </c>
      <c r="L139" s="23">
        <v>3052.2</v>
      </c>
      <c r="M139" s="23">
        <v>8983.3700000000008</v>
      </c>
    </row>
    <row r="140" spans="2:13" x14ac:dyDescent="0.2">
      <c r="B140" s="20" t="s">
        <v>35</v>
      </c>
      <c r="C140" s="20" t="s">
        <v>242</v>
      </c>
      <c r="D140" s="24">
        <v>1</v>
      </c>
      <c r="E140" s="20" t="s">
        <v>151</v>
      </c>
      <c r="F140" s="20" t="s">
        <v>152</v>
      </c>
      <c r="G140" s="20" t="s">
        <v>39</v>
      </c>
      <c r="H140" s="20" t="s">
        <v>51</v>
      </c>
      <c r="I140" s="22">
        <v>37438</v>
      </c>
      <c r="J140" s="20" t="s">
        <v>41</v>
      </c>
      <c r="K140" s="23">
        <v>10876.56</v>
      </c>
      <c r="L140" s="23">
        <v>2758.28</v>
      </c>
      <c r="M140" s="23">
        <v>8118.28</v>
      </c>
    </row>
    <row r="141" spans="2:13" x14ac:dyDescent="0.2">
      <c r="B141" s="20" t="s">
        <v>35</v>
      </c>
      <c r="C141" s="20" t="s">
        <v>243</v>
      </c>
      <c r="D141" s="24">
        <v>1</v>
      </c>
      <c r="E141" s="20" t="s">
        <v>151</v>
      </c>
      <c r="F141" s="20" t="s">
        <v>152</v>
      </c>
      <c r="G141" s="20" t="s">
        <v>39</v>
      </c>
      <c r="H141" s="20" t="s">
        <v>51</v>
      </c>
      <c r="I141" s="22">
        <v>37438</v>
      </c>
      <c r="J141" s="20" t="s">
        <v>41</v>
      </c>
      <c r="K141" s="23">
        <v>12035.57</v>
      </c>
      <c r="L141" s="23">
        <v>3052.2</v>
      </c>
      <c r="M141" s="23">
        <v>8983.3700000000008</v>
      </c>
    </row>
    <row r="142" spans="2:13" x14ac:dyDescent="0.2">
      <c r="B142" s="20" t="s">
        <v>35</v>
      </c>
      <c r="C142" s="20" t="s">
        <v>245</v>
      </c>
      <c r="D142" s="24">
        <v>0</v>
      </c>
      <c r="E142" s="20" t="s">
        <v>151</v>
      </c>
      <c r="F142" s="20" t="s">
        <v>152</v>
      </c>
      <c r="G142" s="20" t="s">
        <v>39</v>
      </c>
      <c r="H142" s="20" t="s">
        <v>51</v>
      </c>
      <c r="I142" s="22">
        <v>37438</v>
      </c>
      <c r="J142" s="20" t="s">
        <v>41</v>
      </c>
      <c r="K142" s="23">
        <v>0</v>
      </c>
      <c r="L142" s="23">
        <v>0</v>
      </c>
      <c r="M142" s="23">
        <v>0</v>
      </c>
    </row>
    <row r="143" spans="2:13" x14ac:dyDescent="0.2">
      <c r="B143" s="20" t="s">
        <v>35</v>
      </c>
      <c r="C143" s="20" t="s">
        <v>244</v>
      </c>
      <c r="D143" s="24">
        <v>1</v>
      </c>
      <c r="E143" s="20" t="s">
        <v>151</v>
      </c>
      <c r="F143" s="20" t="s">
        <v>152</v>
      </c>
      <c r="G143" s="20" t="s">
        <v>39</v>
      </c>
      <c r="H143" s="20" t="s">
        <v>51</v>
      </c>
      <c r="I143" s="22">
        <v>37438</v>
      </c>
      <c r="J143" s="20" t="s">
        <v>41</v>
      </c>
      <c r="K143" s="23">
        <v>12035.57</v>
      </c>
      <c r="L143" s="23">
        <v>3052.2</v>
      </c>
      <c r="M143" s="23">
        <v>8983.3700000000008</v>
      </c>
    </row>
    <row r="144" spans="2:13" x14ac:dyDescent="0.2">
      <c r="B144" s="20" t="s">
        <v>35</v>
      </c>
      <c r="C144" s="20" t="s">
        <v>239</v>
      </c>
      <c r="D144" s="24">
        <v>3</v>
      </c>
      <c r="E144" s="20" t="s">
        <v>151</v>
      </c>
      <c r="F144" s="20" t="s">
        <v>152</v>
      </c>
      <c r="G144" s="20" t="s">
        <v>39</v>
      </c>
      <c r="H144" s="20" t="s">
        <v>51</v>
      </c>
      <c r="I144" s="22">
        <v>36708</v>
      </c>
      <c r="J144" s="20" t="s">
        <v>41</v>
      </c>
      <c r="K144" s="23">
        <v>152260.98000000001</v>
      </c>
      <c r="L144" s="23">
        <v>45937.62</v>
      </c>
      <c r="M144" s="23">
        <v>106323.36</v>
      </c>
    </row>
    <row r="145" spans="1:13" x14ac:dyDescent="0.2">
      <c r="B145" s="20" t="s">
        <v>35</v>
      </c>
      <c r="C145" s="20" t="s">
        <v>198</v>
      </c>
      <c r="D145" s="24">
        <v>3</v>
      </c>
      <c r="E145" s="20" t="s">
        <v>151</v>
      </c>
      <c r="F145" s="20" t="s">
        <v>152</v>
      </c>
      <c r="G145" s="20" t="s">
        <v>39</v>
      </c>
      <c r="H145" s="20" t="s">
        <v>51</v>
      </c>
      <c r="I145" s="22">
        <v>26115</v>
      </c>
      <c r="J145" s="20" t="s">
        <v>41</v>
      </c>
      <c r="K145" s="23">
        <v>5553.94</v>
      </c>
      <c r="L145" s="23">
        <v>4611.75</v>
      </c>
      <c r="M145" s="23">
        <v>942.19</v>
      </c>
    </row>
    <row r="146" spans="1:13" x14ac:dyDescent="0.2">
      <c r="B146" s="20" t="s">
        <v>35</v>
      </c>
      <c r="C146" s="20" t="s">
        <v>223</v>
      </c>
      <c r="D146" s="24">
        <v>1</v>
      </c>
      <c r="E146" s="20" t="s">
        <v>151</v>
      </c>
      <c r="F146" s="20" t="s">
        <v>152</v>
      </c>
      <c r="G146" s="20" t="s">
        <v>39</v>
      </c>
      <c r="H146" s="20" t="s">
        <v>51</v>
      </c>
      <c r="I146" s="22">
        <v>24654</v>
      </c>
      <c r="J146" s="20" t="s">
        <v>41</v>
      </c>
      <c r="K146" s="23">
        <v>3054.65</v>
      </c>
      <c r="L146" s="23">
        <v>2650.14</v>
      </c>
      <c r="M146" s="23">
        <v>404.51</v>
      </c>
    </row>
    <row r="147" spans="1:13" x14ac:dyDescent="0.2">
      <c r="B147" s="20" t="s">
        <v>35</v>
      </c>
      <c r="C147" s="20" t="s">
        <v>226</v>
      </c>
      <c r="D147" s="24">
        <v>1</v>
      </c>
      <c r="E147" s="20" t="s">
        <v>151</v>
      </c>
      <c r="F147" s="20" t="s">
        <v>152</v>
      </c>
      <c r="G147" s="20" t="s">
        <v>39</v>
      </c>
      <c r="H147" s="20" t="s">
        <v>51</v>
      </c>
      <c r="I147" s="22">
        <v>27576</v>
      </c>
      <c r="J147" s="20" t="s">
        <v>41</v>
      </c>
      <c r="K147" s="23">
        <v>7565.21</v>
      </c>
      <c r="L147" s="23">
        <v>5928.35</v>
      </c>
      <c r="M147" s="23">
        <v>1636.86</v>
      </c>
    </row>
    <row r="148" spans="1:13" x14ac:dyDescent="0.2">
      <c r="B148" s="20" t="s">
        <v>35</v>
      </c>
      <c r="C148" s="20" t="s">
        <v>267</v>
      </c>
      <c r="D148" s="24">
        <v>5</v>
      </c>
      <c r="E148" s="20" t="s">
        <v>151</v>
      </c>
      <c r="F148" s="20" t="s">
        <v>152</v>
      </c>
      <c r="G148" s="20" t="s">
        <v>39</v>
      </c>
      <c r="H148" s="20" t="s">
        <v>266</v>
      </c>
      <c r="I148" s="22">
        <v>40751</v>
      </c>
      <c r="J148" s="20" t="s">
        <v>41</v>
      </c>
      <c r="K148" s="23">
        <v>50870.55</v>
      </c>
      <c r="L148" s="23">
        <v>1703.73</v>
      </c>
      <c r="M148" s="23">
        <v>49166.82</v>
      </c>
    </row>
    <row r="149" spans="1:13" x14ac:dyDescent="0.2">
      <c r="B149" s="20" t="s">
        <v>35</v>
      </c>
      <c r="C149" s="20" t="s">
        <v>163</v>
      </c>
      <c r="D149" s="24">
        <v>2</v>
      </c>
      <c r="E149" s="20" t="s">
        <v>151</v>
      </c>
      <c r="F149" s="20" t="s">
        <v>152</v>
      </c>
      <c r="G149" s="20" t="s">
        <v>39</v>
      </c>
      <c r="H149" s="20" t="s">
        <v>51</v>
      </c>
      <c r="I149" s="22">
        <v>25385</v>
      </c>
      <c r="J149" s="20" t="s">
        <v>41</v>
      </c>
      <c r="K149" s="23">
        <v>2850.96</v>
      </c>
      <c r="L149" s="23">
        <v>2423.58</v>
      </c>
      <c r="M149" s="23">
        <v>427.38</v>
      </c>
    </row>
    <row r="150" spans="1:13" x14ac:dyDescent="0.2">
      <c r="B150" s="20" t="s">
        <v>35</v>
      </c>
      <c r="C150" s="20" t="s">
        <v>252</v>
      </c>
      <c r="D150" s="24">
        <v>1</v>
      </c>
      <c r="E150" s="20" t="s">
        <v>151</v>
      </c>
      <c r="F150" s="20" t="s">
        <v>152</v>
      </c>
      <c r="G150" s="20" t="s">
        <v>39</v>
      </c>
      <c r="H150" s="20" t="s">
        <v>51</v>
      </c>
      <c r="I150" s="22">
        <v>23924</v>
      </c>
      <c r="J150" s="20" t="s">
        <v>41</v>
      </c>
      <c r="K150" s="23">
        <v>9500.43</v>
      </c>
      <c r="L150" s="23">
        <v>8388.91</v>
      </c>
      <c r="M150" s="23">
        <v>1111.52</v>
      </c>
    </row>
    <row r="151" spans="1:13" x14ac:dyDescent="0.2">
      <c r="B151" s="20" t="s">
        <v>35</v>
      </c>
      <c r="C151" s="20" t="s">
        <v>238</v>
      </c>
      <c r="D151" s="24">
        <v>3</v>
      </c>
      <c r="E151" s="20" t="s">
        <v>151</v>
      </c>
      <c r="F151" s="20" t="s">
        <v>152</v>
      </c>
      <c r="G151" s="20" t="s">
        <v>39</v>
      </c>
      <c r="H151" s="20" t="s">
        <v>51</v>
      </c>
      <c r="I151" s="22">
        <v>36708</v>
      </c>
      <c r="J151" s="20" t="s">
        <v>41</v>
      </c>
      <c r="K151" s="23">
        <v>98250.04</v>
      </c>
      <c r="L151" s="23">
        <v>29642.35</v>
      </c>
      <c r="M151" s="23">
        <v>68607.69</v>
      </c>
    </row>
    <row r="152" spans="1:13" x14ac:dyDescent="0.2">
      <c r="B152" s="20" t="s">
        <v>35</v>
      </c>
      <c r="C152" s="20" t="s">
        <v>220</v>
      </c>
      <c r="D152" s="24">
        <v>3</v>
      </c>
      <c r="E152" s="20" t="s">
        <v>151</v>
      </c>
      <c r="F152" s="20" t="s">
        <v>152</v>
      </c>
      <c r="G152" s="20" t="s">
        <v>39</v>
      </c>
      <c r="H152" s="20" t="s">
        <v>51</v>
      </c>
      <c r="I152" s="22">
        <v>36708</v>
      </c>
      <c r="J152" s="20" t="s">
        <v>41</v>
      </c>
      <c r="K152" s="23">
        <v>167157.81</v>
      </c>
      <c r="L152" s="23">
        <v>50432.05</v>
      </c>
      <c r="M152" s="23">
        <v>116725.75999999999</v>
      </c>
    </row>
    <row r="153" spans="1:13" x14ac:dyDescent="0.2">
      <c r="B153" s="20" t="s">
        <v>35</v>
      </c>
      <c r="C153" s="20" t="s">
        <v>84</v>
      </c>
      <c r="D153" s="24">
        <v>1</v>
      </c>
      <c r="E153" s="20" t="s">
        <v>151</v>
      </c>
      <c r="F153" s="20" t="s">
        <v>152</v>
      </c>
      <c r="G153" s="20" t="s">
        <v>39</v>
      </c>
      <c r="H153" s="20" t="s">
        <v>51</v>
      </c>
      <c r="I153" s="22">
        <v>36708</v>
      </c>
      <c r="J153" s="20" t="s">
        <v>41</v>
      </c>
      <c r="K153" s="23">
        <v>48856.76</v>
      </c>
      <c r="L153" s="23">
        <v>14740.24</v>
      </c>
      <c r="M153" s="23">
        <v>34116.519999999997</v>
      </c>
    </row>
    <row r="154" spans="1:13" x14ac:dyDescent="0.2">
      <c r="B154" s="20" t="s">
        <v>35</v>
      </c>
      <c r="C154" s="20" t="s">
        <v>164</v>
      </c>
      <c r="D154" s="24">
        <v>1</v>
      </c>
      <c r="E154" s="20" t="s">
        <v>151</v>
      </c>
      <c r="F154" s="20" t="s">
        <v>152</v>
      </c>
      <c r="G154" s="20" t="s">
        <v>39</v>
      </c>
      <c r="H154" s="20" t="s">
        <v>51</v>
      </c>
      <c r="I154" s="22">
        <v>27576</v>
      </c>
      <c r="J154" s="20" t="s">
        <v>41</v>
      </c>
      <c r="K154" s="23">
        <v>1312.76</v>
      </c>
      <c r="L154" s="23">
        <v>1028.72</v>
      </c>
      <c r="M154" s="23">
        <v>284.04000000000002</v>
      </c>
    </row>
    <row r="155" spans="1:13" x14ac:dyDescent="0.2">
      <c r="B155" s="20" t="s">
        <v>35</v>
      </c>
      <c r="C155" s="20" t="s">
        <v>228</v>
      </c>
      <c r="D155" s="24">
        <v>1</v>
      </c>
      <c r="E155" s="20" t="s">
        <v>151</v>
      </c>
      <c r="F155" s="20" t="s">
        <v>152</v>
      </c>
      <c r="G155" s="20" t="s">
        <v>39</v>
      </c>
      <c r="H155" s="20" t="s">
        <v>51</v>
      </c>
      <c r="I155" s="22">
        <v>28672</v>
      </c>
      <c r="J155" s="20" t="s">
        <v>41</v>
      </c>
      <c r="K155" s="23">
        <v>3823.96</v>
      </c>
      <c r="L155" s="23">
        <v>2838</v>
      </c>
      <c r="M155" s="23">
        <v>985.96</v>
      </c>
    </row>
    <row r="156" spans="1:13" x14ac:dyDescent="0.2">
      <c r="B156" s="20" t="s">
        <v>35</v>
      </c>
      <c r="C156" s="20" t="s">
        <v>228</v>
      </c>
      <c r="D156" s="24">
        <v>1</v>
      </c>
      <c r="E156" s="20" t="s">
        <v>151</v>
      </c>
      <c r="F156" s="20" t="s">
        <v>152</v>
      </c>
      <c r="G156" s="20" t="s">
        <v>39</v>
      </c>
      <c r="H156" s="20" t="s">
        <v>51</v>
      </c>
      <c r="I156" s="22">
        <v>29403</v>
      </c>
      <c r="J156" s="20" t="s">
        <v>41</v>
      </c>
      <c r="K156" s="23">
        <v>572</v>
      </c>
      <c r="L156" s="23">
        <v>407</v>
      </c>
      <c r="M156" s="23">
        <v>165</v>
      </c>
    </row>
    <row r="157" spans="1:13" x14ac:dyDescent="0.2">
      <c r="B157" s="20" t="s">
        <v>35</v>
      </c>
      <c r="C157" s="20" t="s">
        <v>246</v>
      </c>
      <c r="D157" s="24">
        <v>1</v>
      </c>
      <c r="E157" s="20" t="s">
        <v>151</v>
      </c>
      <c r="F157" s="20" t="s">
        <v>152</v>
      </c>
      <c r="G157" s="20" t="s">
        <v>39</v>
      </c>
      <c r="H157" s="20" t="s">
        <v>51</v>
      </c>
      <c r="I157" s="22">
        <v>26115</v>
      </c>
      <c r="J157" s="20" t="s">
        <v>41</v>
      </c>
      <c r="K157" s="23">
        <v>599.28</v>
      </c>
      <c r="L157" s="23">
        <v>497.62</v>
      </c>
      <c r="M157" s="23">
        <v>101.66</v>
      </c>
    </row>
    <row r="158" spans="1:13" x14ac:dyDescent="0.2">
      <c r="B158" s="20" t="s">
        <v>35</v>
      </c>
      <c r="C158" s="20" t="s">
        <v>213</v>
      </c>
      <c r="D158" s="24">
        <v>1</v>
      </c>
      <c r="E158" s="20" t="s">
        <v>151</v>
      </c>
      <c r="F158" s="20" t="s">
        <v>152</v>
      </c>
      <c r="G158" s="20" t="s">
        <v>39</v>
      </c>
      <c r="H158" s="20" t="s">
        <v>51</v>
      </c>
      <c r="I158" s="22">
        <v>27211</v>
      </c>
      <c r="J158" s="20" t="s">
        <v>41</v>
      </c>
      <c r="K158" s="23">
        <v>4763.6000000000004</v>
      </c>
      <c r="L158" s="23">
        <v>3792.94</v>
      </c>
      <c r="M158" s="23">
        <v>970.66</v>
      </c>
    </row>
    <row r="160" spans="1:13" x14ac:dyDescent="0.2">
      <c r="A160" s="77" t="s">
        <v>1388</v>
      </c>
    </row>
    <row r="161" spans="2:13" x14ac:dyDescent="0.2">
      <c r="B161" s="109" t="s">
        <v>24</v>
      </c>
      <c r="C161" s="109" t="s">
        <v>29</v>
      </c>
      <c r="D161" s="109" t="s">
        <v>31</v>
      </c>
      <c r="E161" s="109" t="s">
        <v>26</v>
      </c>
      <c r="F161" s="109" t="s">
        <v>27</v>
      </c>
      <c r="G161" s="109" t="s">
        <v>28</v>
      </c>
      <c r="H161" s="109" t="s">
        <v>25</v>
      </c>
      <c r="I161" s="110" t="s">
        <v>992</v>
      </c>
      <c r="J161" s="109" t="s">
        <v>30</v>
      </c>
      <c r="K161" s="112" t="s">
        <v>32</v>
      </c>
      <c r="L161" s="112" t="s">
        <v>33</v>
      </c>
      <c r="M161" s="112" t="s">
        <v>34</v>
      </c>
    </row>
    <row r="162" spans="2:13" x14ac:dyDescent="0.2">
      <c r="B162" s="109" t="s">
        <v>1389</v>
      </c>
      <c r="C162" s="109" t="s">
        <v>1434</v>
      </c>
      <c r="D162" s="109">
        <v>1</v>
      </c>
      <c r="E162" s="109" t="s">
        <v>1435</v>
      </c>
      <c r="F162" s="109" t="s">
        <v>1436</v>
      </c>
      <c r="G162" s="109" t="s">
        <v>1437</v>
      </c>
      <c r="H162" s="109" t="s">
        <v>1438</v>
      </c>
      <c r="I162" s="111">
        <v>34151</v>
      </c>
      <c r="J162" s="109" t="s">
        <v>41</v>
      </c>
      <c r="K162" s="112">
        <v>856255.85</v>
      </c>
      <c r="L162" s="112">
        <v>0</v>
      </c>
      <c r="M162" s="112">
        <v>856255.85</v>
      </c>
    </row>
    <row r="163" spans="2:13" x14ac:dyDescent="0.2">
      <c r="B163" s="109" t="s">
        <v>1389</v>
      </c>
      <c r="C163" s="109" t="s">
        <v>1439</v>
      </c>
      <c r="D163" s="109">
        <v>1</v>
      </c>
      <c r="E163" s="109" t="s">
        <v>1435</v>
      </c>
      <c r="F163" s="109" t="s">
        <v>1440</v>
      </c>
      <c r="G163" s="109" t="s">
        <v>1437</v>
      </c>
      <c r="H163" s="109" t="s">
        <v>1438</v>
      </c>
      <c r="I163" s="111">
        <v>19541</v>
      </c>
      <c r="J163" s="109" t="s">
        <v>41</v>
      </c>
      <c r="K163" s="112">
        <v>23976.01</v>
      </c>
      <c r="L163" s="112">
        <v>0</v>
      </c>
      <c r="M163" s="112">
        <v>23976.01</v>
      </c>
    </row>
    <row r="164" spans="2:13" x14ac:dyDescent="0.2">
      <c r="B164" s="9"/>
      <c r="C164" s="9"/>
      <c r="D164" s="9"/>
      <c r="E164" s="9"/>
      <c r="F164" s="9"/>
      <c r="G164" s="9"/>
      <c r="H164" s="9"/>
      <c r="I164" s="9"/>
      <c r="J164" s="9"/>
      <c r="K164" s="10"/>
      <c r="L164" s="10"/>
      <c r="M164" s="10"/>
    </row>
    <row r="165" spans="2:13" x14ac:dyDescent="0.2">
      <c r="B165" s="9"/>
      <c r="C165" s="9"/>
      <c r="D165" s="9"/>
      <c r="E165" s="9"/>
      <c r="F165" s="9"/>
      <c r="G165" s="9"/>
      <c r="H165" s="9"/>
      <c r="I165" s="9"/>
      <c r="J165" s="9"/>
      <c r="K165" s="10"/>
      <c r="L165" s="10"/>
      <c r="M165" s="10"/>
    </row>
    <row r="166" spans="2:13" x14ac:dyDescent="0.2">
      <c r="B166" s="9"/>
      <c r="C166" s="9"/>
      <c r="D166" s="9"/>
      <c r="E166" s="9"/>
      <c r="F166" s="9"/>
      <c r="G166" s="9"/>
      <c r="H166" s="9"/>
      <c r="I166" s="9"/>
      <c r="J166" s="9"/>
      <c r="K166" s="10"/>
      <c r="L166" s="10"/>
      <c r="M166" s="10"/>
    </row>
    <row r="167" spans="2:13" x14ac:dyDescent="0.2">
      <c r="B167" s="9"/>
      <c r="C167" s="9"/>
      <c r="D167" s="9"/>
      <c r="E167" s="9"/>
      <c r="F167" s="9"/>
      <c r="G167" s="9"/>
      <c r="H167" s="9"/>
      <c r="I167" s="9"/>
      <c r="J167" s="9"/>
      <c r="K167" s="10"/>
      <c r="L167" s="10"/>
      <c r="M167" s="10"/>
    </row>
    <row r="168" spans="2:13" x14ac:dyDescent="0.2">
      <c r="B168" s="9"/>
      <c r="C168" s="9"/>
      <c r="D168" s="9"/>
      <c r="E168" s="9"/>
      <c r="F168" s="9"/>
      <c r="G168" s="9"/>
      <c r="H168" s="9"/>
      <c r="I168" s="9"/>
      <c r="J168" s="9"/>
      <c r="K168" s="10"/>
      <c r="L168" s="10"/>
      <c r="M168" s="10"/>
    </row>
    <row r="169" spans="2:13" x14ac:dyDescent="0.2">
      <c r="B169" s="9"/>
      <c r="C169" s="9"/>
      <c r="D169" s="9"/>
      <c r="E169" s="9"/>
      <c r="F169" s="9"/>
      <c r="G169" s="9"/>
      <c r="H169" s="9"/>
      <c r="I169" s="9"/>
      <c r="J169" s="9"/>
      <c r="K169" s="10"/>
      <c r="L169" s="10"/>
      <c r="M169" s="10"/>
    </row>
    <row r="170" spans="2:13" x14ac:dyDescent="0.2">
      <c r="B170" s="9"/>
      <c r="C170" s="9"/>
      <c r="D170" s="9"/>
      <c r="E170" s="9"/>
      <c r="F170" s="9"/>
      <c r="G170" s="9"/>
      <c r="H170" s="9"/>
      <c r="I170" s="9"/>
      <c r="J170" s="9"/>
      <c r="K170" s="10"/>
      <c r="L170" s="10"/>
      <c r="M170" s="10"/>
    </row>
    <row r="171" spans="2:13" x14ac:dyDescent="0.2">
      <c r="B171" s="9"/>
      <c r="C171" s="9"/>
      <c r="D171" s="9"/>
      <c r="E171" s="9"/>
      <c r="F171" s="9"/>
      <c r="G171" s="9"/>
      <c r="H171" s="9"/>
      <c r="I171" s="9"/>
      <c r="J171" s="9"/>
      <c r="K171" s="10"/>
      <c r="L171" s="10"/>
      <c r="M171" s="10"/>
    </row>
    <row r="172" spans="2:13" x14ac:dyDescent="0.2">
      <c r="B172" s="9"/>
      <c r="C172" s="9"/>
      <c r="D172" s="9"/>
      <c r="E172" s="9"/>
      <c r="F172" s="9"/>
      <c r="G172" s="9"/>
      <c r="H172" s="9"/>
      <c r="I172" s="9"/>
      <c r="J172" s="9"/>
      <c r="K172" s="10"/>
      <c r="L172" s="10"/>
      <c r="M172" s="10"/>
    </row>
    <row r="173" spans="2:13" x14ac:dyDescent="0.2">
      <c r="B173" s="9"/>
      <c r="C173" s="9"/>
      <c r="D173" s="9"/>
      <c r="E173" s="9"/>
      <c r="F173" s="9"/>
      <c r="G173" s="9"/>
      <c r="H173" s="9"/>
      <c r="I173" s="9"/>
      <c r="J173" s="9"/>
      <c r="K173" s="10"/>
      <c r="L173" s="10"/>
      <c r="M173" s="10"/>
    </row>
  </sheetData>
  <sortState xmlns:xlrd2="http://schemas.microsoft.com/office/spreadsheetml/2017/richdata2" ref="C2:M149">
    <sortCondition ref="C2"/>
  </sortState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0"/>
  <sheetViews>
    <sheetView workbookViewId="0">
      <selection activeCell="O28" sqref="O28"/>
    </sheetView>
  </sheetViews>
  <sheetFormatPr defaultRowHeight="12.75" x14ac:dyDescent="0.2"/>
  <cols>
    <col min="1" max="1" width="30.42578125" customWidth="1"/>
    <col min="2" max="2" width="11.28515625" bestFit="1" customWidth="1"/>
    <col min="3" max="3" width="10.28515625" bestFit="1" customWidth="1"/>
    <col min="4" max="4" width="11.28515625" bestFit="1" customWidth="1"/>
    <col min="5" max="5" width="10.7109375" customWidth="1"/>
    <col min="7" max="7" width="10.28515625" bestFit="1" customWidth="1"/>
    <col min="8" max="8" width="11.85546875" customWidth="1"/>
    <col min="9" max="9" width="11.28515625" bestFit="1" customWidth="1"/>
    <col min="10" max="10" width="13.140625" customWidth="1"/>
    <col min="14" max="14" width="11.28515625" bestFit="1" customWidth="1"/>
    <col min="15" max="15" width="10.28515625" bestFit="1" customWidth="1"/>
    <col min="16" max="16" width="11.28515625" bestFit="1" customWidth="1"/>
    <col min="17" max="17" width="9.28515625" bestFit="1" customWidth="1"/>
  </cols>
  <sheetData>
    <row r="1" spans="1:17" x14ac:dyDescent="0.2">
      <c r="A1" s="143" t="s">
        <v>1559</v>
      </c>
      <c r="B1" s="141"/>
      <c r="C1" s="141"/>
      <c r="D1" s="141"/>
      <c r="E1" s="141"/>
      <c r="F1" s="141"/>
      <c r="G1" s="141"/>
      <c r="H1" s="141"/>
    </row>
    <row r="2" spans="1:17" x14ac:dyDescent="0.2">
      <c r="A2" s="143" t="s">
        <v>1581</v>
      </c>
      <c r="B2" s="141"/>
      <c r="C2" s="141"/>
      <c r="D2" s="141"/>
      <c r="E2" s="141"/>
      <c r="F2" s="141"/>
      <c r="G2" s="141"/>
      <c r="H2" s="141"/>
    </row>
    <row r="3" spans="1:17" x14ac:dyDescent="0.2">
      <c r="A3" s="141"/>
      <c r="B3" s="141"/>
      <c r="C3" s="141"/>
      <c r="D3" s="141"/>
      <c r="E3" s="141"/>
      <c r="F3" s="141"/>
      <c r="G3" s="141"/>
      <c r="H3" s="141"/>
    </row>
    <row r="4" spans="1:17" x14ac:dyDescent="0.2">
      <c r="A4" s="143" t="s">
        <v>1562</v>
      </c>
      <c r="B4" s="141"/>
      <c r="C4" s="141"/>
      <c r="D4" s="141"/>
      <c r="E4" s="141"/>
      <c r="F4" s="141"/>
      <c r="G4" s="141"/>
      <c r="H4" s="141"/>
      <c r="I4" s="141"/>
      <c r="J4" s="141"/>
    </row>
    <row r="5" spans="1:17" x14ac:dyDescent="0.2">
      <c r="A5" s="147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</row>
    <row r="6" spans="1:17" x14ac:dyDescent="0.2">
      <c r="A6" s="141"/>
      <c r="B6" s="141"/>
      <c r="C6" s="141"/>
      <c r="D6" s="141"/>
      <c r="E6" s="141"/>
      <c r="F6" s="141"/>
      <c r="G6" s="141"/>
      <c r="H6" s="141"/>
      <c r="I6" s="141"/>
      <c r="J6" s="141"/>
    </row>
    <row r="7" spans="1:17" ht="38.25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</row>
    <row r="8" spans="1:17" x14ac:dyDescent="0.2">
      <c r="A8" s="199" t="s">
        <v>264</v>
      </c>
      <c r="B8" s="189">
        <v>88721.3</v>
      </c>
      <c r="C8" s="189">
        <v>1043.6300000000001</v>
      </c>
      <c r="D8" s="189">
        <v>87677.67</v>
      </c>
      <c r="E8" s="135">
        <v>41255</v>
      </c>
      <c r="F8" s="187">
        <v>2.64E-2</v>
      </c>
      <c r="G8" s="158">
        <f>B8*F8</f>
        <v>2342.2423200000003</v>
      </c>
      <c r="H8" s="171">
        <v>0.5</v>
      </c>
      <c r="I8" s="158">
        <f>D8*H8</f>
        <v>43838.834999999999</v>
      </c>
      <c r="J8" s="158">
        <f>G8*H8</f>
        <v>1171.1211600000001</v>
      </c>
      <c r="K8" s="134" t="s">
        <v>51</v>
      </c>
    </row>
    <row r="9" spans="1:17" x14ac:dyDescent="0.2">
      <c r="A9" s="199" t="s">
        <v>217</v>
      </c>
      <c r="B9" s="203">
        <v>2260.79</v>
      </c>
      <c r="C9" s="203">
        <v>134.18</v>
      </c>
      <c r="D9" s="203">
        <v>2126.61</v>
      </c>
      <c r="E9" s="207">
        <v>40532</v>
      </c>
      <c r="F9" s="194">
        <v>2.64E-2</v>
      </c>
      <c r="G9" s="164">
        <f t="shared" ref="G9" si="0">B9*F9</f>
        <v>59.684855999999996</v>
      </c>
      <c r="H9" s="218">
        <v>0.5</v>
      </c>
      <c r="I9" s="164">
        <f t="shared" ref="I9" si="1">D9*H9</f>
        <v>1063.3050000000001</v>
      </c>
      <c r="J9" s="164">
        <f t="shared" ref="J9" si="2">G9*H9</f>
        <v>29.842427999999998</v>
      </c>
      <c r="K9" s="134" t="s">
        <v>51</v>
      </c>
    </row>
    <row r="10" spans="1:17" x14ac:dyDescent="0.2">
      <c r="A10" s="144"/>
      <c r="B10" s="158">
        <f>SUM(B8:B9)</f>
        <v>90982.09</v>
      </c>
      <c r="C10" s="158">
        <f t="shared" ref="C10:J10" si="3">SUM(C8:C9)</f>
        <v>1177.8100000000002</v>
      </c>
      <c r="D10" s="158">
        <f t="shared" si="3"/>
        <v>89804.28</v>
      </c>
      <c r="E10" s="158"/>
      <c r="F10" s="158"/>
      <c r="G10" s="158">
        <f t="shared" si="3"/>
        <v>2401.9271760000001</v>
      </c>
      <c r="H10" s="219">
        <v>0.5</v>
      </c>
      <c r="I10" s="158">
        <f t="shared" si="3"/>
        <v>44902.14</v>
      </c>
      <c r="J10" s="158">
        <f t="shared" si="3"/>
        <v>1200.9635880000001</v>
      </c>
      <c r="N10" s="158">
        <f>B10*H10</f>
        <v>45491.044999999998</v>
      </c>
      <c r="O10" s="158">
        <f>C10*H10</f>
        <v>588.90500000000009</v>
      </c>
      <c r="P10" s="158">
        <f>N10-O10</f>
        <v>44902.14</v>
      </c>
      <c r="Q10" s="158">
        <f>J10</f>
        <v>1200.9635880000001</v>
      </c>
    </row>
    <row r="11" spans="1:17" s="141" customFormat="1" x14ac:dyDescent="0.2">
      <c r="A11" s="157" t="s">
        <v>1573</v>
      </c>
    </row>
    <row r="12" spans="1:17" s="141" customFormat="1" x14ac:dyDescent="0.2">
      <c r="A12" s="157"/>
    </row>
    <row r="13" spans="1:17" x14ac:dyDescent="0.2">
      <c r="A13" s="200" t="s">
        <v>1610</v>
      </c>
    </row>
    <row r="14" spans="1:17" s="141" customFormat="1" x14ac:dyDescent="0.2">
      <c r="A14" s="147" t="s">
        <v>1563</v>
      </c>
      <c r="B14" s="147" t="s">
        <v>1564</v>
      </c>
      <c r="C14" s="147" t="s">
        <v>1565</v>
      </c>
      <c r="D14" s="147" t="s">
        <v>1566</v>
      </c>
      <c r="E14" s="147" t="s">
        <v>1567</v>
      </c>
      <c r="F14" s="156" t="s">
        <v>1574</v>
      </c>
      <c r="G14" s="156" t="s">
        <v>1575</v>
      </c>
      <c r="H14" s="156" t="s">
        <v>1577</v>
      </c>
      <c r="I14" s="156" t="s">
        <v>1604</v>
      </c>
      <c r="J14" s="156" t="s">
        <v>1607</v>
      </c>
    </row>
    <row r="15" spans="1:17" s="141" customFormat="1" x14ac:dyDescent="0.2"/>
    <row r="16" spans="1:17" s="141" customFormat="1" ht="38.25" x14ac:dyDescent="0.2">
      <c r="A16" s="198" t="s">
        <v>1576</v>
      </c>
      <c r="B16" s="151" t="s">
        <v>1570</v>
      </c>
      <c r="C16" s="151" t="s">
        <v>1569</v>
      </c>
      <c r="D16" s="151" t="s">
        <v>1568</v>
      </c>
      <c r="E16" s="167" t="s">
        <v>1589</v>
      </c>
      <c r="F16" s="167" t="s">
        <v>1603</v>
      </c>
      <c r="G16" s="154" t="s">
        <v>1572</v>
      </c>
      <c r="H16" s="151" t="s">
        <v>1571</v>
      </c>
      <c r="I16" s="154" t="s">
        <v>1605</v>
      </c>
      <c r="J16" s="154" t="s">
        <v>1606</v>
      </c>
    </row>
    <row r="17" spans="1:17" x14ac:dyDescent="0.2">
      <c r="A17" s="199" t="s">
        <v>269</v>
      </c>
      <c r="B17" s="189">
        <v>0</v>
      </c>
      <c r="C17" s="189">
        <v>0</v>
      </c>
      <c r="D17" s="189">
        <v>0</v>
      </c>
      <c r="E17" s="135">
        <v>40960</v>
      </c>
      <c r="F17" s="187">
        <v>3.0300000000000001E-2</v>
      </c>
      <c r="G17" s="158">
        <f>B17*F17</f>
        <v>0</v>
      </c>
      <c r="H17" s="171">
        <v>0.5</v>
      </c>
      <c r="I17" s="158">
        <f>D17*H17</f>
        <v>0</v>
      </c>
      <c r="J17" s="158">
        <f>G17*H17</f>
        <v>0</v>
      </c>
      <c r="K17" s="134" t="s">
        <v>268</v>
      </c>
      <c r="N17" s="158">
        <f>B17*H17</f>
        <v>0</v>
      </c>
      <c r="O17" s="158">
        <f>C17*H17</f>
        <v>0</v>
      </c>
      <c r="P17" s="158">
        <f>N17-O17</f>
        <v>0</v>
      </c>
      <c r="Q17" s="158">
        <f>J17</f>
        <v>0</v>
      </c>
    </row>
    <row r="18" spans="1:17" s="141" customFormat="1" x14ac:dyDescent="0.2">
      <c r="A18" s="200"/>
    </row>
    <row r="19" spans="1:17" x14ac:dyDescent="0.2">
      <c r="A19" s="200" t="s">
        <v>1609</v>
      </c>
    </row>
    <row r="20" spans="1:17" s="141" customFormat="1" x14ac:dyDescent="0.2">
      <c r="A20" s="147" t="s">
        <v>1563</v>
      </c>
      <c r="B20" s="147" t="s">
        <v>1564</v>
      </c>
      <c r="C20" s="147" t="s">
        <v>1565</v>
      </c>
      <c r="D20" s="147" t="s">
        <v>1566</v>
      </c>
      <c r="E20" s="147" t="s">
        <v>1567</v>
      </c>
      <c r="F20" s="156" t="s">
        <v>1574</v>
      </c>
      <c r="G20" s="156" t="s">
        <v>1575</v>
      </c>
      <c r="H20" s="156" t="s">
        <v>1577</v>
      </c>
      <c r="I20" s="156" t="s">
        <v>1604</v>
      </c>
      <c r="J20" s="156" t="s">
        <v>1607</v>
      </c>
    </row>
    <row r="21" spans="1:17" s="141" customFormat="1" x14ac:dyDescent="0.2"/>
    <row r="22" spans="1:17" s="141" customFormat="1" ht="38.25" x14ac:dyDescent="0.2">
      <c r="A22" s="198" t="s">
        <v>1576</v>
      </c>
      <c r="B22" s="151" t="s">
        <v>1570</v>
      </c>
      <c r="C22" s="151" t="s">
        <v>1569</v>
      </c>
      <c r="D22" s="151" t="s">
        <v>1568</v>
      </c>
      <c r="E22" s="167" t="s">
        <v>1589</v>
      </c>
      <c r="F22" s="167" t="s">
        <v>1603</v>
      </c>
      <c r="G22" s="154" t="s">
        <v>1572</v>
      </c>
      <c r="H22" s="151" t="s">
        <v>1571</v>
      </c>
      <c r="I22" s="154" t="s">
        <v>1605</v>
      </c>
      <c r="J22" s="154" t="s">
        <v>1606</v>
      </c>
    </row>
    <row r="23" spans="1:17" x14ac:dyDescent="0.2">
      <c r="A23" s="199" t="s">
        <v>119</v>
      </c>
      <c r="B23" s="189">
        <v>55726.13</v>
      </c>
      <c r="C23" s="189">
        <v>55726.13</v>
      </c>
      <c r="D23" s="189">
        <v>0</v>
      </c>
      <c r="E23" s="135">
        <v>27211</v>
      </c>
      <c r="F23" s="187">
        <v>6.1499999999999999E-2</v>
      </c>
      <c r="G23" s="158"/>
      <c r="H23" s="171">
        <v>0.5</v>
      </c>
      <c r="I23" s="158">
        <f>D23*H23</f>
        <v>0</v>
      </c>
      <c r="J23" s="158">
        <f>G23*H23</f>
        <v>0</v>
      </c>
      <c r="K23" s="134" t="s">
        <v>115</v>
      </c>
    </row>
    <row r="24" spans="1:17" x14ac:dyDescent="0.2">
      <c r="A24" s="199" t="s">
        <v>276</v>
      </c>
      <c r="B24" s="189">
        <v>120046.31</v>
      </c>
      <c r="C24" s="189">
        <v>4470.1000000000004</v>
      </c>
      <c r="D24" s="189">
        <v>115576.21</v>
      </c>
      <c r="E24" s="135">
        <v>40960</v>
      </c>
      <c r="F24" s="187">
        <v>6.1499999999999999E-2</v>
      </c>
      <c r="G24" s="158">
        <f>B24*F24</f>
        <v>7382.8480650000001</v>
      </c>
      <c r="H24" s="171">
        <v>0.5</v>
      </c>
      <c r="I24" s="158">
        <f>D24*H24</f>
        <v>57788.105000000003</v>
      </c>
      <c r="J24" s="158">
        <f>G24*H24</f>
        <v>3691.4240325000001</v>
      </c>
      <c r="K24" s="134" t="s">
        <v>115</v>
      </c>
    </row>
    <row r="25" spans="1:17" x14ac:dyDescent="0.2">
      <c r="A25" s="199" t="s">
        <v>274</v>
      </c>
      <c r="B25" s="203">
        <v>43660.87</v>
      </c>
      <c r="C25" s="203">
        <v>1625.78</v>
      </c>
      <c r="D25" s="203">
        <v>42035.09</v>
      </c>
      <c r="E25" s="207">
        <v>41015</v>
      </c>
      <c r="F25" s="194">
        <v>6.1499999999999999E-2</v>
      </c>
      <c r="G25" s="164">
        <f>B25*F25</f>
        <v>2685.143505</v>
      </c>
      <c r="H25" s="205">
        <v>0.5</v>
      </c>
      <c r="I25" s="164">
        <f>D25*H25</f>
        <v>21017.544999999998</v>
      </c>
      <c r="J25" s="164">
        <f>G25*H25</f>
        <v>1342.5717525</v>
      </c>
      <c r="K25" s="134" t="s">
        <v>115</v>
      </c>
    </row>
    <row r="26" spans="1:17" x14ac:dyDescent="0.2">
      <c r="A26" s="144"/>
      <c r="B26" s="158">
        <f>SUM(B23:B25)</f>
        <v>219433.31</v>
      </c>
      <c r="C26" s="158">
        <f t="shared" ref="C26:J26" si="4">SUM(C23:C25)</f>
        <v>61822.009999999995</v>
      </c>
      <c r="D26" s="158">
        <f t="shared" si="4"/>
        <v>157611.29999999999</v>
      </c>
      <c r="E26" s="158"/>
      <c r="F26" s="158"/>
      <c r="G26" s="158">
        <f t="shared" si="4"/>
        <v>10067.99157</v>
      </c>
      <c r="H26" s="219">
        <v>0.5</v>
      </c>
      <c r="I26" s="158">
        <f t="shared" si="4"/>
        <v>78805.649999999994</v>
      </c>
      <c r="J26" s="158">
        <f t="shared" si="4"/>
        <v>5033.9957850000001</v>
      </c>
      <c r="N26" s="158">
        <f>B26*H26</f>
        <v>109716.655</v>
      </c>
      <c r="O26" s="158">
        <f>C26*H26</f>
        <v>30911.004999999997</v>
      </c>
      <c r="P26" s="158">
        <f>N26-O26</f>
        <v>78805.649999999994</v>
      </c>
      <c r="Q26" s="158">
        <f>J26</f>
        <v>5033.9957850000001</v>
      </c>
    </row>
    <row r="28" spans="1:17" x14ac:dyDescent="0.2">
      <c r="A28" s="202" t="s">
        <v>1579</v>
      </c>
      <c r="B28" s="166">
        <f>B10+B17+B26</f>
        <v>310415.40000000002</v>
      </c>
      <c r="C28" s="166">
        <f t="shared" ref="C28:J28" si="5">C10+C17+C26</f>
        <v>62999.819999999992</v>
      </c>
      <c r="D28" s="166">
        <f t="shared" si="5"/>
        <v>247415.58</v>
      </c>
      <c r="E28" s="166">
        <f t="shared" si="5"/>
        <v>40960</v>
      </c>
      <c r="F28" s="166"/>
      <c r="G28" s="166">
        <f>G10+G17+G26</f>
        <v>12469.918745999999</v>
      </c>
      <c r="H28" s="166"/>
      <c r="I28" s="166">
        <f t="shared" si="5"/>
        <v>123707.79</v>
      </c>
      <c r="J28" s="166">
        <f t="shared" si="5"/>
        <v>6234.9593729999997</v>
      </c>
      <c r="N28" s="166">
        <f t="shared" ref="N28:Q28" si="6">N10+N17+N26</f>
        <v>155207.70000000001</v>
      </c>
      <c r="O28" s="166">
        <f t="shared" si="6"/>
        <v>31499.909999999996</v>
      </c>
      <c r="P28" s="166">
        <f t="shared" si="6"/>
        <v>123707.79</v>
      </c>
      <c r="Q28" s="166">
        <f t="shared" si="6"/>
        <v>6234.9593729999997</v>
      </c>
    </row>
    <row r="29" spans="1:17" x14ac:dyDescent="0.2">
      <c r="A29" s="144"/>
      <c r="B29" s="141"/>
      <c r="C29" s="141"/>
      <c r="D29" s="141"/>
      <c r="E29" s="141"/>
      <c r="F29" s="141"/>
      <c r="G29" s="1" t="s">
        <v>1608</v>
      </c>
      <c r="H29" s="141"/>
      <c r="I29" s="141"/>
      <c r="J29" s="141"/>
    </row>
    <row r="30" spans="1:17" x14ac:dyDescent="0.2">
      <c r="P30" s="158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69"/>
  <sheetViews>
    <sheetView zoomScaleNormal="100" workbookViewId="0">
      <selection activeCell="F20" sqref="F20"/>
    </sheetView>
  </sheetViews>
  <sheetFormatPr defaultRowHeight="12.75" x14ac:dyDescent="0.2"/>
  <cols>
    <col min="1" max="1" width="9.140625" style="63"/>
    <col min="3" max="3" width="59.28515625" customWidth="1"/>
    <col min="4" max="4" width="9.28515625" bestFit="1" customWidth="1"/>
    <col min="6" max="6" width="41.7109375" bestFit="1" customWidth="1"/>
    <col min="8" max="8" width="29.85546875" bestFit="1" customWidth="1"/>
    <col min="9" max="9" width="9.7109375" bestFit="1" customWidth="1"/>
    <col min="11" max="11" width="11.28515625" bestFit="1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991</v>
      </c>
      <c r="B1" s="25" t="s">
        <v>24</v>
      </c>
      <c r="C1" s="25" t="s">
        <v>29</v>
      </c>
      <c r="D1" s="29" t="s">
        <v>31</v>
      </c>
      <c r="E1" s="25" t="s">
        <v>26</v>
      </c>
      <c r="F1" s="25" t="s">
        <v>27</v>
      </c>
      <c r="G1" s="25" t="s">
        <v>28</v>
      </c>
      <c r="H1" s="25" t="s">
        <v>25</v>
      </c>
      <c r="I1" s="26" t="s">
        <v>992</v>
      </c>
      <c r="J1" s="25" t="s">
        <v>30</v>
      </c>
      <c r="K1" s="28" t="s">
        <v>32</v>
      </c>
      <c r="L1" s="28" t="s">
        <v>33</v>
      </c>
      <c r="M1" s="28" t="s">
        <v>34</v>
      </c>
    </row>
    <row r="2" spans="1:13" s="71" customFormat="1" x14ac:dyDescent="0.2">
      <c r="A2" s="77" t="s">
        <v>1084</v>
      </c>
      <c r="D2" s="75"/>
      <c r="I2" s="72"/>
      <c r="K2" s="74"/>
      <c r="L2" s="74"/>
      <c r="M2" s="74"/>
    </row>
    <row r="3" spans="1:13" x14ac:dyDescent="0.2">
      <c r="B3" s="25" t="s">
        <v>35</v>
      </c>
      <c r="C3" s="67" t="s">
        <v>305</v>
      </c>
      <c r="D3" s="29">
        <v>1</v>
      </c>
      <c r="E3" s="25" t="s">
        <v>283</v>
      </c>
      <c r="F3" s="25" t="s">
        <v>284</v>
      </c>
      <c r="G3" s="25" t="s">
        <v>39</v>
      </c>
      <c r="H3" s="25" t="s">
        <v>51</v>
      </c>
      <c r="I3" s="27">
        <v>37073</v>
      </c>
      <c r="J3" s="25" t="s">
        <v>41</v>
      </c>
      <c r="K3" s="28">
        <v>6572.49</v>
      </c>
      <c r="L3" s="28">
        <v>1825.3</v>
      </c>
      <c r="M3" s="28">
        <v>4747.1899999999996</v>
      </c>
    </row>
    <row r="4" spans="1:13" x14ac:dyDescent="0.2">
      <c r="B4" s="25" t="s">
        <v>35</v>
      </c>
      <c r="C4" s="67" t="s">
        <v>324</v>
      </c>
      <c r="D4" s="29">
        <v>2</v>
      </c>
      <c r="E4" s="25" t="s">
        <v>283</v>
      </c>
      <c r="F4" s="25" t="s">
        <v>284</v>
      </c>
      <c r="G4" s="25" t="s">
        <v>39</v>
      </c>
      <c r="H4" s="25" t="s">
        <v>51</v>
      </c>
      <c r="I4" s="27">
        <v>37073</v>
      </c>
      <c r="J4" s="25" t="s">
        <v>41</v>
      </c>
      <c r="K4" s="28">
        <v>15257.51</v>
      </c>
      <c r="L4" s="28">
        <v>4237.3</v>
      </c>
      <c r="M4" s="28">
        <v>11020.21</v>
      </c>
    </row>
    <row r="5" spans="1:13" x14ac:dyDescent="0.2">
      <c r="B5" s="25" t="s">
        <v>35</v>
      </c>
      <c r="C5" s="67" t="s">
        <v>285</v>
      </c>
      <c r="D5" s="29">
        <v>1</v>
      </c>
      <c r="E5" s="25" t="s">
        <v>283</v>
      </c>
      <c r="F5" s="25" t="s">
        <v>284</v>
      </c>
      <c r="G5" s="25" t="s">
        <v>39</v>
      </c>
      <c r="H5" s="25" t="s">
        <v>36</v>
      </c>
      <c r="I5" s="27">
        <v>16984</v>
      </c>
      <c r="J5" s="25" t="s">
        <v>41</v>
      </c>
      <c r="K5" s="28">
        <v>2562.19</v>
      </c>
      <c r="L5" s="28">
        <v>238.44</v>
      </c>
      <c r="M5" s="28">
        <v>2323.75</v>
      </c>
    </row>
    <row r="6" spans="1:13" x14ac:dyDescent="0.2">
      <c r="B6" s="25" t="s">
        <v>35</v>
      </c>
      <c r="C6" s="67" t="s">
        <v>293</v>
      </c>
      <c r="D6" s="29">
        <v>1</v>
      </c>
      <c r="E6" s="25" t="s">
        <v>283</v>
      </c>
      <c r="F6" s="25" t="s">
        <v>284</v>
      </c>
      <c r="G6" s="25" t="s">
        <v>39</v>
      </c>
      <c r="H6" s="25" t="s">
        <v>45</v>
      </c>
      <c r="I6" s="27">
        <v>25750</v>
      </c>
      <c r="J6" s="25" t="s">
        <v>41</v>
      </c>
      <c r="K6" s="28">
        <v>291.44</v>
      </c>
      <c r="L6" s="28">
        <v>259.16000000000003</v>
      </c>
      <c r="M6" s="28">
        <v>32.28</v>
      </c>
    </row>
    <row r="7" spans="1:13" x14ac:dyDescent="0.2">
      <c r="B7" s="25" t="s">
        <v>35</v>
      </c>
      <c r="C7" s="67" t="s">
        <v>291</v>
      </c>
      <c r="D7" s="29">
        <v>1</v>
      </c>
      <c r="E7" s="25" t="s">
        <v>283</v>
      </c>
      <c r="F7" s="25" t="s">
        <v>284</v>
      </c>
      <c r="G7" s="25" t="s">
        <v>39</v>
      </c>
      <c r="H7" s="25" t="s">
        <v>45</v>
      </c>
      <c r="I7" s="27">
        <v>25750</v>
      </c>
      <c r="J7" s="25" t="s">
        <v>41</v>
      </c>
      <c r="K7" s="28">
        <v>4243.28</v>
      </c>
      <c r="L7" s="28">
        <v>3773.34</v>
      </c>
      <c r="M7" s="28">
        <v>469.94</v>
      </c>
    </row>
    <row r="8" spans="1:13" x14ac:dyDescent="0.2">
      <c r="B8" s="25" t="s">
        <v>35</v>
      </c>
      <c r="C8" s="67" t="s">
        <v>294</v>
      </c>
      <c r="D8" s="29">
        <v>1</v>
      </c>
      <c r="E8" s="25" t="s">
        <v>283</v>
      </c>
      <c r="F8" s="25" t="s">
        <v>284</v>
      </c>
      <c r="G8" s="25" t="s">
        <v>39</v>
      </c>
      <c r="H8" s="25" t="s">
        <v>45</v>
      </c>
      <c r="I8" s="27">
        <v>23924</v>
      </c>
      <c r="J8" s="25" t="s">
        <v>41</v>
      </c>
      <c r="K8" s="28">
        <v>8723.66</v>
      </c>
      <c r="L8" s="28">
        <v>8097.55</v>
      </c>
      <c r="M8" s="28">
        <v>626.11</v>
      </c>
    </row>
    <row r="9" spans="1:13" x14ac:dyDescent="0.2">
      <c r="B9" s="25" t="s">
        <v>35</v>
      </c>
      <c r="C9" s="67" t="s">
        <v>353</v>
      </c>
      <c r="D9" s="29">
        <v>1</v>
      </c>
      <c r="E9" s="25" t="s">
        <v>283</v>
      </c>
      <c r="F9" s="25" t="s">
        <v>284</v>
      </c>
      <c r="G9" s="25" t="s">
        <v>39</v>
      </c>
      <c r="H9" s="25" t="s">
        <v>51</v>
      </c>
      <c r="I9" s="27">
        <v>21002</v>
      </c>
      <c r="J9" s="25" t="s">
        <v>41</v>
      </c>
      <c r="K9" s="28">
        <v>4309.83</v>
      </c>
      <c r="L9" s="28">
        <v>4008.69</v>
      </c>
      <c r="M9" s="28">
        <v>301.14</v>
      </c>
    </row>
    <row r="10" spans="1:13" s="71" customFormat="1" x14ac:dyDescent="0.2">
      <c r="D10" s="75"/>
      <c r="I10" s="72"/>
      <c r="K10" s="74"/>
      <c r="L10" s="74"/>
      <c r="M10" s="74"/>
    </row>
    <row r="11" spans="1:13" s="141" customFormat="1" x14ac:dyDescent="0.2">
      <c r="A11" s="142" t="s">
        <v>1596</v>
      </c>
      <c r="D11" s="146"/>
      <c r="I11" s="110"/>
      <c r="K11" s="112"/>
      <c r="L11" s="112"/>
      <c r="M11" s="112"/>
    </row>
    <row r="12" spans="1:13" x14ac:dyDescent="0.2">
      <c r="A12" s="71"/>
      <c r="B12" s="25" t="s">
        <v>35</v>
      </c>
      <c r="C12" s="67" t="s">
        <v>150</v>
      </c>
      <c r="D12" s="29">
        <v>1</v>
      </c>
      <c r="E12" s="25" t="s">
        <v>283</v>
      </c>
      <c r="F12" s="25" t="s">
        <v>284</v>
      </c>
      <c r="G12" s="25" t="s">
        <v>39</v>
      </c>
      <c r="H12" s="25" t="s">
        <v>115</v>
      </c>
      <c r="I12" s="27">
        <v>38723</v>
      </c>
      <c r="J12" s="25" t="s">
        <v>41</v>
      </c>
      <c r="K12" s="28">
        <v>29514.240000000002</v>
      </c>
      <c r="L12" s="28">
        <v>14287.07</v>
      </c>
      <c r="M12" s="28">
        <v>15227.17</v>
      </c>
    </row>
    <row r="13" spans="1:13" s="141" customFormat="1" x14ac:dyDescent="0.2">
      <c r="D13" s="146"/>
      <c r="I13" s="110"/>
      <c r="K13" s="112"/>
      <c r="L13" s="112"/>
      <c r="M13" s="112"/>
    </row>
    <row r="14" spans="1:13" s="71" customFormat="1" x14ac:dyDescent="0.2">
      <c r="A14" s="77" t="s">
        <v>1083</v>
      </c>
      <c r="D14" s="75"/>
      <c r="I14" s="72"/>
      <c r="K14" s="74"/>
      <c r="L14" s="74"/>
      <c r="M14" s="74"/>
    </row>
    <row r="15" spans="1:13" x14ac:dyDescent="0.2">
      <c r="B15" s="25" t="s">
        <v>35</v>
      </c>
      <c r="C15" s="79" t="s">
        <v>346</v>
      </c>
      <c r="D15" s="29">
        <v>0</v>
      </c>
      <c r="E15" s="25" t="s">
        <v>283</v>
      </c>
      <c r="F15" s="25" t="s">
        <v>284</v>
      </c>
      <c r="G15" s="25" t="s">
        <v>39</v>
      </c>
      <c r="H15" s="25" t="s">
        <v>51</v>
      </c>
      <c r="I15" s="27">
        <v>18080</v>
      </c>
      <c r="J15" s="25" t="s">
        <v>41</v>
      </c>
      <c r="K15" s="28">
        <v>0</v>
      </c>
      <c r="L15" s="28">
        <v>0</v>
      </c>
      <c r="M15" s="28">
        <v>0</v>
      </c>
    </row>
    <row r="16" spans="1:13" x14ac:dyDescent="0.2">
      <c r="B16" s="25" t="s">
        <v>35</v>
      </c>
      <c r="C16" s="79" t="s">
        <v>343</v>
      </c>
      <c r="D16" s="29">
        <v>0</v>
      </c>
      <c r="E16" s="25" t="s">
        <v>283</v>
      </c>
      <c r="F16" s="25" t="s">
        <v>284</v>
      </c>
      <c r="G16" s="25" t="s">
        <v>39</v>
      </c>
      <c r="H16" s="25" t="s">
        <v>51</v>
      </c>
      <c r="I16" s="27">
        <v>18080</v>
      </c>
      <c r="J16" s="25" t="s">
        <v>41</v>
      </c>
      <c r="K16" s="28">
        <v>0</v>
      </c>
      <c r="L16" s="28">
        <v>0</v>
      </c>
      <c r="M16" s="28">
        <v>0</v>
      </c>
    </row>
    <row r="17" spans="1:13" x14ac:dyDescent="0.2">
      <c r="B17" s="25" t="s">
        <v>35</v>
      </c>
      <c r="C17" s="79" t="s">
        <v>307</v>
      </c>
      <c r="D17" s="29">
        <v>0</v>
      </c>
      <c r="E17" s="25" t="s">
        <v>283</v>
      </c>
      <c r="F17" s="25" t="s">
        <v>284</v>
      </c>
      <c r="G17" s="25" t="s">
        <v>39</v>
      </c>
      <c r="H17" s="25" t="s">
        <v>51</v>
      </c>
      <c r="I17" s="27">
        <v>18080</v>
      </c>
      <c r="J17" s="25" t="s">
        <v>41</v>
      </c>
      <c r="K17" s="28">
        <v>0</v>
      </c>
      <c r="L17" s="28">
        <v>0</v>
      </c>
      <c r="M17" s="28">
        <v>0</v>
      </c>
    </row>
    <row r="18" spans="1:13" x14ac:dyDescent="0.2">
      <c r="B18" s="25" t="s">
        <v>35</v>
      </c>
      <c r="C18" s="79" t="s">
        <v>308</v>
      </c>
      <c r="D18" s="29">
        <v>0</v>
      </c>
      <c r="E18" s="25" t="s">
        <v>283</v>
      </c>
      <c r="F18" s="25" t="s">
        <v>284</v>
      </c>
      <c r="G18" s="25" t="s">
        <v>39</v>
      </c>
      <c r="H18" s="25" t="s">
        <v>51</v>
      </c>
      <c r="I18" s="27">
        <v>18080</v>
      </c>
      <c r="J18" s="25" t="s">
        <v>41</v>
      </c>
      <c r="K18" s="28">
        <v>0</v>
      </c>
      <c r="L18" s="28">
        <v>0</v>
      </c>
      <c r="M18" s="28">
        <v>0</v>
      </c>
    </row>
    <row r="19" spans="1:13" x14ac:dyDescent="0.2">
      <c r="B19" s="25" t="s">
        <v>35</v>
      </c>
      <c r="C19" s="79" t="s">
        <v>308</v>
      </c>
      <c r="D19" s="29">
        <v>0</v>
      </c>
      <c r="E19" s="25" t="s">
        <v>283</v>
      </c>
      <c r="F19" s="25" t="s">
        <v>284</v>
      </c>
      <c r="G19" s="25" t="s">
        <v>39</v>
      </c>
      <c r="H19" s="25" t="s">
        <v>51</v>
      </c>
      <c r="I19" s="27">
        <v>21002</v>
      </c>
      <c r="J19" s="25" t="s">
        <v>41</v>
      </c>
      <c r="K19" s="28">
        <v>0</v>
      </c>
      <c r="L19" s="28">
        <v>0</v>
      </c>
      <c r="M19" s="28">
        <v>0</v>
      </c>
    </row>
    <row r="20" spans="1:13" x14ac:dyDescent="0.2">
      <c r="B20" s="25" t="s">
        <v>35</v>
      </c>
      <c r="C20" s="79" t="s">
        <v>306</v>
      </c>
      <c r="D20" s="29">
        <v>0</v>
      </c>
      <c r="E20" s="25" t="s">
        <v>283</v>
      </c>
      <c r="F20" s="25" t="s">
        <v>284</v>
      </c>
      <c r="G20" s="25" t="s">
        <v>39</v>
      </c>
      <c r="H20" s="25" t="s">
        <v>51</v>
      </c>
      <c r="I20" s="27">
        <v>18080</v>
      </c>
      <c r="J20" s="25" t="s">
        <v>41</v>
      </c>
      <c r="K20" s="28">
        <v>0</v>
      </c>
      <c r="L20" s="28">
        <v>0</v>
      </c>
      <c r="M20" s="28">
        <v>0</v>
      </c>
    </row>
    <row r="21" spans="1:13" x14ac:dyDescent="0.2">
      <c r="B21" s="25" t="s">
        <v>35</v>
      </c>
      <c r="C21" s="79" t="s">
        <v>216</v>
      </c>
      <c r="D21" s="29">
        <v>0</v>
      </c>
      <c r="E21" s="25" t="s">
        <v>283</v>
      </c>
      <c r="F21" s="25" t="s">
        <v>284</v>
      </c>
      <c r="G21" s="25" t="s">
        <v>39</v>
      </c>
      <c r="H21" s="25" t="s">
        <v>51</v>
      </c>
      <c r="I21" s="27">
        <v>21002</v>
      </c>
      <c r="J21" s="25" t="s">
        <v>41</v>
      </c>
      <c r="K21" s="28">
        <v>0</v>
      </c>
      <c r="L21" s="28">
        <v>0</v>
      </c>
      <c r="M21" s="28">
        <v>0</v>
      </c>
    </row>
    <row r="22" spans="1:13" x14ac:dyDescent="0.2">
      <c r="B22" s="25" t="s">
        <v>35</v>
      </c>
      <c r="C22" s="79" t="s">
        <v>329</v>
      </c>
      <c r="D22" s="29">
        <v>0</v>
      </c>
      <c r="E22" s="25" t="s">
        <v>283</v>
      </c>
      <c r="F22" s="25" t="s">
        <v>284</v>
      </c>
      <c r="G22" s="25" t="s">
        <v>39</v>
      </c>
      <c r="H22" s="25" t="s">
        <v>51</v>
      </c>
      <c r="I22" s="27">
        <v>18080</v>
      </c>
      <c r="J22" s="25" t="s">
        <v>41</v>
      </c>
      <c r="K22" s="28">
        <v>0</v>
      </c>
      <c r="L22" s="28">
        <v>0</v>
      </c>
      <c r="M22" s="28">
        <v>0</v>
      </c>
    </row>
    <row r="23" spans="1:13" x14ac:dyDescent="0.2">
      <c r="B23" s="25" t="s">
        <v>35</v>
      </c>
      <c r="C23" s="79" t="s">
        <v>354</v>
      </c>
      <c r="D23" s="29">
        <v>0</v>
      </c>
      <c r="E23" s="25" t="s">
        <v>283</v>
      </c>
      <c r="F23" s="25" t="s">
        <v>284</v>
      </c>
      <c r="G23" s="25" t="s">
        <v>39</v>
      </c>
      <c r="H23" s="25" t="s">
        <v>51</v>
      </c>
      <c r="I23" s="27">
        <v>18080</v>
      </c>
      <c r="J23" s="25" t="s">
        <v>41</v>
      </c>
      <c r="K23" s="28">
        <v>0</v>
      </c>
      <c r="L23" s="28">
        <v>0</v>
      </c>
      <c r="M23" s="28">
        <v>0</v>
      </c>
    </row>
    <row r="24" spans="1:13" x14ac:dyDescent="0.2">
      <c r="B24" s="25" t="s">
        <v>35</v>
      </c>
      <c r="C24" s="79" t="s">
        <v>355</v>
      </c>
      <c r="D24" s="29">
        <v>0</v>
      </c>
      <c r="E24" s="25" t="s">
        <v>283</v>
      </c>
      <c r="F24" s="25" t="s">
        <v>284</v>
      </c>
      <c r="G24" s="25" t="s">
        <v>39</v>
      </c>
      <c r="H24" s="25" t="s">
        <v>51</v>
      </c>
      <c r="I24" s="27">
        <v>18810</v>
      </c>
      <c r="J24" s="25" t="s">
        <v>41</v>
      </c>
      <c r="K24" s="28">
        <v>0</v>
      </c>
      <c r="L24" s="28">
        <v>0</v>
      </c>
      <c r="M24" s="28">
        <v>0</v>
      </c>
    </row>
    <row r="25" spans="1:13" x14ac:dyDescent="0.2">
      <c r="B25" s="25" t="s">
        <v>35</v>
      </c>
      <c r="C25" s="79" t="s">
        <v>356</v>
      </c>
      <c r="D25" s="29">
        <v>0</v>
      </c>
      <c r="E25" s="25" t="s">
        <v>283</v>
      </c>
      <c r="F25" s="25" t="s">
        <v>284</v>
      </c>
      <c r="G25" s="25" t="s">
        <v>39</v>
      </c>
      <c r="H25" s="25" t="s">
        <v>51</v>
      </c>
      <c r="I25" s="27">
        <v>18080</v>
      </c>
      <c r="J25" s="25" t="s">
        <v>41</v>
      </c>
      <c r="K25" s="28">
        <v>0</v>
      </c>
      <c r="L25" s="28">
        <v>0</v>
      </c>
      <c r="M25" s="28">
        <v>0</v>
      </c>
    </row>
    <row r="26" spans="1:13" s="71" customFormat="1" x14ac:dyDescent="0.2">
      <c r="D26" s="75"/>
      <c r="I26" s="72"/>
      <c r="K26" s="74"/>
      <c r="L26" s="74"/>
      <c r="M26" s="74"/>
    </row>
    <row r="27" spans="1:13" s="71" customFormat="1" x14ac:dyDescent="0.2">
      <c r="A27" s="142" t="s">
        <v>1595</v>
      </c>
      <c r="D27" s="75"/>
      <c r="I27" s="72"/>
      <c r="K27" s="74"/>
      <c r="L27" s="74"/>
      <c r="M27" s="74"/>
    </row>
    <row r="28" spans="1:13" x14ac:dyDescent="0.2">
      <c r="A28" s="71"/>
      <c r="B28" s="25" t="s">
        <v>35</v>
      </c>
      <c r="C28" s="76" t="s">
        <v>351</v>
      </c>
      <c r="D28" s="29">
        <v>0</v>
      </c>
      <c r="E28" s="25" t="s">
        <v>283</v>
      </c>
      <c r="F28" s="25" t="s">
        <v>284</v>
      </c>
      <c r="G28" s="25" t="s">
        <v>39</v>
      </c>
      <c r="H28" s="25" t="s">
        <v>51</v>
      </c>
      <c r="I28" s="27">
        <v>23559</v>
      </c>
      <c r="J28" s="25" t="s">
        <v>41</v>
      </c>
      <c r="K28" s="28">
        <v>0</v>
      </c>
      <c r="L28" s="28">
        <v>0</v>
      </c>
      <c r="M28" s="28">
        <v>0</v>
      </c>
    </row>
    <row r="29" spans="1:13" x14ac:dyDescent="0.2">
      <c r="A29" s="71"/>
      <c r="B29" s="25" t="s">
        <v>35</v>
      </c>
      <c r="C29" s="76" t="s">
        <v>340</v>
      </c>
      <c r="D29" s="29">
        <v>0</v>
      </c>
      <c r="E29" s="25" t="s">
        <v>283</v>
      </c>
      <c r="F29" s="25" t="s">
        <v>284</v>
      </c>
      <c r="G29" s="25" t="s">
        <v>39</v>
      </c>
      <c r="H29" s="25" t="s">
        <v>51</v>
      </c>
      <c r="I29" s="27">
        <v>23924</v>
      </c>
      <c r="J29" s="25" t="s">
        <v>41</v>
      </c>
      <c r="K29" s="28">
        <v>0</v>
      </c>
      <c r="L29" s="28">
        <v>0</v>
      </c>
      <c r="M29" s="28">
        <v>0</v>
      </c>
    </row>
    <row r="30" spans="1:13" x14ac:dyDescent="0.2">
      <c r="A30" s="71"/>
      <c r="B30" s="25" t="s">
        <v>35</v>
      </c>
      <c r="C30" s="76" t="s">
        <v>333</v>
      </c>
      <c r="D30" s="29">
        <v>0</v>
      </c>
      <c r="E30" s="25" t="s">
        <v>283</v>
      </c>
      <c r="F30" s="25" t="s">
        <v>284</v>
      </c>
      <c r="G30" s="25" t="s">
        <v>39</v>
      </c>
      <c r="H30" s="25" t="s">
        <v>51</v>
      </c>
      <c r="I30" s="27">
        <v>23924</v>
      </c>
      <c r="J30" s="25" t="s">
        <v>41</v>
      </c>
      <c r="K30" s="28">
        <v>0</v>
      </c>
      <c r="L30" s="28">
        <v>0</v>
      </c>
      <c r="M30" s="28">
        <v>0</v>
      </c>
    </row>
    <row r="31" spans="1:13" s="71" customFormat="1" x14ac:dyDescent="0.2">
      <c r="D31" s="75"/>
      <c r="I31" s="73"/>
      <c r="K31" s="74"/>
      <c r="L31" s="74"/>
      <c r="M31" s="74"/>
    </row>
    <row r="32" spans="1:13" s="71" customFormat="1" x14ac:dyDescent="0.2">
      <c r="A32" s="77" t="s">
        <v>1082</v>
      </c>
      <c r="D32" s="75"/>
      <c r="I32" s="72"/>
      <c r="K32" s="74"/>
      <c r="L32" s="74"/>
      <c r="M32" s="74"/>
    </row>
    <row r="33" spans="2:13" x14ac:dyDescent="0.2">
      <c r="B33" s="25" t="s">
        <v>35</v>
      </c>
      <c r="C33" s="25" t="s">
        <v>341</v>
      </c>
      <c r="D33" s="29">
        <v>1</v>
      </c>
      <c r="E33" s="25" t="s">
        <v>283</v>
      </c>
      <c r="F33" s="25" t="s">
        <v>284</v>
      </c>
      <c r="G33" s="25" t="s">
        <v>39</v>
      </c>
      <c r="H33" s="25" t="s">
        <v>51</v>
      </c>
      <c r="I33" s="27">
        <v>34881</v>
      </c>
      <c r="J33" s="25" t="s">
        <v>41</v>
      </c>
      <c r="K33" s="28">
        <v>107102.32</v>
      </c>
      <c r="L33" s="28">
        <v>44799.73</v>
      </c>
      <c r="M33" s="28">
        <v>62302.59</v>
      </c>
    </row>
    <row r="34" spans="2:13" x14ac:dyDescent="0.2">
      <c r="B34" s="25" t="s">
        <v>35</v>
      </c>
      <c r="C34" s="25" t="s">
        <v>316</v>
      </c>
      <c r="D34" s="29">
        <v>1</v>
      </c>
      <c r="E34" s="25" t="s">
        <v>283</v>
      </c>
      <c r="F34" s="25" t="s">
        <v>284</v>
      </c>
      <c r="G34" s="25" t="s">
        <v>39</v>
      </c>
      <c r="H34" s="25" t="s">
        <v>51</v>
      </c>
      <c r="I34" s="27">
        <v>34881</v>
      </c>
      <c r="J34" s="25" t="s">
        <v>41</v>
      </c>
      <c r="K34" s="28">
        <v>10376.32</v>
      </c>
      <c r="L34" s="28">
        <v>4340.3</v>
      </c>
      <c r="M34" s="28">
        <v>6036.02</v>
      </c>
    </row>
    <row r="35" spans="2:13" x14ac:dyDescent="0.2">
      <c r="B35" s="25" t="s">
        <v>35</v>
      </c>
      <c r="C35" s="25" t="s">
        <v>146</v>
      </c>
      <c r="D35" s="29">
        <v>3</v>
      </c>
      <c r="E35" s="25" t="s">
        <v>283</v>
      </c>
      <c r="F35" s="25" t="s">
        <v>284</v>
      </c>
      <c r="G35" s="25" t="s">
        <v>39</v>
      </c>
      <c r="H35" s="25" t="s">
        <v>51</v>
      </c>
      <c r="I35" s="27">
        <v>34881</v>
      </c>
      <c r="J35" s="25" t="s">
        <v>41</v>
      </c>
      <c r="K35" s="28">
        <v>28506.41</v>
      </c>
      <c r="L35" s="28">
        <v>11923.92</v>
      </c>
      <c r="M35" s="28">
        <v>16582.490000000002</v>
      </c>
    </row>
    <row r="36" spans="2:13" x14ac:dyDescent="0.2">
      <c r="B36" s="25" t="s">
        <v>35</v>
      </c>
      <c r="C36" s="25" t="s">
        <v>326</v>
      </c>
      <c r="D36" s="29">
        <v>1</v>
      </c>
      <c r="E36" s="25" t="s">
        <v>283</v>
      </c>
      <c r="F36" s="25" t="s">
        <v>284</v>
      </c>
      <c r="G36" s="25" t="s">
        <v>39</v>
      </c>
      <c r="H36" s="25" t="s">
        <v>51</v>
      </c>
      <c r="I36" s="27">
        <v>34881</v>
      </c>
      <c r="J36" s="25" t="s">
        <v>41</v>
      </c>
      <c r="K36" s="28">
        <v>14665.58</v>
      </c>
      <c r="L36" s="28">
        <v>6134.45</v>
      </c>
      <c r="M36" s="28">
        <v>8531.1299999999992</v>
      </c>
    </row>
    <row r="37" spans="2:13" x14ac:dyDescent="0.2">
      <c r="B37" s="25" t="s">
        <v>35</v>
      </c>
      <c r="C37" s="25" t="s">
        <v>301</v>
      </c>
      <c r="D37" s="29">
        <v>9</v>
      </c>
      <c r="E37" s="25" t="s">
        <v>283</v>
      </c>
      <c r="F37" s="25" t="s">
        <v>284</v>
      </c>
      <c r="G37" s="25" t="s">
        <v>39</v>
      </c>
      <c r="H37" s="25" t="s">
        <v>51</v>
      </c>
      <c r="I37" s="27">
        <v>27211</v>
      </c>
      <c r="J37" s="25" t="s">
        <v>41</v>
      </c>
      <c r="K37" s="28">
        <v>28576.92</v>
      </c>
      <c r="L37" s="28">
        <v>22753.919999999998</v>
      </c>
      <c r="M37" s="28">
        <v>5823</v>
      </c>
    </row>
    <row r="38" spans="2:13" x14ac:dyDescent="0.2">
      <c r="B38" s="25" t="s">
        <v>35</v>
      </c>
      <c r="C38" s="25" t="s">
        <v>327</v>
      </c>
      <c r="D38" s="29">
        <v>1</v>
      </c>
      <c r="E38" s="25" t="s">
        <v>283</v>
      </c>
      <c r="F38" s="25" t="s">
        <v>284</v>
      </c>
      <c r="G38" s="25" t="s">
        <v>39</v>
      </c>
      <c r="H38" s="25" t="s">
        <v>51</v>
      </c>
      <c r="I38" s="27">
        <v>34881</v>
      </c>
      <c r="J38" s="25" t="s">
        <v>41</v>
      </c>
      <c r="K38" s="28">
        <v>121954.13</v>
      </c>
      <c r="L38" s="28">
        <v>51012.08</v>
      </c>
      <c r="M38" s="28">
        <v>70942.05</v>
      </c>
    </row>
    <row r="39" spans="2:13" x14ac:dyDescent="0.2">
      <c r="B39" s="25" t="s">
        <v>35</v>
      </c>
      <c r="C39" s="25" t="s">
        <v>145</v>
      </c>
      <c r="D39" s="29">
        <v>0</v>
      </c>
      <c r="E39" s="25" t="s">
        <v>283</v>
      </c>
      <c r="F39" s="25" t="s">
        <v>284</v>
      </c>
      <c r="G39" s="25" t="s">
        <v>39</v>
      </c>
      <c r="H39" s="25" t="s">
        <v>51</v>
      </c>
      <c r="I39" s="27">
        <v>34881</v>
      </c>
      <c r="J39" s="25" t="s">
        <v>41</v>
      </c>
      <c r="K39" s="28">
        <v>0</v>
      </c>
      <c r="L39" s="28">
        <v>0</v>
      </c>
      <c r="M39" s="28">
        <v>0</v>
      </c>
    </row>
    <row r="40" spans="2:13" x14ac:dyDescent="0.2">
      <c r="B40" s="25" t="s">
        <v>35</v>
      </c>
      <c r="C40" s="25" t="s">
        <v>328</v>
      </c>
      <c r="D40" s="29">
        <v>2</v>
      </c>
      <c r="E40" s="25" t="s">
        <v>283</v>
      </c>
      <c r="F40" s="25" t="s">
        <v>284</v>
      </c>
      <c r="G40" s="25" t="s">
        <v>39</v>
      </c>
      <c r="H40" s="25" t="s">
        <v>51</v>
      </c>
      <c r="I40" s="27">
        <v>34881</v>
      </c>
      <c r="J40" s="25" t="s">
        <v>41</v>
      </c>
      <c r="K40" s="28">
        <v>51803.06</v>
      </c>
      <c r="L40" s="28">
        <v>21668.65</v>
      </c>
      <c r="M40" s="28">
        <v>30134.41</v>
      </c>
    </row>
    <row r="41" spans="2:13" x14ac:dyDescent="0.2">
      <c r="B41" s="25" t="s">
        <v>35</v>
      </c>
      <c r="C41" s="25" t="s">
        <v>297</v>
      </c>
      <c r="D41" s="29">
        <v>3</v>
      </c>
      <c r="E41" s="25" t="s">
        <v>283</v>
      </c>
      <c r="F41" s="25" t="s">
        <v>284</v>
      </c>
      <c r="G41" s="25" t="s">
        <v>39</v>
      </c>
      <c r="H41" s="25" t="s">
        <v>51</v>
      </c>
      <c r="I41" s="27">
        <v>34881</v>
      </c>
      <c r="J41" s="25" t="s">
        <v>41</v>
      </c>
      <c r="K41" s="28">
        <v>19886.080000000002</v>
      </c>
      <c r="L41" s="28">
        <v>8318.1299999999992</v>
      </c>
      <c r="M41" s="28">
        <v>11567.95</v>
      </c>
    </row>
    <row r="42" spans="2:13" x14ac:dyDescent="0.2">
      <c r="B42" s="25" t="s">
        <v>35</v>
      </c>
      <c r="C42" s="25" t="s">
        <v>141</v>
      </c>
      <c r="D42" s="29">
        <v>2</v>
      </c>
      <c r="E42" s="25" t="s">
        <v>283</v>
      </c>
      <c r="F42" s="25" t="s">
        <v>284</v>
      </c>
      <c r="G42" s="25" t="s">
        <v>39</v>
      </c>
      <c r="H42" s="25" t="s">
        <v>51</v>
      </c>
      <c r="I42" s="27">
        <v>34881</v>
      </c>
      <c r="J42" s="25" t="s">
        <v>41</v>
      </c>
      <c r="K42" s="28">
        <v>6587.01</v>
      </c>
      <c r="L42" s="28">
        <v>2755.27</v>
      </c>
      <c r="M42" s="28">
        <v>3831.74</v>
      </c>
    </row>
    <row r="43" spans="2:13" x14ac:dyDescent="0.2">
      <c r="B43" s="25" t="s">
        <v>35</v>
      </c>
      <c r="C43" s="25" t="s">
        <v>304</v>
      </c>
      <c r="D43" s="29">
        <v>3</v>
      </c>
      <c r="E43" s="25" t="s">
        <v>283</v>
      </c>
      <c r="F43" s="25" t="s">
        <v>284</v>
      </c>
      <c r="G43" s="25" t="s">
        <v>39</v>
      </c>
      <c r="H43" s="25" t="s">
        <v>51</v>
      </c>
      <c r="I43" s="27">
        <v>37803</v>
      </c>
      <c r="J43" s="25" t="s">
        <v>41</v>
      </c>
      <c r="K43" s="28">
        <v>3304.2</v>
      </c>
      <c r="L43" s="28">
        <v>757.81</v>
      </c>
      <c r="M43" s="28">
        <v>2546.39</v>
      </c>
    </row>
    <row r="44" spans="2:13" x14ac:dyDescent="0.2">
      <c r="B44" s="25" t="s">
        <v>35</v>
      </c>
      <c r="C44" s="25" t="s">
        <v>323</v>
      </c>
      <c r="D44" s="29">
        <v>1</v>
      </c>
      <c r="E44" s="25" t="s">
        <v>283</v>
      </c>
      <c r="F44" s="25" t="s">
        <v>284</v>
      </c>
      <c r="G44" s="25" t="s">
        <v>39</v>
      </c>
      <c r="H44" s="25" t="s">
        <v>51</v>
      </c>
      <c r="I44" s="27">
        <v>37438</v>
      </c>
      <c r="J44" s="25" t="s">
        <v>41</v>
      </c>
      <c r="K44" s="28">
        <v>9138.94</v>
      </c>
      <c r="L44" s="28">
        <v>2317.62</v>
      </c>
      <c r="M44" s="28">
        <v>6821.32</v>
      </c>
    </row>
    <row r="45" spans="2:13" x14ac:dyDescent="0.2">
      <c r="B45" s="25" t="s">
        <v>35</v>
      </c>
      <c r="C45" s="25" t="s">
        <v>314</v>
      </c>
      <c r="D45" s="29">
        <v>1</v>
      </c>
      <c r="E45" s="25" t="s">
        <v>283</v>
      </c>
      <c r="F45" s="25" t="s">
        <v>284</v>
      </c>
      <c r="G45" s="25" t="s">
        <v>39</v>
      </c>
      <c r="H45" s="25" t="s">
        <v>51</v>
      </c>
      <c r="I45" s="27">
        <v>37803</v>
      </c>
      <c r="J45" s="25" t="s">
        <v>41</v>
      </c>
      <c r="K45" s="28">
        <v>78671.649999999994</v>
      </c>
      <c r="L45" s="28">
        <v>18043.2</v>
      </c>
      <c r="M45" s="28">
        <v>60628.45</v>
      </c>
    </row>
    <row r="46" spans="2:13" x14ac:dyDescent="0.2">
      <c r="B46" s="25" t="s">
        <v>35</v>
      </c>
      <c r="C46" s="25" t="s">
        <v>320</v>
      </c>
      <c r="D46" s="29">
        <v>33</v>
      </c>
      <c r="E46" s="25" t="s">
        <v>283</v>
      </c>
      <c r="F46" s="25" t="s">
        <v>284</v>
      </c>
      <c r="G46" s="25" t="s">
        <v>39</v>
      </c>
      <c r="H46" s="25" t="s">
        <v>51</v>
      </c>
      <c r="I46" s="27">
        <v>27211</v>
      </c>
      <c r="J46" s="25" t="s">
        <v>41</v>
      </c>
      <c r="K46" s="28">
        <v>9221.36</v>
      </c>
      <c r="L46" s="28">
        <v>7342.36</v>
      </c>
      <c r="M46" s="28">
        <v>1879</v>
      </c>
    </row>
    <row r="47" spans="2:13" x14ac:dyDescent="0.2">
      <c r="B47" s="25" t="s">
        <v>35</v>
      </c>
      <c r="C47" s="25" t="s">
        <v>130</v>
      </c>
      <c r="D47" s="29">
        <v>1</v>
      </c>
      <c r="E47" s="25" t="s">
        <v>283</v>
      </c>
      <c r="F47" s="25" t="s">
        <v>284</v>
      </c>
      <c r="G47" s="25" t="s">
        <v>39</v>
      </c>
      <c r="H47" s="25" t="s">
        <v>51</v>
      </c>
      <c r="I47" s="27">
        <v>34881</v>
      </c>
      <c r="J47" s="25" t="s">
        <v>41</v>
      </c>
      <c r="K47" s="28">
        <v>22805.08</v>
      </c>
      <c r="L47" s="28">
        <v>9539.1200000000008</v>
      </c>
      <c r="M47" s="28">
        <v>13265.96</v>
      </c>
    </row>
    <row r="48" spans="2:13" x14ac:dyDescent="0.2">
      <c r="B48" s="25" t="s">
        <v>35</v>
      </c>
      <c r="C48" s="25" t="s">
        <v>130</v>
      </c>
      <c r="D48" s="29">
        <v>1</v>
      </c>
      <c r="E48" s="25" t="s">
        <v>283</v>
      </c>
      <c r="F48" s="25" t="s">
        <v>284</v>
      </c>
      <c r="G48" s="25" t="s">
        <v>39</v>
      </c>
      <c r="H48" s="25" t="s">
        <v>51</v>
      </c>
      <c r="I48" s="27">
        <v>37803</v>
      </c>
      <c r="J48" s="25" t="s">
        <v>41</v>
      </c>
      <c r="K48" s="28">
        <v>7080.45</v>
      </c>
      <c r="L48" s="28">
        <v>1623.89</v>
      </c>
      <c r="M48" s="28">
        <v>5456.56</v>
      </c>
    </row>
    <row r="49" spans="2:13" x14ac:dyDescent="0.2">
      <c r="B49" s="25" t="s">
        <v>35</v>
      </c>
      <c r="C49" s="25" t="s">
        <v>126</v>
      </c>
      <c r="D49" s="29">
        <v>1</v>
      </c>
      <c r="E49" s="25" t="s">
        <v>283</v>
      </c>
      <c r="F49" s="25" t="s">
        <v>358</v>
      </c>
      <c r="G49" s="25" t="s">
        <v>39</v>
      </c>
      <c r="H49" s="25" t="s">
        <v>115</v>
      </c>
      <c r="I49" s="27">
        <v>27211</v>
      </c>
      <c r="J49" s="25" t="s">
        <v>41</v>
      </c>
      <c r="K49" s="28">
        <v>1699.16</v>
      </c>
      <c r="L49" s="28">
        <v>1699.16</v>
      </c>
      <c r="M49" s="28">
        <v>0</v>
      </c>
    </row>
    <row r="50" spans="2:13" x14ac:dyDescent="0.2">
      <c r="B50" s="25" t="s">
        <v>35</v>
      </c>
      <c r="C50" s="25" t="s">
        <v>338</v>
      </c>
      <c r="D50" s="29">
        <v>1</v>
      </c>
      <c r="E50" s="25" t="s">
        <v>283</v>
      </c>
      <c r="F50" s="25" t="s">
        <v>284</v>
      </c>
      <c r="G50" s="25" t="s">
        <v>39</v>
      </c>
      <c r="H50" s="25" t="s">
        <v>51</v>
      </c>
      <c r="I50" s="27">
        <v>33420</v>
      </c>
      <c r="J50" s="25" t="s">
        <v>41</v>
      </c>
      <c r="K50" s="28">
        <v>11115.63</v>
      </c>
      <c r="L50" s="28">
        <v>5624.7</v>
      </c>
      <c r="M50" s="28">
        <v>5490.93</v>
      </c>
    </row>
    <row r="51" spans="2:13" x14ac:dyDescent="0.2">
      <c r="B51" s="25" t="s">
        <v>35</v>
      </c>
      <c r="C51" s="25" t="s">
        <v>302</v>
      </c>
      <c r="D51" s="29">
        <v>15000</v>
      </c>
      <c r="E51" s="25" t="s">
        <v>283</v>
      </c>
      <c r="F51" s="25" t="s">
        <v>284</v>
      </c>
      <c r="G51" s="25" t="s">
        <v>39</v>
      </c>
      <c r="H51" s="25" t="s">
        <v>51</v>
      </c>
      <c r="I51" s="27">
        <v>37803</v>
      </c>
      <c r="J51" s="25" t="s">
        <v>41</v>
      </c>
      <c r="K51" s="28">
        <v>39335.86</v>
      </c>
      <c r="L51" s="28">
        <v>9021.61</v>
      </c>
      <c r="M51" s="28">
        <v>30314.25</v>
      </c>
    </row>
    <row r="52" spans="2:13" x14ac:dyDescent="0.2">
      <c r="B52" s="25" t="s">
        <v>35</v>
      </c>
      <c r="C52" s="25" t="s">
        <v>312</v>
      </c>
      <c r="D52" s="29">
        <v>1</v>
      </c>
      <c r="E52" s="25" t="s">
        <v>283</v>
      </c>
      <c r="F52" s="25" t="s">
        <v>284</v>
      </c>
      <c r="G52" s="25" t="s">
        <v>39</v>
      </c>
      <c r="H52" s="25" t="s">
        <v>51</v>
      </c>
      <c r="I52" s="27">
        <v>27211</v>
      </c>
      <c r="J52" s="25" t="s">
        <v>41</v>
      </c>
      <c r="K52" s="28">
        <v>4332.24</v>
      </c>
      <c r="L52" s="28">
        <v>3449.48</v>
      </c>
      <c r="M52" s="28">
        <v>882.76</v>
      </c>
    </row>
    <row r="53" spans="2:13" x14ac:dyDescent="0.2">
      <c r="B53" s="25" t="s">
        <v>35</v>
      </c>
      <c r="C53" s="25" t="s">
        <v>311</v>
      </c>
      <c r="D53" s="29">
        <v>2</v>
      </c>
      <c r="E53" s="25" t="s">
        <v>283</v>
      </c>
      <c r="F53" s="25" t="s">
        <v>284</v>
      </c>
      <c r="G53" s="25" t="s">
        <v>39</v>
      </c>
      <c r="H53" s="25" t="s">
        <v>51</v>
      </c>
      <c r="I53" s="27">
        <v>27211</v>
      </c>
      <c r="J53" s="25" t="s">
        <v>41</v>
      </c>
      <c r="K53" s="28">
        <v>4320.24</v>
      </c>
      <c r="L53" s="28">
        <v>3439.92</v>
      </c>
      <c r="M53" s="28">
        <v>880.32</v>
      </c>
    </row>
    <row r="54" spans="2:13" x14ac:dyDescent="0.2">
      <c r="B54" s="25" t="s">
        <v>35</v>
      </c>
      <c r="C54" s="25" t="s">
        <v>342</v>
      </c>
      <c r="D54" s="29">
        <v>3</v>
      </c>
      <c r="E54" s="25" t="s">
        <v>283</v>
      </c>
      <c r="F54" s="25" t="s">
        <v>284</v>
      </c>
      <c r="G54" s="25" t="s">
        <v>39</v>
      </c>
      <c r="H54" s="25" t="s">
        <v>51</v>
      </c>
      <c r="I54" s="27">
        <v>37803</v>
      </c>
      <c r="J54" s="25" t="s">
        <v>41</v>
      </c>
      <c r="K54" s="28">
        <v>16898.7</v>
      </c>
      <c r="L54" s="28">
        <v>3875.69</v>
      </c>
      <c r="M54" s="28">
        <v>13023.01</v>
      </c>
    </row>
    <row r="55" spans="2:13" x14ac:dyDescent="0.2">
      <c r="B55" s="25" t="s">
        <v>35</v>
      </c>
      <c r="C55" s="25" t="s">
        <v>286</v>
      </c>
      <c r="D55" s="29">
        <v>1</v>
      </c>
      <c r="E55" s="25" t="s">
        <v>283</v>
      </c>
      <c r="F55" s="25" t="s">
        <v>284</v>
      </c>
      <c r="G55" s="25" t="s">
        <v>39</v>
      </c>
      <c r="H55" s="25" t="s">
        <v>45</v>
      </c>
      <c r="I55" s="27">
        <v>27211</v>
      </c>
      <c r="J55" s="25" t="s">
        <v>41</v>
      </c>
      <c r="K55" s="28">
        <v>8050.69</v>
      </c>
      <c r="L55" s="28">
        <v>6763.62</v>
      </c>
      <c r="M55" s="28">
        <v>1287.07</v>
      </c>
    </row>
    <row r="56" spans="2:13" x14ac:dyDescent="0.2">
      <c r="B56" s="25" t="s">
        <v>35</v>
      </c>
      <c r="C56" s="25" t="s">
        <v>350</v>
      </c>
      <c r="D56" s="29">
        <v>1</v>
      </c>
      <c r="E56" s="25" t="s">
        <v>283</v>
      </c>
      <c r="F56" s="25" t="s">
        <v>284</v>
      </c>
      <c r="G56" s="25" t="s">
        <v>39</v>
      </c>
      <c r="H56" s="25" t="s">
        <v>51</v>
      </c>
      <c r="I56" s="27">
        <v>24289</v>
      </c>
      <c r="J56" s="25" t="s">
        <v>41</v>
      </c>
      <c r="K56" s="28">
        <v>7638.71</v>
      </c>
      <c r="L56" s="28">
        <v>6687.92</v>
      </c>
      <c r="M56" s="28">
        <v>950.79</v>
      </c>
    </row>
    <row r="57" spans="2:13" x14ac:dyDescent="0.2">
      <c r="B57" s="25" t="s">
        <v>35</v>
      </c>
      <c r="C57" s="25" t="s">
        <v>119</v>
      </c>
      <c r="D57" s="29">
        <v>8</v>
      </c>
      <c r="E57" s="25" t="s">
        <v>283</v>
      </c>
      <c r="F57" s="25" t="s">
        <v>358</v>
      </c>
      <c r="G57" s="25" t="s">
        <v>39</v>
      </c>
      <c r="H57" s="25" t="s">
        <v>115</v>
      </c>
      <c r="I57" s="27">
        <v>27211</v>
      </c>
      <c r="J57" s="25" t="s">
        <v>41</v>
      </c>
      <c r="K57" s="28">
        <v>10793.32</v>
      </c>
      <c r="L57" s="28">
        <v>10793.32</v>
      </c>
      <c r="M57" s="28">
        <v>0</v>
      </c>
    </row>
    <row r="58" spans="2:13" x14ac:dyDescent="0.2">
      <c r="B58" s="25" t="s">
        <v>35</v>
      </c>
      <c r="C58" s="25" t="s">
        <v>62</v>
      </c>
      <c r="D58" s="29">
        <v>1</v>
      </c>
      <c r="E58" s="25" t="s">
        <v>283</v>
      </c>
      <c r="F58" s="25" t="s">
        <v>284</v>
      </c>
      <c r="G58" s="25" t="s">
        <v>39</v>
      </c>
      <c r="H58" s="25" t="s">
        <v>51</v>
      </c>
      <c r="I58" s="27">
        <v>27211</v>
      </c>
      <c r="J58" s="25" t="s">
        <v>41</v>
      </c>
      <c r="K58" s="28">
        <v>38126.230000000003</v>
      </c>
      <c r="L58" s="28">
        <v>30357.41</v>
      </c>
      <c r="M58" s="28">
        <v>7768.82</v>
      </c>
    </row>
    <row r="59" spans="2:13" x14ac:dyDescent="0.2">
      <c r="B59" s="25" t="s">
        <v>35</v>
      </c>
      <c r="C59" s="25" t="s">
        <v>339</v>
      </c>
      <c r="D59" s="29">
        <v>1</v>
      </c>
      <c r="E59" s="25" t="s">
        <v>283</v>
      </c>
      <c r="F59" s="25" t="s">
        <v>284</v>
      </c>
      <c r="G59" s="25" t="s">
        <v>39</v>
      </c>
      <c r="H59" s="25" t="s">
        <v>51</v>
      </c>
      <c r="I59" s="27">
        <v>33420</v>
      </c>
      <c r="J59" s="25" t="s">
        <v>41</v>
      </c>
      <c r="K59" s="28">
        <v>3663.99</v>
      </c>
      <c r="L59" s="28">
        <v>1854.04</v>
      </c>
      <c r="M59" s="28">
        <v>1809.95</v>
      </c>
    </row>
    <row r="60" spans="2:13" x14ac:dyDescent="0.2">
      <c r="B60" s="25" t="s">
        <v>35</v>
      </c>
      <c r="C60" s="25" t="s">
        <v>336</v>
      </c>
      <c r="D60" s="29">
        <v>1</v>
      </c>
      <c r="E60" s="25" t="s">
        <v>283</v>
      </c>
      <c r="F60" s="25" t="s">
        <v>284</v>
      </c>
      <c r="G60" s="25" t="s">
        <v>39</v>
      </c>
      <c r="H60" s="25" t="s">
        <v>51</v>
      </c>
      <c r="I60" s="27">
        <v>37073</v>
      </c>
      <c r="J60" s="25" t="s">
        <v>41</v>
      </c>
      <c r="K60" s="28">
        <v>3040.18</v>
      </c>
      <c r="L60" s="28">
        <v>844.31</v>
      </c>
      <c r="M60" s="28">
        <v>2195.87</v>
      </c>
    </row>
    <row r="61" spans="2:13" x14ac:dyDescent="0.2">
      <c r="B61" s="25" t="s">
        <v>35</v>
      </c>
      <c r="C61" s="25" t="s">
        <v>300</v>
      </c>
      <c r="D61" s="29">
        <v>1</v>
      </c>
      <c r="E61" s="25" t="s">
        <v>283</v>
      </c>
      <c r="F61" s="25" t="s">
        <v>284</v>
      </c>
      <c r="G61" s="25" t="s">
        <v>39</v>
      </c>
      <c r="H61" s="25" t="s">
        <v>51</v>
      </c>
      <c r="I61" s="27">
        <v>27211</v>
      </c>
      <c r="J61" s="25" t="s">
        <v>41</v>
      </c>
      <c r="K61" s="28">
        <v>5036.5200000000004</v>
      </c>
      <c r="L61" s="28">
        <v>4010.25</v>
      </c>
      <c r="M61" s="28">
        <v>1026.27</v>
      </c>
    </row>
    <row r="62" spans="2:13" x14ac:dyDescent="0.2">
      <c r="B62" s="25" t="s">
        <v>35</v>
      </c>
      <c r="C62" s="25" t="s">
        <v>352</v>
      </c>
      <c r="D62" s="29">
        <v>1</v>
      </c>
      <c r="E62" s="25" t="s">
        <v>283</v>
      </c>
      <c r="F62" s="25" t="s">
        <v>284</v>
      </c>
      <c r="G62" s="25" t="s">
        <v>39</v>
      </c>
      <c r="H62" s="25" t="s">
        <v>51</v>
      </c>
      <c r="I62" s="27">
        <v>26481</v>
      </c>
      <c r="J62" s="25" t="s">
        <v>41</v>
      </c>
      <c r="K62" s="28">
        <v>784.65</v>
      </c>
      <c r="L62" s="28">
        <v>643.09</v>
      </c>
      <c r="M62" s="28">
        <v>141.56</v>
      </c>
    </row>
    <row r="63" spans="2:13" x14ac:dyDescent="0.2">
      <c r="B63" s="25" t="s">
        <v>35</v>
      </c>
      <c r="C63" s="25" t="s">
        <v>349</v>
      </c>
      <c r="D63" s="29">
        <v>1</v>
      </c>
      <c r="E63" s="25" t="s">
        <v>283</v>
      </c>
      <c r="F63" s="25" t="s">
        <v>284</v>
      </c>
      <c r="G63" s="25" t="s">
        <v>39</v>
      </c>
      <c r="H63" s="25" t="s">
        <v>51</v>
      </c>
      <c r="I63" s="27">
        <v>33420</v>
      </c>
      <c r="J63" s="25" t="s">
        <v>41</v>
      </c>
      <c r="K63" s="28">
        <v>7912.23</v>
      </c>
      <c r="L63" s="28">
        <v>4003.72</v>
      </c>
      <c r="M63" s="28">
        <v>3908.51</v>
      </c>
    </row>
    <row r="64" spans="2:13" x14ac:dyDescent="0.2">
      <c r="B64" s="25" t="s">
        <v>35</v>
      </c>
      <c r="C64" s="25" t="s">
        <v>296</v>
      </c>
      <c r="D64" s="29">
        <v>1</v>
      </c>
      <c r="E64" s="25" t="s">
        <v>283</v>
      </c>
      <c r="F64" s="25" t="s">
        <v>284</v>
      </c>
      <c r="G64" s="25" t="s">
        <v>39</v>
      </c>
      <c r="H64" s="25" t="s">
        <v>51</v>
      </c>
      <c r="I64" s="27">
        <v>34881</v>
      </c>
      <c r="J64" s="25" t="s">
        <v>41</v>
      </c>
      <c r="K64" s="28">
        <v>10833.83</v>
      </c>
      <c r="L64" s="28">
        <v>4531.67</v>
      </c>
      <c r="M64" s="28">
        <v>6302.16</v>
      </c>
    </row>
    <row r="65" spans="2:13" x14ac:dyDescent="0.2">
      <c r="B65" s="25" t="s">
        <v>35</v>
      </c>
      <c r="C65" s="25" t="s">
        <v>318</v>
      </c>
      <c r="D65" s="29">
        <v>14</v>
      </c>
      <c r="E65" s="25" t="s">
        <v>283</v>
      </c>
      <c r="F65" s="25" t="s">
        <v>284</v>
      </c>
      <c r="G65" s="25" t="s">
        <v>39</v>
      </c>
      <c r="H65" s="25" t="s">
        <v>51</v>
      </c>
      <c r="I65" s="27">
        <v>37803</v>
      </c>
      <c r="J65" s="25" t="s">
        <v>41</v>
      </c>
      <c r="K65" s="28">
        <v>18503.560000000001</v>
      </c>
      <c r="L65" s="28">
        <v>4243.76</v>
      </c>
      <c r="M65" s="28">
        <v>14259.8</v>
      </c>
    </row>
    <row r="66" spans="2:13" x14ac:dyDescent="0.2">
      <c r="B66" s="25" t="s">
        <v>35</v>
      </c>
      <c r="C66" s="25" t="s">
        <v>299</v>
      </c>
      <c r="D66" s="29">
        <v>1</v>
      </c>
      <c r="E66" s="25" t="s">
        <v>283</v>
      </c>
      <c r="F66" s="25" t="s">
        <v>284</v>
      </c>
      <c r="G66" s="25" t="s">
        <v>39</v>
      </c>
      <c r="H66" s="25" t="s">
        <v>51</v>
      </c>
      <c r="I66" s="27">
        <v>34881</v>
      </c>
      <c r="J66" s="25" t="s">
        <v>41</v>
      </c>
      <c r="K66" s="28">
        <v>65243.66</v>
      </c>
      <c r="L66" s="28">
        <v>27290.71</v>
      </c>
      <c r="M66" s="28">
        <v>37952.949999999997</v>
      </c>
    </row>
    <row r="67" spans="2:13" x14ac:dyDescent="0.2">
      <c r="B67" s="25" t="s">
        <v>35</v>
      </c>
      <c r="C67" s="25" t="s">
        <v>288</v>
      </c>
      <c r="D67" s="29">
        <v>1</v>
      </c>
      <c r="E67" s="25" t="s">
        <v>283</v>
      </c>
      <c r="F67" s="25" t="s">
        <v>284</v>
      </c>
      <c r="G67" s="25" t="s">
        <v>39</v>
      </c>
      <c r="H67" s="25" t="s">
        <v>45</v>
      </c>
      <c r="I67" s="27">
        <v>27211</v>
      </c>
      <c r="J67" s="25" t="s">
        <v>41</v>
      </c>
      <c r="K67" s="28">
        <v>9021.6</v>
      </c>
      <c r="L67" s="28">
        <v>7579.31</v>
      </c>
      <c r="M67" s="28">
        <v>1442.29</v>
      </c>
    </row>
    <row r="68" spans="2:13" x14ac:dyDescent="0.2">
      <c r="B68" s="25" t="s">
        <v>35</v>
      </c>
      <c r="C68" s="25" t="s">
        <v>289</v>
      </c>
      <c r="D68" s="29">
        <v>1</v>
      </c>
      <c r="E68" s="25" t="s">
        <v>283</v>
      </c>
      <c r="F68" s="25" t="s">
        <v>284</v>
      </c>
      <c r="G68" s="25" t="s">
        <v>39</v>
      </c>
      <c r="H68" s="25" t="s">
        <v>45</v>
      </c>
      <c r="I68" s="27">
        <v>27211</v>
      </c>
      <c r="J68" s="25" t="s">
        <v>41</v>
      </c>
      <c r="K68" s="28">
        <v>9553.56</v>
      </c>
      <c r="L68" s="28">
        <v>8026.22</v>
      </c>
      <c r="M68" s="28">
        <v>1527.34</v>
      </c>
    </row>
    <row r="69" spans="2:13" x14ac:dyDescent="0.2">
      <c r="B69" s="25" t="s">
        <v>35</v>
      </c>
      <c r="C69" s="25" t="s">
        <v>313</v>
      </c>
      <c r="D69" s="29">
        <v>1</v>
      </c>
      <c r="E69" s="25" t="s">
        <v>283</v>
      </c>
      <c r="F69" s="25" t="s">
        <v>284</v>
      </c>
      <c r="G69" s="25" t="s">
        <v>39</v>
      </c>
      <c r="H69" s="25" t="s">
        <v>51</v>
      </c>
      <c r="I69" s="27">
        <v>25750</v>
      </c>
      <c r="J69" s="25" t="s">
        <v>41</v>
      </c>
      <c r="K69" s="28">
        <v>505.46</v>
      </c>
      <c r="L69" s="28">
        <v>424.85</v>
      </c>
      <c r="M69" s="28">
        <v>80.61</v>
      </c>
    </row>
    <row r="70" spans="2:13" x14ac:dyDescent="0.2">
      <c r="B70" s="25" t="s">
        <v>35</v>
      </c>
      <c r="C70" s="25" t="s">
        <v>125</v>
      </c>
      <c r="D70" s="29">
        <v>1</v>
      </c>
      <c r="E70" s="25" t="s">
        <v>283</v>
      </c>
      <c r="F70" s="25" t="s">
        <v>284</v>
      </c>
      <c r="G70" s="25" t="s">
        <v>39</v>
      </c>
      <c r="H70" s="25" t="s">
        <v>51</v>
      </c>
      <c r="I70" s="27">
        <v>27211</v>
      </c>
      <c r="J70" s="25" t="s">
        <v>41</v>
      </c>
      <c r="K70" s="28">
        <v>5945.05</v>
      </c>
      <c r="L70" s="28">
        <v>4733.6499999999996</v>
      </c>
      <c r="M70" s="28">
        <v>1211.4000000000001</v>
      </c>
    </row>
    <row r="71" spans="2:13" x14ac:dyDescent="0.2">
      <c r="B71" s="25" t="s">
        <v>35</v>
      </c>
      <c r="C71" s="25" t="s">
        <v>125</v>
      </c>
      <c r="D71" s="29">
        <v>1</v>
      </c>
      <c r="E71" s="25" t="s">
        <v>283</v>
      </c>
      <c r="F71" s="25" t="s">
        <v>284</v>
      </c>
      <c r="G71" s="25" t="s">
        <v>39</v>
      </c>
      <c r="H71" s="25" t="s">
        <v>51</v>
      </c>
      <c r="I71" s="27">
        <v>37803</v>
      </c>
      <c r="J71" s="25" t="s">
        <v>41</v>
      </c>
      <c r="K71" s="28">
        <v>928.31</v>
      </c>
      <c r="L71" s="28">
        <v>212.91</v>
      </c>
      <c r="M71" s="28">
        <v>715.4</v>
      </c>
    </row>
    <row r="72" spans="2:13" x14ac:dyDescent="0.2">
      <c r="B72" s="25" t="s">
        <v>35</v>
      </c>
      <c r="C72" s="25" t="s">
        <v>287</v>
      </c>
      <c r="D72" s="29">
        <v>1</v>
      </c>
      <c r="E72" s="25" t="s">
        <v>283</v>
      </c>
      <c r="F72" s="25" t="s">
        <v>284</v>
      </c>
      <c r="G72" s="25" t="s">
        <v>39</v>
      </c>
      <c r="H72" s="25" t="s">
        <v>45</v>
      </c>
      <c r="I72" s="27">
        <v>34516</v>
      </c>
      <c r="J72" s="25" t="s">
        <v>41</v>
      </c>
      <c r="K72" s="28">
        <v>13608.91</v>
      </c>
      <c r="L72" s="28">
        <v>5685.62</v>
      </c>
      <c r="M72" s="28">
        <v>7923.29</v>
      </c>
    </row>
    <row r="73" spans="2:13" x14ac:dyDescent="0.2">
      <c r="B73" s="25" t="s">
        <v>35</v>
      </c>
      <c r="C73" s="25" t="s">
        <v>292</v>
      </c>
      <c r="D73" s="29">
        <v>2</v>
      </c>
      <c r="E73" s="25" t="s">
        <v>283</v>
      </c>
      <c r="F73" s="25" t="s">
        <v>284</v>
      </c>
      <c r="G73" s="25" t="s">
        <v>39</v>
      </c>
      <c r="H73" s="25" t="s">
        <v>45</v>
      </c>
      <c r="I73" s="27">
        <v>33420</v>
      </c>
      <c r="J73" s="25" t="s">
        <v>41</v>
      </c>
      <c r="K73" s="28">
        <v>35604.26</v>
      </c>
      <c r="L73" s="28">
        <v>17284.32</v>
      </c>
      <c r="M73" s="28">
        <v>18319.939999999999</v>
      </c>
    </row>
    <row r="74" spans="2:13" x14ac:dyDescent="0.2">
      <c r="B74" s="25" t="s">
        <v>35</v>
      </c>
      <c r="C74" s="25" t="s">
        <v>321</v>
      </c>
      <c r="D74" s="29">
        <v>6</v>
      </c>
      <c r="E74" s="25" t="s">
        <v>283</v>
      </c>
      <c r="F74" s="25" t="s">
        <v>284</v>
      </c>
      <c r="G74" s="25" t="s">
        <v>39</v>
      </c>
      <c r="H74" s="25" t="s">
        <v>51</v>
      </c>
      <c r="I74" s="27">
        <v>27211</v>
      </c>
      <c r="J74" s="25" t="s">
        <v>41</v>
      </c>
      <c r="K74" s="28">
        <v>10102.06</v>
      </c>
      <c r="L74" s="28">
        <v>8043.61</v>
      </c>
      <c r="M74" s="28">
        <v>2058.4499999999998</v>
      </c>
    </row>
    <row r="75" spans="2:13" x14ac:dyDescent="0.2">
      <c r="B75" s="25" t="s">
        <v>35</v>
      </c>
      <c r="C75" s="25" t="s">
        <v>334</v>
      </c>
      <c r="D75" s="29">
        <v>1</v>
      </c>
      <c r="E75" s="25" t="s">
        <v>283</v>
      </c>
      <c r="F75" s="25" t="s">
        <v>284</v>
      </c>
      <c r="G75" s="25" t="s">
        <v>39</v>
      </c>
      <c r="H75" s="25" t="s">
        <v>51</v>
      </c>
      <c r="I75" s="27">
        <v>33420</v>
      </c>
      <c r="J75" s="25" t="s">
        <v>41</v>
      </c>
      <c r="K75" s="28">
        <v>118214.55</v>
      </c>
      <c r="L75" s="28">
        <v>59818.57</v>
      </c>
      <c r="M75" s="28">
        <v>58395.98</v>
      </c>
    </row>
    <row r="76" spans="2:13" x14ac:dyDescent="0.2">
      <c r="B76" s="25" t="s">
        <v>35</v>
      </c>
      <c r="C76" s="25" t="s">
        <v>295</v>
      </c>
      <c r="D76" s="29">
        <v>1</v>
      </c>
      <c r="E76" s="25" t="s">
        <v>283</v>
      </c>
      <c r="F76" s="25" t="s">
        <v>284</v>
      </c>
      <c r="G76" s="25" t="s">
        <v>39</v>
      </c>
      <c r="H76" s="25" t="s">
        <v>51</v>
      </c>
      <c r="I76" s="27">
        <v>37803</v>
      </c>
      <c r="J76" s="25" t="s">
        <v>41</v>
      </c>
      <c r="K76" s="28">
        <v>9440.59</v>
      </c>
      <c r="L76" s="28">
        <v>2165.1799999999998</v>
      </c>
      <c r="M76" s="28">
        <v>7275.41</v>
      </c>
    </row>
    <row r="77" spans="2:13" x14ac:dyDescent="0.2">
      <c r="B77" s="25" t="s">
        <v>35</v>
      </c>
      <c r="C77" s="25" t="s">
        <v>158</v>
      </c>
      <c r="D77" s="29">
        <v>2</v>
      </c>
      <c r="E77" s="25" t="s">
        <v>283</v>
      </c>
      <c r="F77" s="25" t="s">
        <v>284</v>
      </c>
      <c r="G77" s="25" t="s">
        <v>39</v>
      </c>
      <c r="H77" s="25" t="s">
        <v>51</v>
      </c>
      <c r="I77" s="27">
        <v>27211</v>
      </c>
      <c r="J77" s="25" t="s">
        <v>41</v>
      </c>
      <c r="K77" s="28">
        <v>72045.16</v>
      </c>
      <c r="L77" s="28">
        <v>57364.82</v>
      </c>
      <c r="M77" s="28">
        <v>14680.34</v>
      </c>
    </row>
    <row r="78" spans="2:13" x14ac:dyDescent="0.2">
      <c r="B78" s="25" t="s">
        <v>35</v>
      </c>
      <c r="C78" s="25" t="s">
        <v>303</v>
      </c>
      <c r="D78" s="29">
        <v>1</v>
      </c>
      <c r="E78" s="25" t="s">
        <v>283</v>
      </c>
      <c r="F78" s="25" t="s">
        <v>284</v>
      </c>
      <c r="G78" s="25" t="s">
        <v>39</v>
      </c>
      <c r="H78" s="25" t="s">
        <v>51</v>
      </c>
      <c r="I78" s="27">
        <v>27211</v>
      </c>
      <c r="J78" s="25" t="s">
        <v>41</v>
      </c>
      <c r="K78" s="28">
        <v>459.12</v>
      </c>
      <c r="L78" s="28">
        <v>365.57</v>
      </c>
      <c r="M78" s="28">
        <v>93.55</v>
      </c>
    </row>
    <row r="79" spans="2:13" x14ac:dyDescent="0.2">
      <c r="B79" s="25" t="s">
        <v>35</v>
      </c>
      <c r="C79" s="25" t="s">
        <v>357</v>
      </c>
      <c r="D79" s="29">
        <v>1</v>
      </c>
      <c r="E79" s="25" t="s">
        <v>283</v>
      </c>
      <c r="F79" s="25" t="s">
        <v>284</v>
      </c>
      <c r="G79" s="25" t="s">
        <v>39</v>
      </c>
      <c r="H79" s="25" t="s">
        <v>51</v>
      </c>
      <c r="I79" s="27">
        <v>31229</v>
      </c>
      <c r="J79" s="25" t="s">
        <v>41</v>
      </c>
      <c r="K79" s="28">
        <v>21449.599999999999</v>
      </c>
      <c r="L79" s="28">
        <v>13414.36</v>
      </c>
      <c r="M79" s="28">
        <v>8035.24</v>
      </c>
    </row>
    <row r="80" spans="2:13" x14ac:dyDescent="0.2">
      <c r="B80" s="25" t="s">
        <v>35</v>
      </c>
      <c r="C80" s="25" t="s">
        <v>79</v>
      </c>
      <c r="D80" s="29">
        <v>3</v>
      </c>
      <c r="E80" s="25" t="s">
        <v>283</v>
      </c>
      <c r="F80" s="25" t="s">
        <v>284</v>
      </c>
      <c r="G80" s="25" t="s">
        <v>39</v>
      </c>
      <c r="H80" s="25" t="s">
        <v>51</v>
      </c>
      <c r="I80" s="27">
        <v>27211</v>
      </c>
      <c r="J80" s="25" t="s">
        <v>41</v>
      </c>
      <c r="K80" s="28">
        <v>5029.54</v>
      </c>
      <c r="L80" s="28">
        <v>4004.69</v>
      </c>
      <c r="M80" s="28">
        <v>1024.8499999999999</v>
      </c>
    </row>
    <row r="81" spans="2:13" x14ac:dyDescent="0.2">
      <c r="B81" s="25" t="s">
        <v>35</v>
      </c>
      <c r="C81" s="25" t="s">
        <v>127</v>
      </c>
      <c r="D81" s="29">
        <v>2</v>
      </c>
      <c r="E81" s="25" t="s">
        <v>283</v>
      </c>
      <c r="F81" s="25" t="s">
        <v>284</v>
      </c>
      <c r="G81" s="25" t="s">
        <v>39</v>
      </c>
      <c r="H81" s="25" t="s">
        <v>51</v>
      </c>
      <c r="I81" s="27">
        <v>37438</v>
      </c>
      <c r="J81" s="25" t="s">
        <v>41</v>
      </c>
      <c r="K81" s="28">
        <v>47986.06</v>
      </c>
      <c r="L81" s="28">
        <v>12169.18</v>
      </c>
      <c r="M81" s="28">
        <v>35816.879999999997</v>
      </c>
    </row>
    <row r="82" spans="2:13" x14ac:dyDescent="0.2">
      <c r="B82" s="25" t="s">
        <v>35</v>
      </c>
      <c r="C82" s="25" t="s">
        <v>127</v>
      </c>
      <c r="D82" s="29">
        <v>12</v>
      </c>
      <c r="E82" s="25" t="s">
        <v>283</v>
      </c>
      <c r="F82" s="25" t="s">
        <v>284</v>
      </c>
      <c r="G82" s="25" t="s">
        <v>39</v>
      </c>
      <c r="H82" s="25" t="s">
        <v>51</v>
      </c>
      <c r="I82" s="27">
        <v>37803</v>
      </c>
      <c r="J82" s="25" t="s">
        <v>41</v>
      </c>
      <c r="K82" s="28">
        <v>95979.43</v>
      </c>
      <c r="L82" s="28">
        <v>22012.71</v>
      </c>
      <c r="M82" s="28">
        <v>73966.720000000001</v>
      </c>
    </row>
    <row r="83" spans="2:13" x14ac:dyDescent="0.2">
      <c r="B83" s="25" t="s">
        <v>35</v>
      </c>
      <c r="C83" s="25" t="s">
        <v>315</v>
      </c>
      <c r="D83" s="29">
        <v>1</v>
      </c>
      <c r="E83" s="25" t="s">
        <v>283</v>
      </c>
      <c r="F83" s="25" t="s">
        <v>284</v>
      </c>
      <c r="G83" s="25" t="s">
        <v>39</v>
      </c>
      <c r="H83" s="25" t="s">
        <v>51</v>
      </c>
      <c r="I83" s="27">
        <v>23559</v>
      </c>
      <c r="J83" s="25" t="s">
        <v>41</v>
      </c>
      <c r="K83" s="28">
        <v>8069.56</v>
      </c>
      <c r="L83" s="28">
        <v>7182.05</v>
      </c>
      <c r="M83" s="28">
        <v>887.51</v>
      </c>
    </row>
    <row r="84" spans="2:13" x14ac:dyDescent="0.2">
      <c r="B84" s="25" t="s">
        <v>35</v>
      </c>
      <c r="C84" s="25" t="s">
        <v>322</v>
      </c>
      <c r="D84" s="29">
        <v>1</v>
      </c>
      <c r="E84" s="25" t="s">
        <v>283</v>
      </c>
      <c r="F84" s="25" t="s">
        <v>284</v>
      </c>
      <c r="G84" s="25" t="s">
        <v>39</v>
      </c>
      <c r="H84" s="25" t="s">
        <v>51</v>
      </c>
      <c r="I84" s="27">
        <v>36342</v>
      </c>
      <c r="J84" s="25" t="s">
        <v>41</v>
      </c>
      <c r="K84" s="28">
        <v>74285.81</v>
      </c>
      <c r="L84" s="28">
        <v>24180.29</v>
      </c>
      <c r="M84" s="28">
        <v>50105.52</v>
      </c>
    </row>
    <row r="85" spans="2:13" x14ac:dyDescent="0.2">
      <c r="B85" s="25" t="s">
        <v>35</v>
      </c>
      <c r="C85" s="25" t="s">
        <v>337</v>
      </c>
      <c r="D85" s="29">
        <v>1</v>
      </c>
      <c r="E85" s="25" t="s">
        <v>283</v>
      </c>
      <c r="F85" s="25" t="s">
        <v>284</v>
      </c>
      <c r="G85" s="25" t="s">
        <v>39</v>
      </c>
      <c r="H85" s="25" t="s">
        <v>51</v>
      </c>
      <c r="I85" s="27">
        <v>27211</v>
      </c>
      <c r="J85" s="25" t="s">
        <v>41</v>
      </c>
      <c r="K85" s="28">
        <v>28446.11</v>
      </c>
      <c r="L85" s="28">
        <v>22649.77</v>
      </c>
      <c r="M85" s="28">
        <v>5796.34</v>
      </c>
    </row>
    <row r="86" spans="2:13" x14ac:dyDescent="0.2">
      <c r="B86" s="25" t="s">
        <v>35</v>
      </c>
      <c r="C86" s="25" t="s">
        <v>136</v>
      </c>
      <c r="D86" s="29">
        <v>1</v>
      </c>
      <c r="E86" s="25" t="s">
        <v>283</v>
      </c>
      <c r="F86" s="25" t="s">
        <v>284</v>
      </c>
      <c r="G86" s="25" t="s">
        <v>39</v>
      </c>
      <c r="H86" s="25" t="s">
        <v>51</v>
      </c>
      <c r="I86" s="27">
        <v>27211</v>
      </c>
      <c r="J86" s="25" t="s">
        <v>41</v>
      </c>
      <c r="K86" s="28">
        <v>6256.7</v>
      </c>
      <c r="L86" s="28">
        <v>4981.8</v>
      </c>
      <c r="M86" s="28">
        <v>1274.9000000000001</v>
      </c>
    </row>
    <row r="87" spans="2:13" x14ac:dyDescent="0.2">
      <c r="B87" s="25" t="s">
        <v>35</v>
      </c>
      <c r="C87" s="25" t="s">
        <v>137</v>
      </c>
      <c r="D87" s="29">
        <v>0</v>
      </c>
      <c r="E87" s="25" t="s">
        <v>283</v>
      </c>
      <c r="F87" s="25" t="s">
        <v>284</v>
      </c>
      <c r="G87" s="25" t="s">
        <v>39</v>
      </c>
      <c r="H87" s="25" t="s">
        <v>51</v>
      </c>
      <c r="I87" s="27">
        <v>27211</v>
      </c>
      <c r="J87" s="25" t="s">
        <v>41</v>
      </c>
      <c r="K87" s="28">
        <v>0</v>
      </c>
      <c r="L87" s="28">
        <v>0</v>
      </c>
      <c r="M87" s="28">
        <v>0</v>
      </c>
    </row>
    <row r="88" spans="2:13" x14ac:dyDescent="0.2">
      <c r="B88" s="25" t="s">
        <v>35</v>
      </c>
      <c r="C88" s="25" t="s">
        <v>344</v>
      </c>
      <c r="D88" s="29">
        <v>1</v>
      </c>
      <c r="E88" s="25" t="s">
        <v>283</v>
      </c>
      <c r="F88" s="25" t="s">
        <v>284</v>
      </c>
      <c r="G88" s="25" t="s">
        <v>39</v>
      </c>
      <c r="H88" s="25" t="s">
        <v>51</v>
      </c>
      <c r="I88" s="27">
        <v>37438</v>
      </c>
      <c r="J88" s="25" t="s">
        <v>41</v>
      </c>
      <c r="K88" s="28">
        <v>548174.43999999994</v>
      </c>
      <c r="L88" s="28">
        <v>139016.01999999999</v>
      </c>
      <c r="M88" s="28">
        <v>409158.42</v>
      </c>
    </row>
    <row r="89" spans="2:13" x14ac:dyDescent="0.2">
      <c r="B89" s="25" t="s">
        <v>35</v>
      </c>
      <c r="C89" s="25" t="s">
        <v>309</v>
      </c>
      <c r="D89" s="29">
        <v>14</v>
      </c>
      <c r="E89" s="25" t="s">
        <v>283</v>
      </c>
      <c r="F89" s="25" t="s">
        <v>284</v>
      </c>
      <c r="G89" s="25" t="s">
        <v>39</v>
      </c>
      <c r="H89" s="25" t="s">
        <v>51</v>
      </c>
      <c r="I89" s="27">
        <v>37803</v>
      </c>
      <c r="J89" s="25" t="s">
        <v>41</v>
      </c>
      <c r="K89" s="28">
        <v>8669.6</v>
      </c>
      <c r="L89" s="28">
        <v>1988.36</v>
      </c>
      <c r="M89" s="28">
        <v>6681.24</v>
      </c>
    </row>
    <row r="90" spans="2:13" x14ac:dyDescent="0.2">
      <c r="B90" s="25" t="s">
        <v>35</v>
      </c>
      <c r="C90" s="25" t="s">
        <v>219</v>
      </c>
      <c r="D90" s="29">
        <v>3</v>
      </c>
      <c r="E90" s="25" t="s">
        <v>283</v>
      </c>
      <c r="F90" s="25" t="s">
        <v>284</v>
      </c>
      <c r="G90" s="25" t="s">
        <v>39</v>
      </c>
      <c r="H90" s="25" t="s">
        <v>51</v>
      </c>
      <c r="I90" s="27">
        <v>37985</v>
      </c>
      <c r="J90" s="25" t="s">
        <v>41</v>
      </c>
      <c r="K90" s="28">
        <v>16265.02</v>
      </c>
      <c r="L90" s="28">
        <v>3730.35</v>
      </c>
      <c r="M90" s="28">
        <v>12534.67</v>
      </c>
    </row>
    <row r="91" spans="2:13" x14ac:dyDescent="0.2">
      <c r="B91" s="25" t="s">
        <v>35</v>
      </c>
      <c r="C91" s="25" t="s">
        <v>345</v>
      </c>
      <c r="D91" s="29">
        <v>1</v>
      </c>
      <c r="E91" s="25" t="s">
        <v>283</v>
      </c>
      <c r="F91" s="25" t="s">
        <v>284</v>
      </c>
      <c r="G91" s="25" t="s">
        <v>39</v>
      </c>
      <c r="H91" s="25" t="s">
        <v>51</v>
      </c>
      <c r="I91" s="27">
        <v>27211</v>
      </c>
      <c r="J91" s="25" t="s">
        <v>41</v>
      </c>
      <c r="K91" s="28">
        <v>37969.800000000003</v>
      </c>
      <c r="L91" s="28">
        <v>30232.85</v>
      </c>
      <c r="M91" s="28">
        <v>7736.95</v>
      </c>
    </row>
    <row r="92" spans="2:13" x14ac:dyDescent="0.2">
      <c r="B92" s="25" t="s">
        <v>35</v>
      </c>
      <c r="C92" s="25" t="s">
        <v>319</v>
      </c>
      <c r="D92" s="29">
        <v>100</v>
      </c>
      <c r="E92" s="25" t="s">
        <v>283</v>
      </c>
      <c r="F92" s="25" t="s">
        <v>284</v>
      </c>
      <c r="G92" s="25" t="s">
        <v>39</v>
      </c>
      <c r="H92" s="25" t="s">
        <v>51</v>
      </c>
      <c r="I92" s="27">
        <v>27211</v>
      </c>
      <c r="J92" s="25" t="s">
        <v>41</v>
      </c>
      <c r="K92" s="28">
        <v>683.57</v>
      </c>
      <c r="L92" s="28">
        <v>544.28</v>
      </c>
      <c r="M92" s="28">
        <v>139.29</v>
      </c>
    </row>
    <row r="93" spans="2:13" x14ac:dyDescent="0.2">
      <c r="B93" s="25" t="s">
        <v>35</v>
      </c>
      <c r="C93" s="25" t="s">
        <v>331</v>
      </c>
      <c r="D93" s="29">
        <v>1</v>
      </c>
      <c r="E93" s="25" t="s">
        <v>283</v>
      </c>
      <c r="F93" s="25" t="s">
        <v>284</v>
      </c>
      <c r="G93" s="25" t="s">
        <v>39</v>
      </c>
      <c r="H93" s="25" t="s">
        <v>51</v>
      </c>
      <c r="I93" s="27">
        <v>24289</v>
      </c>
      <c r="J93" s="25" t="s">
        <v>41</v>
      </c>
      <c r="K93" s="28">
        <v>2901.35</v>
      </c>
      <c r="L93" s="28">
        <v>2540.2199999999998</v>
      </c>
      <c r="M93" s="28">
        <v>361.13</v>
      </c>
    </row>
    <row r="94" spans="2:13" x14ac:dyDescent="0.2">
      <c r="B94" s="25" t="s">
        <v>35</v>
      </c>
      <c r="C94" s="25" t="s">
        <v>330</v>
      </c>
      <c r="D94" s="29">
        <v>1</v>
      </c>
      <c r="E94" s="25" t="s">
        <v>283</v>
      </c>
      <c r="F94" s="25" t="s">
        <v>284</v>
      </c>
      <c r="G94" s="25" t="s">
        <v>39</v>
      </c>
      <c r="H94" s="25" t="s">
        <v>51</v>
      </c>
      <c r="I94" s="27">
        <v>37511</v>
      </c>
      <c r="J94" s="25" t="s">
        <v>41</v>
      </c>
      <c r="K94" s="28">
        <v>28891.25</v>
      </c>
      <c r="L94" s="28">
        <v>7326.77</v>
      </c>
      <c r="M94" s="28">
        <v>21564.48</v>
      </c>
    </row>
    <row r="95" spans="2:13" x14ac:dyDescent="0.2">
      <c r="B95" s="25" t="s">
        <v>35</v>
      </c>
      <c r="C95" s="25" t="s">
        <v>325</v>
      </c>
      <c r="D95" s="29">
        <v>1</v>
      </c>
      <c r="E95" s="25" t="s">
        <v>283</v>
      </c>
      <c r="F95" s="25" t="s">
        <v>284</v>
      </c>
      <c r="G95" s="25" t="s">
        <v>39</v>
      </c>
      <c r="H95" s="25" t="s">
        <v>51</v>
      </c>
      <c r="I95" s="27">
        <v>37803</v>
      </c>
      <c r="J95" s="25" t="s">
        <v>41</v>
      </c>
      <c r="K95" s="28">
        <v>7867.14</v>
      </c>
      <c r="L95" s="28">
        <v>1804.31</v>
      </c>
      <c r="M95" s="28">
        <v>6062.83</v>
      </c>
    </row>
    <row r="96" spans="2:13" x14ac:dyDescent="0.2">
      <c r="B96" s="25" t="s">
        <v>35</v>
      </c>
      <c r="C96" s="25" t="s">
        <v>310</v>
      </c>
      <c r="D96" s="29">
        <v>1</v>
      </c>
      <c r="E96" s="25" t="s">
        <v>283</v>
      </c>
      <c r="F96" s="25" t="s">
        <v>284</v>
      </c>
      <c r="G96" s="25" t="s">
        <v>39</v>
      </c>
      <c r="H96" s="25" t="s">
        <v>51</v>
      </c>
      <c r="I96" s="27">
        <v>27211</v>
      </c>
      <c r="J96" s="25" t="s">
        <v>41</v>
      </c>
      <c r="K96" s="28">
        <v>260.26</v>
      </c>
      <c r="L96" s="28">
        <v>207.23</v>
      </c>
      <c r="M96" s="28">
        <v>53.03</v>
      </c>
    </row>
    <row r="97" spans="2:13" x14ac:dyDescent="0.2">
      <c r="B97" s="25" t="s">
        <v>35</v>
      </c>
      <c r="C97" s="25" t="s">
        <v>347</v>
      </c>
      <c r="D97" s="29">
        <v>1</v>
      </c>
      <c r="E97" s="25" t="s">
        <v>283</v>
      </c>
      <c r="F97" s="25" t="s">
        <v>284</v>
      </c>
      <c r="G97" s="25" t="s">
        <v>39</v>
      </c>
      <c r="H97" s="25" t="s">
        <v>51</v>
      </c>
      <c r="I97" s="27">
        <v>21002</v>
      </c>
      <c r="J97" s="25" t="s">
        <v>41</v>
      </c>
      <c r="K97" s="28">
        <v>26852.17</v>
      </c>
      <c r="L97" s="28">
        <v>24975.919999999998</v>
      </c>
      <c r="M97" s="28">
        <v>1876.25</v>
      </c>
    </row>
    <row r="98" spans="2:13" x14ac:dyDescent="0.2">
      <c r="B98" s="25" t="s">
        <v>35</v>
      </c>
      <c r="C98" s="25" t="s">
        <v>317</v>
      </c>
      <c r="D98" s="29">
        <v>3</v>
      </c>
      <c r="E98" s="25" t="s">
        <v>283</v>
      </c>
      <c r="F98" s="25" t="s">
        <v>284</v>
      </c>
      <c r="G98" s="25" t="s">
        <v>39</v>
      </c>
      <c r="H98" s="25" t="s">
        <v>51</v>
      </c>
      <c r="I98" s="27">
        <v>37803</v>
      </c>
      <c r="J98" s="25" t="s">
        <v>41</v>
      </c>
      <c r="K98" s="28">
        <v>16898.71</v>
      </c>
      <c r="L98" s="28">
        <v>3875.69</v>
      </c>
      <c r="M98" s="28">
        <v>13023.02</v>
      </c>
    </row>
    <row r="99" spans="2:13" x14ac:dyDescent="0.2">
      <c r="B99" s="25" t="s">
        <v>35</v>
      </c>
      <c r="C99" s="25" t="s">
        <v>335</v>
      </c>
      <c r="D99" s="29">
        <v>12</v>
      </c>
      <c r="E99" s="25" t="s">
        <v>283</v>
      </c>
      <c r="F99" s="25" t="s">
        <v>284</v>
      </c>
      <c r="G99" s="25" t="s">
        <v>39</v>
      </c>
      <c r="H99" s="25" t="s">
        <v>51</v>
      </c>
      <c r="I99" s="27">
        <v>37985</v>
      </c>
      <c r="J99" s="25" t="s">
        <v>41</v>
      </c>
      <c r="K99" s="28">
        <v>5626.26</v>
      </c>
      <c r="L99" s="28">
        <v>1290.3699999999999</v>
      </c>
      <c r="M99" s="28">
        <v>4335.8900000000003</v>
      </c>
    </row>
    <row r="100" spans="2:13" x14ac:dyDescent="0.2">
      <c r="B100" s="25" t="s">
        <v>35</v>
      </c>
      <c r="C100" s="25" t="s">
        <v>246</v>
      </c>
      <c r="D100" s="29">
        <v>1</v>
      </c>
      <c r="E100" s="25" t="s">
        <v>283</v>
      </c>
      <c r="F100" s="25" t="s">
        <v>284</v>
      </c>
      <c r="G100" s="25" t="s">
        <v>39</v>
      </c>
      <c r="H100" s="25" t="s">
        <v>51</v>
      </c>
      <c r="I100" s="27">
        <v>26115</v>
      </c>
      <c r="J100" s="25" t="s">
        <v>41</v>
      </c>
      <c r="K100" s="28">
        <v>1199.3</v>
      </c>
      <c r="L100" s="28">
        <v>995.85</v>
      </c>
      <c r="M100" s="28">
        <v>203.45</v>
      </c>
    </row>
    <row r="101" spans="2:13" x14ac:dyDescent="0.2">
      <c r="B101" s="25" t="s">
        <v>35</v>
      </c>
      <c r="C101" s="25" t="s">
        <v>332</v>
      </c>
      <c r="D101" s="29">
        <v>1</v>
      </c>
      <c r="E101" s="25" t="s">
        <v>283</v>
      </c>
      <c r="F101" s="25" t="s">
        <v>284</v>
      </c>
      <c r="G101" s="25" t="s">
        <v>39</v>
      </c>
      <c r="H101" s="25" t="s">
        <v>51</v>
      </c>
      <c r="I101" s="27">
        <v>37073</v>
      </c>
      <c r="J101" s="25" t="s">
        <v>41</v>
      </c>
      <c r="K101" s="28">
        <v>1931.4</v>
      </c>
      <c r="L101" s="28">
        <v>536.39</v>
      </c>
      <c r="M101" s="28">
        <v>1395.01</v>
      </c>
    </row>
    <row r="102" spans="2:13" x14ac:dyDescent="0.2">
      <c r="B102" s="25" t="s">
        <v>35</v>
      </c>
      <c r="C102" s="25" t="s">
        <v>348</v>
      </c>
      <c r="D102" s="29">
        <v>4902</v>
      </c>
      <c r="E102" s="25" t="s">
        <v>283</v>
      </c>
      <c r="F102" s="25" t="s">
        <v>284</v>
      </c>
      <c r="G102" s="25" t="s">
        <v>39</v>
      </c>
      <c r="H102" s="25" t="s">
        <v>51</v>
      </c>
      <c r="I102" s="27">
        <v>27211</v>
      </c>
      <c r="J102" s="25" t="s">
        <v>41</v>
      </c>
      <c r="K102" s="28">
        <v>2116.33</v>
      </c>
      <c r="L102" s="28">
        <v>1685.09</v>
      </c>
      <c r="M102" s="28">
        <v>431.24</v>
      </c>
    </row>
    <row r="103" spans="2:13" x14ac:dyDescent="0.2">
      <c r="B103" s="25" t="s">
        <v>35</v>
      </c>
      <c r="C103" s="25" t="s">
        <v>298</v>
      </c>
      <c r="D103" s="29">
        <v>1</v>
      </c>
      <c r="E103" s="25" t="s">
        <v>283</v>
      </c>
      <c r="F103" s="25" t="s">
        <v>284</v>
      </c>
      <c r="G103" s="25" t="s">
        <v>39</v>
      </c>
      <c r="H103" s="25" t="s">
        <v>51</v>
      </c>
      <c r="I103" s="27">
        <v>27211</v>
      </c>
      <c r="J103" s="25" t="s">
        <v>41</v>
      </c>
      <c r="K103" s="28">
        <v>332.4</v>
      </c>
      <c r="L103" s="28">
        <v>264.67</v>
      </c>
      <c r="M103" s="28">
        <v>67.73</v>
      </c>
    </row>
    <row r="104" spans="2:13" x14ac:dyDescent="0.2">
      <c r="B104" s="25" t="s">
        <v>35</v>
      </c>
      <c r="C104" s="25" t="s">
        <v>290</v>
      </c>
      <c r="D104" s="29">
        <v>3</v>
      </c>
      <c r="E104" s="25" t="s">
        <v>283</v>
      </c>
      <c r="F104" s="25" t="s">
        <v>284</v>
      </c>
      <c r="G104" s="25" t="s">
        <v>39</v>
      </c>
      <c r="H104" s="25" t="s">
        <v>45</v>
      </c>
      <c r="I104" s="27">
        <v>27211</v>
      </c>
      <c r="J104" s="25" t="s">
        <v>41</v>
      </c>
      <c r="K104" s="28">
        <v>438.34</v>
      </c>
      <c r="L104" s="28">
        <v>368.26</v>
      </c>
      <c r="M104" s="28">
        <v>70.08</v>
      </c>
    </row>
    <row r="105" spans="2:13" x14ac:dyDescent="0.2">
      <c r="B105" s="17"/>
      <c r="C105" s="17"/>
      <c r="D105" s="17"/>
      <c r="E105" s="17"/>
      <c r="F105" s="17"/>
      <c r="G105" s="17"/>
      <c r="H105" s="17"/>
      <c r="I105" s="17"/>
      <c r="J105" s="17"/>
      <c r="K105" s="18"/>
      <c r="L105" s="18"/>
      <c r="M105" s="18"/>
    </row>
    <row r="106" spans="2:13" x14ac:dyDescent="0.2">
      <c r="B106" s="17"/>
      <c r="C106" s="17"/>
      <c r="D106" s="17"/>
      <c r="E106" s="17"/>
      <c r="F106" s="17"/>
      <c r="G106" s="17"/>
      <c r="H106" s="17"/>
      <c r="I106" s="17"/>
      <c r="J106" s="17"/>
      <c r="K106" s="18"/>
      <c r="L106" s="18"/>
      <c r="M106" s="18"/>
    </row>
    <row r="107" spans="2:13" x14ac:dyDescent="0.2">
      <c r="B107" s="17"/>
      <c r="C107" s="17"/>
      <c r="D107" s="17"/>
      <c r="E107" s="17"/>
      <c r="F107" s="17"/>
      <c r="G107" s="17"/>
      <c r="H107" s="17"/>
      <c r="I107" s="17"/>
      <c r="J107" s="17"/>
      <c r="K107" s="18"/>
      <c r="L107" s="18"/>
      <c r="M107" s="18"/>
    </row>
    <row r="108" spans="2:13" x14ac:dyDescent="0.2">
      <c r="B108" s="17"/>
      <c r="C108" s="17"/>
      <c r="D108" s="17"/>
      <c r="E108" s="17"/>
      <c r="F108" s="17"/>
      <c r="G108" s="17"/>
      <c r="H108" s="17"/>
      <c r="I108" s="17"/>
      <c r="J108" s="17"/>
      <c r="K108" s="18"/>
      <c r="L108" s="18"/>
      <c r="M108" s="18"/>
    </row>
    <row r="109" spans="2:13" x14ac:dyDescent="0.2">
      <c r="B109" s="17"/>
      <c r="C109" s="17"/>
      <c r="D109" s="17"/>
      <c r="E109" s="17"/>
      <c r="F109" s="17"/>
      <c r="G109" s="17"/>
      <c r="H109" s="17"/>
      <c r="I109" s="17"/>
      <c r="J109" s="17"/>
      <c r="K109" s="18"/>
      <c r="L109" s="18"/>
      <c r="M109" s="18"/>
    </row>
    <row r="110" spans="2:13" x14ac:dyDescent="0.2">
      <c r="B110" s="17"/>
      <c r="C110" s="17"/>
      <c r="D110" s="17"/>
      <c r="E110" s="17"/>
      <c r="F110" s="17"/>
      <c r="G110" s="17"/>
      <c r="H110" s="17"/>
      <c r="I110" s="17"/>
      <c r="J110" s="17"/>
      <c r="K110" s="18"/>
      <c r="L110" s="18"/>
      <c r="M110" s="18"/>
    </row>
    <row r="111" spans="2:13" x14ac:dyDescent="0.2">
      <c r="B111" s="17"/>
      <c r="C111" s="17"/>
      <c r="D111" s="17"/>
      <c r="E111" s="17"/>
      <c r="F111" s="17"/>
      <c r="G111" s="17"/>
      <c r="H111" s="17"/>
      <c r="I111" s="17"/>
      <c r="J111" s="17"/>
      <c r="K111" s="18"/>
      <c r="L111" s="18"/>
      <c r="M111" s="18"/>
    </row>
    <row r="112" spans="2:13" x14ac:dyDescent="0.2">
      <c r="B112" s="17"/>
      <c r="C112" s="17"/>
      <c r="D112" s="17"/>
      <c r="E112" s="17"/>
      <c r="F112" s="17"/>
      <c r="G112" s="17"/>
      <c r="H112" s="17"/>
      <c r="I112" s="17"/>
      <c r="J112" s="17"/>
      <c r="K112" s="18"/>
      <c r="L112" s="18"/>
      <c r="M112" s="18"/>
    </row>
    <row r="113" spans="2:13" x14ac:dyDescent="0.2">
      <c r="B113" s="17"/>
      <c r="C113" s="17"/>
      <c r="D113" s="17"/>
      <c r="E113" s="17"/>
      <c r="F113" s="17"/>
      <c r="G113" s="17"/>
      <c r="H113" s="17"/>
      <c r="I113" s="17"/>
      <c r="J113" s="17"/>
      <c r="K113" s="18"/>
      <c r="L113" s="18"/>
      <c r="M113" s="18"/>
    </row>
    <row r="114" spans="2:13" x14ac:dyDescent="0.2">
      <c r="B114" s="17"/>
      <c r="C114" s="17"/>
      <c r="D114" s="17"/>
      <c r="E114" s="17"/>
      <c r="F114" s="17"/>
      <c r="G114" s="17"/>
      <c r="H114" s="17"/>
      <c r="I114" s="17"/>
      <c r="J114" s="17"/>
      <c r="K114" s="18"/>
      <c r="L114" s="18"/>
      <c r="M114" s="18"/>
    </row>
    <row r="115" spans="2:13" x14ac:dyDescent="0.2">
      <c r="B115" s="17"/>
      <c r="C115" s="17"/>
      <c r="D115" s="17"/>
      <c r="E115" s="17"/>
      <c r="F115" s="17"/>
      <c r="G115" s="17"/>
      <c r="H115" s="17"/>
      <c r="I115" s="17"/>
      <c r="J115" s="17"/>
      <c r="K115" s="18"/>
      <c r="L115" s="18"/>
      <c r="M115" s="18"/>
    </row>
    <row r="116" spans="2:13" x14ac:dyDescent="0.2">
      <c r="B116" s="17"/>
      <c r="C116" s="17"/>
      <c r="D116" s="17"/>
      <c r="E116" s="17"/>
      <c r="F116" s="17"/>
      <c r="G116" s="17"/>
      <c r="H116" s="17"/>
      <c r="I116" s="17"/>
      <c r="J116" s="17"/>
      <c r="K116" s="18"/>
      <c r="L116" s="18"/>
      <c r="M116" s="18"/>
    </row>
    <row r="117" spans="2:13" x14ac:dyDescent="0.2">
      <c r="B117" s="17"/>
      <c r="C117" s="17"/>
      <c r="D117" s="17"/>
      <c r="E117" s="17"/>
      <c r="F117" s="17"/>
      <c r="G117" s="17"/>
      <c r="H117" s="17"/>
      <c r="I117" s="17"/>
      <c r="J117" s="17"/>
      <c r="K117" s="18"/>
      <c r="L117" s="18"/>
      <c r="M117" s="18"/>
    </row>
    <row r="118" spans="2:13" x14ac:dyDescent="0.2">
      <c r="B118" s="17"/>
      <c r="C118" s="17"/>
      <c r="D118" s="17"/>
      <c r="E118" s="17"/>
      <c r="F118" s="17"/>
      <c r="G118" s="17"/>
      <c r="H118" s="17"/>
      <c r="I118" s="17"/>
      <c r="J118" s="17"/>
      <c r="K118" s="18"/>
      <c r="L118" s="18"/>
      <c r="M118" s="18"/>
    </row>
    <row r="119" spans="2:13" x14ac:dyDescent="0.2">
      <c r="B119" s="17"/>
      <c r="C119" s="17"/>
      <c r="D119" s="17"/>
      <c r="E119" s="17"/>
      <c r="F119" s="17"/>
      <c r="G119" s="17"/>
      <c r="H119" s="17"/>
      <c r="I119" s="17"/>
      <c r="J119" s="17"/>
      <c r="K119" s="18"/>
      <c r="L119" s="18"/>
      <c r="M119" s="18"/>
    </row>
    <row r="120" spans="2:13" x14ac:dyDescent="0.2">
      <c r="B120" s="17"/>
      <c r="C120" s="17"/>
      <c r="D120" s="17"/>
      <c r="E120" s="17"/>
      <c r="F120" s="17"/>
      <c r="G120" s="17"/>
      <c r="H120" s="17"/>
      <c r="I120" s="17"/>
      <c r="J120" s="17"/>
      <c r="K120" s="18"/>
      <c r="L120" s="18"/>
      <c r="M120" s="18"/>
    </row>
    <row r="121" spans="2:13" x14ac:dyDescent="0.2">
      <c r="B121" s="17"/>
      <c r="C121" s="17"/>
      <c r="D121" s="17"/>
      <c r="E121" s="17"/>
      <c r="F121" s="17"/>
      <c r="G121" s="17"/>
      <c r="H121" s="17"/>
      <c r="I121" s="17"/>
      <c r="J121" s="17"/>
      <c r="K121" s="18"/>
      <c r="L121" s="18"/>
      <c r="M121" s="18"/>
    </row>
    <row r="122" spans="2:13" x14ac:dyDescent="0.2">
      <c r="B122" s="17"/>
      <c r="C122" s="17"/>
      <c r="D122" s="17"/>
      <c r="E122" s="17"/>
      <c r="F122" s="17"/>
      <c r="G122" s="17"/>
      <c r="H122" s="17"/>
      <c r="I122" s="17"/>
      <c r="J122" s="17"/>
      <c r="K122" s="18"/>
      <c r="L122" s="18"/>
      <c r="M122" s="18"/>
    </row>
    <row r="123" spans="2:13" x14ac:dyDescent="0.2">
      <c r="B123" s="17"/>
      <c r="C123" s="17"/>
      <c r="D123" s="17"/>
      <c r="E123" s="17"/>
      <c r="F123" s="17"/>
      <c r="G123" s="17"/>
      <c r="H123" s="17"/>
      <c r="I123" s="17"/>
      <c r="J123" s="17"/>
      <c r="K123" s="18"/>
      <c r="L123" s="18"/>
      <c r="M123" s="18"/>
    </row>
    <row r="124" spans="2:13" x14ac:dyDescent="0.2">
      <c r="B124" s="17"/>
      <c r="C124" s="17"/>
      <c r="D124" s="17"/>
      <c r="E124" s="17"/>
      <c r="F124" s="17"/>
      <c r="G124" s="17"/>
      <c r="H124" s="17"/>
      <c r="I124" s="17"/>
      <c r="J124" s="17"/>
      <c r="K124" s="18"/>
      <c r="L124" s="18"/>
      <c r="M124" s="18"/>
    </row>
    <row r="125" spans="2:13" x14ac:dyDescent="0.2">
      <c r="B125" s="17"/>
      <c r="C125" s="17"/>
      <c r="D125" s="17"/>
      <c r="E125" s="17"/>
      <c r="F125" s="17"/>
      <c r="G125" s="17"/>
      <c r="H125" s="17"/>
      <c r="I125" s="17"/>
      <c r="J125" s="17"/>
      <c r="K125" s="18"/>
      <c r="L125" s="18"/>
      <c r="M125" s="18"/>
    </row>
    <row r="126" spans="2:13" x14ac:dyDescent="0.2">
      <c r="B126" s="17"/>
      <c r="C126" s="17"/>
      <c r="D126" s="17"/>
      <c r="E126" s="17"/>
      <c r="F126" s="17"/>
      <c r="G126" s="17"/>
      <c r="H126" s="17"/>
      <c r="I126" s="17"/>
      <c r="J126" s="17"/>
      <c r="K126" s="18"/>
      <c r="L126" s="18"/>
      <c r="M126" s="18"/>
    </row>
    <row r="127" spans="2:13" x14ac:dyDescent="0.2">
      <c r="B127" s="17"/>
      <c r="C127" s="17"/>
      <c r="D127" s="17"/>
      <c r="E127" s="17"/>
      <c r="F127" s="17"/>
      <c r="G127" s="17"/>
      <c r="H127" s="17"/>
      <c r="I127" s="17"/>
      <c r="J127" s="17"/>
      <c r="K127" s="18"/>
      <c r="L127" s="18"/>
      <c r="M127" s="18"/>
    </row>
    <row r="128" spans="2:13" x14ac:dyDescent="0.2">
      <c r="B128" s="17"/>
      <c r="C128" s="17"/>
      <c r="D128" s="17"/>
      <c r="E128" s="17"/>
      <c r="F128" s="17"/>
      <c r="G128" s="17"/>
      <c r="H128" s="17"/>
      <c r="I128" s="17"/>
      <c r="J128" s="17"/>
      <c r="K128" s="18"/>
      <c r="L128" s="18"/>
      <c r="M128" s="18"/>
    </row>
    <row r="129" spans="2:13" x14ac:dyDescent="0.2">
      <c r="B129" s="17"/>
      <c r="C129" s="17"/>
      <c r="D129" s="17"/>
      <c r="E129" s="17"/>
      <c r="F129" s="17"/>
      <c r="G129" s="17"/>
      <c r="H129" s="17"/>
      <c r="I129" s="17"/>
      <c r="J129" s="17"/>
      <c r="K129" s="18"/>
      <c r="L129" s="18"/>
      <c r="M129" s="18"/>
    </row>
    <row r="130" spans="2:13" x14ac:dyDescent="0.2">
      <c r="B130" s="17"/>
      <c r="C130" s="17"/>
      <c r="D130" s="17"/>
      <c r="E130" s="17"/>
      <c r="F130" s="17"/>
      <c r="G130" s="17"/>
      <c r="H130" s="17"/>
      <c r="I130" s="17"/>
      <c r="J130" s="17"/>
      <c r="K130" s="18"/>
      <c r="L130" s="18"/>
      <c r="M130" s="18"/>
    </row>
    <row r="131" spans="2:13" x14ac:dyDescent="0.2">
      <c r="B131" s="17"/>
      <c r="C131" s="17"/>
      <c r="D131" s="17"/>
      <c r="E131" s="17"/>
      <c r="F131" s="17"/>
      <c r="G131" s="17"/>
      <c r="H131" s="17"/>
      <c r="I131" s="17"/>
      <c r="J131" s="17"/>
      <c r="K131" s="18"/>
      <c r="L131" s="18"/>
      <c r="M131" s="18"/>
    </row>
    <row r="132" spans="2:13" x14ac:dyDescent="0.2">
      <c r="B132" s="17"/>
      <c r="C132" s="17"/>
      <c r="D132" s="17"/>
      <c r="E132" s="17"/>
      <c r="F132" s="17"/>
      <c r="G132" s="17"/>
      <c r="H132" s="17"/>
      <c r="I132" s="17"/>
      <c r="J132" s="17"/>
      <c r="K132" s="18"/>
      <c r="L132" s="18"/>
      <c r="M132" s="18"/>
    </row>
    <row r="133" spans="2:13" x14ac:dyDescent="0.2">
      <c r="B133" s="17"/>
      <c r="C133" s="17"/>
      <c r="D133" s="17"/>
      <c r="E133" s="17"/>
      <c r="F133" s="17"/>
      <c r="G133" s="17"/>
      <c r="H133" s="17"/>
      <c r="I133" s="17"/>
      <c r="J133" s="17"/>
      <c r="K133" s="18"/>
      <c r="L133" s="18"/>
      <c r="M133" s="18"/>
    </row>
    <row r="134" spans="2:13" x14ac:dyDescent="0.2">
      <c r="B134" s="17"/>
      <c r="C134" s="17"/>
      <c r="D134" s="17"/>
      <c r="E134" s="17"/>
      <c r="F134" s="17"/>
      <c r="G134" s="17"/>
      <c r="H134" s="17"/>
      <c r="I134" s="17"/>
      <c r="J134" s="17"/>
      <c r="K134" s="18"/>
      <c r="L134" s="18"/>
      <c r="M134" s="18"/>
    </row>
    <row r="135" spans="2:13" x14ac:dyDescent="0.2">
      <c r="B135" s="17"/>
      <c r="C135" s="17"/>
      <c r="D135" s="17"/>
      <c r="E135" s="17"/>
      <c r="F135" s="17"/>
      <c r="G135" s="17"/>
      <c r="H135" s="17"/>
      <c r="I135" s="17"/>
      <c r="J135" s="17"/>
      <c r="K135" s="18"/>
      <c r="L135" s="18"/>
      <c r="M135" s="18"/>
    </row>
    <row r="136" spans="2:13" x14ac:dyDescent="0.2">
      <c r="B136" s="17"/>
      <c r="C136" s="17"/>
      <c r="D136" s="17"/>
      <c r="E136" s="17"/>
      <c r="F136" s="17"/>
      <c r="G136" s="17"/>
      <c r="H136" s="17"/>
      <c r="I136" s="17"/>
      <c r="J136" s="17"/>
      <c r="K136" s="18"/>
      <c r="L136" s="18"/>
      <c r="M136" s="18"/>
    </row>
    <row r="137" spans="2:13" x14ac:dyDescent="0.2">
      <c r="B137" s="17"/>
      <c r="C137" s="17"/>
      <c r="D137" s="17"/>
      <c r="E137" s="17"/>
      <c r="F137" s="17"/>
      <c r="G137" s="17"/>
      <c r="H137" s="17"/>
      <c r="I137" s="17"/>
      <c r="J137" s="17"/>
      <c r="K137" s="18"/>
      <c r="L137" s="18"/>
      <c r="M137" s="18"/>
    </row>
    <row r="138" spans="2:13" x14ac:dyDescent="0.2">
      <c r="B138" s="17"/>
      <c r="C138" s="17"/>
      <c r="D138" s="17"/>
      <c r="E138" s="17"/>
      <c r="F138" s="17"/>
      <c r="G138" s="17"/>
      <c r="H138" s="17"/>
      <c r="I138" s="17"/>
      <c r="J138" s="17"/>
      <c r="K138" s="18"/>
      <c r="L138" s="18"/>
      <c r="M138" s="18"/>
    </row>
    <row r="139" spans="2:13" x14ac:dyDescent="0.2">
      <c r="B139" s="17"/>
      <c r="C139" s="17"/>
      <c r="D139" s="17"/>
      <c r="E139" s="17"/>
      <c r="F139" s="17"/>
      <c r="G139" s="17"/>
      <c r="H139" s="17"/>
      <c r="I139" s="17"/>
      <c r="J139" s="17"/>
      <c r="K139" s="18"/>
      <c r="L139" s="18"/>
      <c r="M139" s="18"/>
    </row>
    <row r="140" spans="2:13" x14ac:dyDescent="0.2">
      <c r="B140" s="17"/>
      <c r="C140" s="17"/>
      <c r="D140" s="17"/>
      <c r="E140" s="17"/>
      <c r="F140" s="17"/>
      <c r="G140" s="17"/>
      <c r="H140" s="17"/>
      <c r="I140" s="17"/>
      <c r="J140" s="17"/>
      <c r="K140" s="18"/>
      <c r="L140" s="18"/>
      <c r="M140" s="18"/>
    </row>
    <row r="141" spans="2:13" x14ac:dyDescent="0.2">
      <c r="B141" s="17"/>
      <c r="C141" s="17"/>
      <c r="D141" s="17"/>
      <c r="E141" s="17"/>
      <c r="F141" s="17"/>
      <c r="G141" s="17"/>
      <c r="H141" s="17"/>
      <c r="I141" s="17"/>
      <c r="J141" s="17"/>
      <c r="K141" s="18"/>
      <c r="L141" s="18"/>
      <c r="M141" s="18"/>
    </row>
    <row r="142" spans="2:13" x14ac:dyDescent="0.2">
      <c r="B142" s="17"/>
      <c r="C142" s="17"/>
      <c r="D142" s="17"/>
      <c r="E142" s="17"/>
      <c r="F142" s="17"/>
      <c r="G142" s="17"/>
      <c r="H142" s="17"/>
      <c r="I142" s="17"/>
      <c r="J142" s="17"/>
      <c r="K142" s="18"/>
      <c r="L142" s="18"/>
      <c r="M142" s="18"/>
    </row>
    <row r="143" spans="2:13" x14ac:dyDescent="0.2">
      <c r="B143" s="17"/>
      <c r="C143" s="17"/>
      <c r="D143" s="17"/>
      <c r="E143" s="17"/>
      <c r="F143" s="17"/>
      <c r="G143" s="17"/>
      <c r="H143" s="17"/>
      <c r="I143" s="17"/>
      <c r="J143" s="17"/>
      <c r="K143" s="18"/>
      <c r="L143" s="18"/>
      <c r="M143" s="18"/>
    </row>
    <row r="144" spans="2:13" x14ac:dyDescent="0.2">
      <c r="B144" s="17"/>
      <c r="C144" s="17"/>
      <c r="D144" s="17"/>
      <c r="E144" s="17"/>
      <c r="F144" s="17"/>
      <c r="G144" s="17"/>
      <c r="H144" s="17"/>
      <c r="I144" s="17"/>
      <c r="J144" s="17"/>
      <c r="K144" s="18"/>
      <c r="L144" s="18"/>
      <c r="M144" s="18"/>
    </row>
    <row r="145" spans="2:13" x14ac:dyDescent="0.2">
      <c r="B145" s="17"/>
      <c r="C145" s="17"/>
      <c r="D145" s="17"/>
      <c r="E145" s="17"/>
      <c r="F145" s="17"/>
      <c r="G145" s="17"/>
      <c r="H145" s="17"/>
      <c r="I145" s="17"/>
      <c r="J145" s="17"/>
      <c r="K145" s="18"/>
      <c r="L145" s="18"/>
      <c r="M145" s="18"/>
    </row>
    <row r="146" spans="2:13" x14ac:dyDescent="0.2">
      <c r="B146" s="17"/>
      <c r="C146" s="17"/>
      <c r="D146" s="17"/>
      <c r="E146" s="17"/>
      <c r="F146" s="17"/>
      <c r="G146" s="17"/>
      <c r="H146" s="17"/>
      <c r="I146" s="17"/>
      <c r="J146" s="17"/>
      <c r="K146" s="18"/>
      <c r="L146" s="18"/>
      <c r="M146" s="18"/>
    </row>
    <row r="147" spans="2:13" x14ac:dyDescent="0.2">
      <c r="B147" s="17"/>
      <c r="C147" s="17"/>
      <c r="D147" s="17"/>
      <c r="E147" s="17"/>
      <c r="F147" s="17"/>
      <c r="G147" s="17"/>
      <c r="H147" s="17"/>
      <c r="I147" s="17"/>
      <c r="J147" s="17"/>
      <c r="K147" s="18"/>
      <c r="L147" s="18"/>
      <c r="M147" s="18"/>
    </row>
    <row r="148" spans="2:13" x14ac:dyDescent="0.2">
      <c r="B148" s="17"/>
      <c r="C148" s="17"/>
      <c r="D148" s="17"/>
      <c r="E148" s="17"/>
      <c r="F148" s="17"/>
      <c r="G148" s="17"/>
      <c r="H148" s="17"/>
      <c r="I148" s="17"/>
      <c r="J148" s="17"/>
      <c r="K148" s="18"/>
      <c r="L148" s="18"/>
      <c r="M148" s="18"/>
    </row>
    <row r="149" spans="2:13" x14ac:dyDescent="0.2">
      <c r="B149" s="17"/>
      <c r="C149" s="17"/>
      <c r="D149" s="17"/>
      <c r="E149" s="17"/>
      <c r="F149" s="17"/>
      <c r="G149" s="17"/>
      <c r="H149" s="17"/>
      <c r="I149" s="17"/>
      <c r="J149" s="17"/>
      <c r="K149" s="18"/>
      <c r="L149" s="18"/>
      <c r="M149" s="18"/>
    </row>
    <row r="150" spans="2:13" x14ac:dyDescent="0.2">
      <c r="B150" s="17"/>
      <c r="C150" s="17"/>
      <c r="D150" s="17"/>
      <c r="E150" s="17"/>
      <c r="F150" s="17"/>
      <c r="G150" s="17"/>
      <c r="H150" s="17"/>
      <c r="I150" s="17"/>
      <c r="J150" s="17"/>
      <c r="K150" s="18"/>
      <c r="L150" s="18"/>
      <c r="M150" s="18"/>
    </row>
    <row r="151" spans="2:13" x14ac:dyDescent="0.2">
      <c r="B151" s="17"/>
      <c r="C151" s="17"/>
      <c r="D151" s="17"/>
      <c r="E151" s="17"/>
      <c r="F151" s="17"/>
      <c r="G151" s="17"/>
      <c r="H151" s="17"/>
      <c r="I151" s="17"/>
      <c r="J151" s="17"/>
      <c r="K151" s="18"/>
      <c r="L151" s="18"/>
      <c r="M151" s="18"/>
    </row>
    <row r="152" spans="2:13" x14ac:dyDescent="0.2">
      <c r="B152" s="17"/>
      <c r="C152" s="17"/>
      <c r="D152" s="17"/>
      <c r="E152" s="17"/>
      <c r="F152" s="17"/>
      <c r="G152" s="17"/>
      <c r="H152" s="17"/>
      <c r="I152" s="17"/>
      <c r="J152" s="17"/>
      <c r="K152" s="18"/>
      <c r="L152" s="18"/>
      <c r="M152" s="18"/>
    </row>
    <row r="153" spans="2:13" x14ac:dyDescent="0.2">
      <c r="B153" s="17"/>
      <c r="C153" s="17"/>
      <c r="D153" s="17"/>
      <c r="E153" s="17"/>
      <c r="F153" s="17"/>
      <c r="G153" s="17"/>
      <c r="H153" s="17"/>
      <c r="I153" s="17"/>
      <c r="J153" s="17"/>
      <c r="K153" s="18"/>
      <c r="L153" s="18"/>
      <c r="M153" s="18"/>
    </row>
    <row r="154" spans="2:13" x14ac:dyDescent="0.2">
      <c r="B154" s="17"/>
      <c r="C154" s="17"/>
      <c r="D154" s="17"/>
      <c r="E154" s="17"/>
      <c r="F154" s="17"/>
      <c r="G154" s="17"/>
      <c r="H154" s="17"/>
      <c r="I154" s="17"/>
      <c r="J154" s="17"/>
      <c r="K154" s="18"/>
      <c r="L154" s="18"/>
      <c r="M154" s="18"/>
    </row>
    <row r="155" spans="2:13" x14ac:dyDescent="0.2">
      <c r="B155" s="17"/>
      <c r="C155" s="17"/>
      <c r="D155" s="17"/>
      <c r="E155" s="17"/>
      <c r="F155" s="17"/>
      <c r="G155" s="17"/>
      <c r="H155" s="17"/>
      <c r="I155" s="17"/>
      <c r="J155" s="17"/>
      <c r="K155" s="18"/>
      <c r="L155" s="18"/>
      <c r="M155" s="18"/>
    </row>
    <row r="156" spans="2:13" x14ac:dyDescent="0.2">
      <c r="B156" s="17"/>
      <c r="C156" s="17"/>
      <c r="D156" s="17"/>
      <c r="E156" s="17"/>
      <c r="F156" s="17"/>
      <c r="G156" s="17"/>
      <c r="H156" s="17"/>
      <c r="I156" s="17"/>
      <c r="J156" s="17"/>
      <c r="K156" s="18"/>
      <c r="L156" s="18"/>
      <c r="M156" s="18"/>
    </row>
    <row r="157" spans="2:13" x14ac:dyDescent="0.2">
      <c r="B157" s="17"/>
      <c r="C157" s="17"/>
      <c r="D157" s="17"/>
      <c r="E157" s="17"/>
      <c r="F157" s="17"/>
      <c r="G157" s="17"/>
      <c r="H157" s="17"/>
      <c r="I157" s="17"/>
      <c r="J157" s="17"/>
      <c r="K157" s="18"/>
      <c r="L157" s="18"/>
      <c r="M157" s="18"/>
    </row>
    <row r="158" spans="2:13" x14ac:dyDescent="0.2">
      <c r="B158" s="17"/>
      <c r="C158" s="17"/>
      <c r="D158" s="17"/>
      <c r="E158" s="17"/>
      <c r="F158" s="17"/>
      <c r="G158" s="17"/>
      <c r="H158" s="17"/>
      <c r="I158" s="17"/>
      <c r="J158" s="17"/>
      <c r="K158" s="18"/>
      <c r="L158" s="18"/>
      <c r="M158" s="18"/>
    </row>
    <row r="159" spans="2:13" x14ac:dyDescent="0.2">
      <c r="B159" s="17"/>
      <c r="C159" s="17"/>
      <c r="D159" s="17"/>
      <c r="E159" s="17"/>
      <c r="F159" s="17"/>
      <c r="G159" s="17"/>
      <c r="H159" s="17"/>
      <c r="I159" s="17"/>
      <c r="J159" s="17"/>
      <c r="K159" s="18"/>
      <c r="L159" s="18"/>
      <c r="M159" s="18"/>
    </row>
    <row r="160" spans="2:13" x14ac:dyDescent="0.2">
      <c r="B160" s="17"/>
      <c r="C160" s="17"/>
      <c r="D160" s="17"/>
      <c r="E160" s="17"/>
      <c r="F160" s="17"/>
      <c r="G160" s="17"/>
      <c r="H160" s="17"/>
      <c r="I160" s="17"/>
      <c r="J160" s="17"/>
      <c r="K160" s="18"/>
      <c r="L160" s="18"/>
      <c r="M160" s="18"/>
    </row>
    <row r="161" spans="2:13" x14ac:dyDescent="0.2">
      <c r="B161" s="17"/>
      <c r="C161" s="17"/>
      <c r="D161" s="17"/>
      <c r="E161" s="17"/>
      <c r="F161" s="17"/>
      <c r="G161" s="17"/>
      <c r="H161" s="17"/>
      <c r="I161" s="17"/>
      <c r="J161" s="17"/>
      <c r="K161" s="18"/>
      <c r="L161" s="18"/>
      <c r="M161" s="18"/>
    </row>
    <row r="162" spans="2:13" x14ac:dyDescent="0.2">
      <c r="B162" s="17"/>
      <c r="C162" s="17"/>
      <c r="D162" s="17"/>
      <c r="E162" s="17"/>
      <c r="F162" s="17"/>
      <c r="G162" s="17"/>
      <c r="H162" s="17"/>
      <c r="I162" s="17"/>
      <c r="J162" s="17"/>
      <c r="K162" s="18"/>
      <c r="L162" s="18"/>
      <c r="M162" s="18"/>
    </row>
    <row r="163" spans="2:13" x14ac:dyDescent="0.2">
      <c r="B163" s="17"/>
      <c r="C163" s="17"/>
      <c r="D163" s="17"/>
      <c r="E163" s="17"/>
      <c r="F163" s="17"/>
      <c r="G163" s="17"/>
      <c r="H163" s="17"/>
      <c r="I163" s="17"/>
      <c r="J163" s="17"/>
      <c r="K163" s="18"/>
      <c r="L163" s="18"/>
      <c r="M163" s="18"/>
    </row>
    <row r="164" spans="2:13" x14ac:dyDescent="0.2">
      <c r="B164" s="17"/>
      <c r="C164" s="17"/>
      <c r="D164" s="17"/>
      <c r="E164" s="17"/>
      <c r="F164" s="17"/>
      <c r="G164" s="17"/>
      <c r="H164" s="17"/>
      <c r="I164" s="17"/>
      <c r="J164" s="17"/>
      <c r="K164" s="18"/>
      <c r="L164" s="18"/>
      <c r="M164" s="18"/>
    </row>
    <row r="165" spans="2:13" x14ac:dyDescent="0.2">
      <c r="B165" s="17"/>
      <c r="C165" s="17"/>
      <c r="D165" s="17"/>
      <c r="E165" s="17"/>
      <c r="F165" s="17"/>
      <c r="G165" s="17"/>
      <c r="H165" s="17"/>
      <c r="I165" s="17"/>
      <c r="J165" s="17"/>
      <c r="K165" s="18"/>
      <c r="L165" s="18"/>
      <c r="M165" s="18"/>
    </row>
    <row r="166" spans="2:13" x14ac:dyDescent="0.2">
      <c r="B166" s="17"/>
      <c r="C166" s="17"/>
      <c r="D166" s="17"/>
      <c r="E166" s="17"/>
      <c r="F166" s="17"/>
      <c r="G166" s="17"/>
      <c r="H166" s="17"/>
      <c r="I166" s="17"/>
      <c r="J166" s="17"/>
      <c r="K166" s="18"/>
      <c r="L166" s="18"/>
      <c r="M166" s="18"/>
    </row>
    <row r="167" spans="2:13" x14ac:dyDescent="0.2">
      <c r="B167" s="17"/>
      <c r="C167" s="17"/>
      <c r="D167" s="17"/>
      <c r="E167" s="17"/>
      <c r="F167" s="17"/>
      <c r="G167" s="17"/>
      <c r="H167" s="17"/>
      <c r="I167" s="17"/>
      <c r="J167" s="17"/>
      <c r="K167" s="18"/>
      <c r="L167" s="18"/>
      <c r="M167" s="18"/>
    </row>
    <row r="168" spans="2:13" x14ac:dyDescent="0.2">
      <c r="B168" s="17"/>
      <c r="C168" s="17"/>
      <c r="D168" s="17"/>
      <c r="E168" s="17"/>
      <c r="F168" s="17"/>
      <c r="G168" s="17"/>
      <c r="H168" s="17"/>
      <c r="I168" s="17"/>
      <c r="J168" s="17"/>
      <c r="K168" s="18"/>
      <c r="L168" s="18"/>
      <c r="M168" s="18"/>
    </row>
    <row r="169" spans="2:13" x14ac:dyDescent="0.2">
      <c r="B169" s="17"/>
      <c r="C169" s="17"/>
      <c r="D169" s="17"/>
      <c r="E169" s="17"/>
      <c r="F169" s="17"/>
      <c r="G169" s="17"/>
      <c r="H169" s="17"/>
      <c r="I169" s="17"/>
      <c r="J169" s="17"/>
      <c r="K169" s="18"/>
      <c r="L169" s="18"/>
      <c r="M169" s="18"/>
    </row>
  </sheetData>
  <sortState xmlns:xlrd2="http://schemas.microsoft.com/office/spreadsheetml/2017/richdata2" ref="C2:M95">
    <sortCondition ref="C2"/>
  </sortState>
  <pageMargins left="0.7" right="0.7" top="0.75" bottom="0.75" header="0.3" footer="0.3"/>
  <pageSetup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7"/>
  <sheetViews>
    <sheetView topLeftCell="A22" workbookViewId="0">
      <selection activeCell="P37" sqref="P37"/>
    </sheetView>
  </sheetViews>
  <sheetFormatPr defaultRowHeight="12.75" x14ac:dyDescent="0.2"/>
  <cols>
    <col min="1" max="1" width="32.42578125" customWidth="1"/>
    <col min="2" max="4" width="10.28515625" bestFit="1" customWidth="1"/>
    <col min="5" max="5" width="11.28515625" customWidth="1"/>
    <col min="7" max="8" width="11.42578125" customWidth="1"/>
    <col min="9" max="9" width="9.42578125" bestFit="1" customWidth="1"/>
    <col min="10" max="10" width="11.7109375" customWidth="1"/>
    <col min="14" max="14" width="10.28515625" bestFit="1" customWidth="1"/>
    <col min="15" max="16" width="9.42578125" bestFit="1" customWidth="1"/>
  </cols>
  <sheetData>
    <row r="1" spans="1:17" x14ac:dyDescent="0.2">
      <c r="A1" s="143" t="s">
        <v>1559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7" x14ac:dyDescent="0.2">
      <c r="A2" s="143" t="s">
        <v>1582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7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</row>
    <row r="4" spans="1:17" x14ac:dyDescent="0.2">
      <c r="A4" s="143" t="s">
        <v>1560</v>
      </c>
      <c r="B4" s="141"/>
      <c r="C4" s="141"/>
      <c r="D4" s="141"/>
      <c r="E4" s="141"/>
      <c r="F4" s="141"/>
      <c r="G4" s="141"/>
      <c r="H4" s="141"/>
      <c r="I4" s="141"/>
      <c r="J4" s="141"/>
    </row>
    <row r="5" spans="1:17" x14ac:dyDescent="0.2">
      <c r="A5" s="147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</row>
    <row r="6" spans="1:17" x14ac:dyDescent="0.2">
      <c r="A6" s="141"/>
      <c r="B6" s="141"/>
      <c r="C6" s="141"/>
      <c r="D6" s="141"/>
      <c r="E6" s="141"/>
      <c r="F6" s="141"/>
      <c r="G6" s="141"/>
      <c r="H6" s="141"/>
      <c r="I6" s="141"/>
      <c r="J6" s="141"/>
    </row>
    <row r="7" spans="1:17" ht="51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</row>
    <row r="8" spans="1:17" x14ac:dyDescent="0.2">
      <c r="A8" s="144"/>
    </row>
    <row r="9" spans="1:17" x14ac:dyDescent="0.2">
      <c r="A9" s="199" t="s">
        <v>285</v>
      </c>
      <c r="B9" s="189">
        <v>2562.19</v>
      </c>
      <c r="C9" s="189">
        <v>238.44</v>
      </c>
      <c r="D9" s="189">
        <v>2323.75</v>
      </c>
      <c r="E9" s="135">
        <v>16984</v>
      </c>
      <c r="F9" s="187">
        <v>0</v>
      </c>
      <c r="G9" s="158">
        <f>B9*F9</f>
        <v>0</v>
      </c>
      <c r="H9" s="208">
        <v>0.2</v>
      </c>
      <c r="I9" s="158">
        <f>D9*H9</f>
        <v>464.75</v>
      </c>
      <c r="J9" s="158">
        <f>G9*H9</f>
        <v>0</v>
      </c>
      <c r="K9" s="134" t="s">
        <v>36</v>
      </c>
      <c r="N9" s="158">
        <f>B9*H9</f>
        <v>512.43799999999999</v>
      </c>
      <c r="O9" s="158">
        <f>C9*H9</f>
        <v>47.688000000000002</v>
      </c>
      <c r="P9" s="158">
        <f>N9-O9</f>
        <v>464.75</v>
      </c>
      <c r="Q9" s="158">
        <f>J9</f>
        <v>0</v>
      </c>
    </row>
    <row r="10" spans="1:17" x14ac:dyDescent="0.2">
      <c r="A10" s="157" t="s">
        <v>1573</v>
      </c>
    </row>
    <row r="11" spans="1:17" s="141" customFormat="1" x14ac:dyDescent="0.2">
      <c r="A11" s="157"/>
    </row>
    <row r="12" spans="1:17" x14ac:dyDescent="0.2">
      <c r="A12" s="200" t="s">
        <v>1561</v>
      </c>
    </row>
    <row r="13" spans="1:17" s="141" customFormat="1" x14ac:dyDescent="0.2">
      <c r="A13" s="147" t="s">
        <v>1563</v>
      </c>
      <c r="B13" s="147" t="s">
        <v>1564</v>
      </c>
      <c r="C13" s="147" t="s">
        <v>1565</v>
      </c>
      <c r="D13" s="147" t="s">
        <v>1566</v>
      </c>
      <c r="E13" s="147" t="s">
        <v>1567</v>
      </c>
      <c r="F13" s="156" t="s">
        <v>1574</v>
      </c>
      <c r="G13" s="156" t="s">
        <v>1575</v>
      </c>
      <c r="H13" s="156" t="s">
        <v>1577</v>
      </c>
      <c r="I13" s="156" t="s">
        <v>1604</v>
      </c>
      <c r="J13" s="156" t="s">
        <v>1607</v>
      </c>
    </row>
    <row r="14" spans="1:17" s="141" customFormat="1" x14ac:dyDescent="0.2"/>
    <row r="15" spans="1:17" s="141" customFormat="1" ht="51" x14ac:dyDescent="0.2">
      <c r="A15" s="198" t="s">
        <v>1576</v>
      </c>
      <c r="B15" s="151" t="s">
        <v>1570</v>
      </c>
      <c r="C15" s="151" t="s">
        <v>1569</v>
      </c>
      <c r="D15" s="151" t="s">
        <v>1568</v>
      </c>
      <c r="E15" s="167" t="s">
        <v>1589</v>
      </c>
      <c r="F15" s="167" t="s">
        <v>1603</v>
      </c>
      <c r="G15" s="154" t="s">
        <v>1572</v>
      </c>
      <c r="H15" s="151" t="s">
        <v>1571</v>
      </c>
      <c r="I15" s="154" t="s">
        <v>1605</v>
      </c>
      <c r="J15" s="154" t="s">
        <v>1606</v>
      </c>
    </row>
    <row r="16" spans="1:17" x14ac:dyDescent="0.2">
      <c r="A16" s="199" t="s">
        <v>293</v>
      </c>
      <c r="B16" s="189">
        <v>291.44</v>
      </c>
      <c r="C16" s="189">
        <v>259.16000000000003</v>
      </c>
      <c r="D16" s="189">
        <v>32.28</v>
      </c>
      <c r="E16" s="135">
        <v>25750</v>
      </c>
      <c r="F16" s="187">
        <v>2.4299999999999999E-2</v>
      </c>
      <c r="G16" s="158">
        <f>B16*F16</f>
        <v>7.0819919999999996</v>
      </c>
      <c r="H16" s="208">
        <v>0.2</v>
      </c>
      <c r="I16" s="158">
        <f>D16*H16</f>
        <v>6.4560000000000004</v>
      </c>
      <c r="J16" s="158">
        <f>G16*H16</f>
        <v>1.4163984000000001</v>
      </c>
      <c r="K16" s="134" t="s">
        <v>45</v>
      </c>
    </row>
    <row r="17" spans="1:17" x14ac:dyDescent="0.2">
      <c r="A17" s="199" t="s">
        <v>291</v>
      </c>
      <c r="B17" s="189">
        <v>4243.28</v>
      </c>
      <c r="C17" s="189">
        <v>3773.34</v>
      </c>
      <c r="D17" s="189">
        <v>469.94</v>
      </c>
      <c r="E17" s="135">
        <v>25750</v>
      </c>
      <c r="F17" s="187">
        <v>2.4299999999999999E-2</v>
      </c>
      <c r="G17" s="158">
        <f>B17*F17</f>
        <v>103.11170399999999</v>
      </c>
      <c r="H17" s="208">
        <v>0.2</v>
      </c>
      <c r="I17" s="158">
        <f>D17*H17</f>
        <v>93.988</v>
      </c>
      <c r="J17" s="158">
        <f>G17*H17</f>
        <v>20.6223408</v>
      </c>
      <c r="K17" s="134" t="s">
        <v>45</v>
      </c>
    </row>
    <row r="18" spans="1:17" x14ac:dyDescent="0.2">
      <c r="A18" s="199" t="s">
        <v>294</v>
      </c>
      <c r="B18" s="203">
        <v>8723.66</v>
      </c>
      <c r="C18" s="203">
        <v>8097.55</v>
      </c>
      <c r="D18" s="203">
        <v>626.11</v>
      </c>
      <c r="E18" s="207">
        <v>23924</v>
      </c>
      <c r="F18" s="194">
        <v>2.4299999999999999E-2</v>
      </c>
      <c r="G18" s="164">
        <f>B18*F18</f>
        <v>211.98493799999997</v>
      </c>
      <c r="H18" s="209">
        <v>0.2</v>
      </c>
      <c r="I18" s="164">
        <f>D18*H18</f>
        <v>125.22200000000001</v>
      </c>
      <c r="J18" s="164">
        <f>G18*H18</f>
        <v>42.396987599999996</v>
      </c>
      <c r="K18" s="134" t="s">
        <v>45</v>
      </c>
    </row>
    <row r="19" spans="1:17" x14ac:dyDescent="0.2">
      <c r="A19" s="144"/>
      <c r="B19" s="158">
        <f>SUM(B16:B18)</f>
        <v>13258.38</v>
      </c>
      <c r="C19" s="158">
        <f t="shared" ref="C19:J19" si="0">SUM(C16:C18)</f>
        <v>12130.05</v>
      </c>
      <c r="D19" s="158">
        <f t="shared" si="0"/>
        <v>1128.33</v>
      </c>
      <c r="E19" s="158"/>
      <c r="F19" s="158"/>
      <c r="G19" s="158">
        <f t="shared" si="0"/>
        <v>322.17863399999999</v>
      </c>
      <c r="H19" s="217">
        <v>0.2</v>
      </c>
      <c r="I19" s="158">
        <f t="shared" si="0"/>
        <v>225.666</v>
      </c>
      <c r="J19" s="158">
        <f t="shared" si="0"/>
        <v>64.435726799999998</v>
      </c>
      <c r="N19" s="158">
        <f>B19*H19</f>
        <v>2651.6759999999999</v>
      </c>
      <c r="O19" s="158">
        <f>C19*H19</f>
        <v>2426.0099999999998</v>
      </c>
      <c r="P19" s="158">
        <f>N19-O19</f>
        <v>225.66600000000017</v>
      </c>
      <c r="Q19" s="158">
        <f>J19</f>
        <v>64.435726799999998</v>
      </c>
    </row>
    <row r="20" spans="1:17" x14ac:dyDescent="0.2">
      <c r="A20" s="144"/>
    </row>
    <row r="21" spans="1:17" x14ac:dyDescent="0.2">
      <c r="A21" s="200" t="s">
        <v>1562</v>
      </c>
    </row>
    <row r="22" spans="1:17" s="141" customFormat="1" x14ac:dyDescent="0.2">
      <c r="A22" s="147" t="s">
        <v>1563</v>
      </c>
      <c r="B22" s="147" t="s">
        <v>1564</v>
      </c>
      <c r="C22" s="147" t="s">
        <v>1565</v>
      </c>
      <c r="D22" s="147" t="s">
        <v>1566</v>
      </c>
      <c r="E22" s="147" t="s">
        <v>1567</v>
      </c>
      <c r="F22" s="156" t="s">
        <v>1574</v>
      </c>
      <c r="G22" s="156" t="s">
        <v>1575</v>
      </c>
      <c r="H22" s="156" t="s">
        <v>1577</v>
      </c>
      <c r="I22" s="156" t="s">
        <v>1604</v>
      </c>
      <c r="J22" s="156" t="s">
        <v>1607</v>
      </c>
    </row>
    <row r="23" spans="1:17" s="141" customFormat="1" x14ac:dyDescent="0.2"/>
    <row r="24" spans="1:17" s="141" customFormat="1" ht="51" x14ac:dyDescent="0.2">
      <c r="A24" s="198" t="s">
        <v>1576</v>
      </c>
      <c r="B24" s="151" t="s">
        <v>1570</v>
      </c>
      <c r="C24" s="151" t="s">
        <v>1569</v>
      </c>
      <c r="D24" s="151" t="s">
        <v>1568</v>
      </c>
      <c r="E24" s="167" t="s">
        <v>1589</v>
      </c>
      <c r="F24" s="167" t="s">
        <v>1603</v>
      </c>
      <c r="G24" s="154" t="s">
        <v>1572</v>
      </c>
      <c r="H24" s="151" t="s">
        <v>1571</v>
      </c>
      <c r="I24" s="154" t="s">
        <v>1605</v>
      </c>
      <c r="J24" s="154" t="s">
        <v>1606</v>
      </c>
    </row>
    <row r="25" spans="1:17" x14ac:dyDescent="0.2">
      <c r="A25" s="199" t="s">
        <v>305</v>
      </c>
      <c r="B25" s="189">
        <v>6572.49</v>
      </c>
      <c r="C25" s="189">
        <v>1825.3</v>
      </c>
      <c r="D25" s="189">
        <v>4747.1899999999996</v>
      </c>
      <c r="E25" s="135">
        <v>37073</v>
      </c>
      <c r="F25" s="187">
        <v>2.64E-2</v>
      </c>
      <c r="G25" s="158">
        <f>B25*F25</f>
        <v>173.51373599999999</v>
      </c>
      <c r="H25" s="208">
        <v>0.2</v>
      </c>
      <c r="I25" s="158">
        <f>D25*H25</f>
        <v>949.43799999999999</v>
      </c>
      <c r="J25" s="158">
        <f>G25*H25</f>
        <v>34.702747199999997</v>
      </c>
      <c r="K25" s="134" t="s">
        <v>51</v>
      </c>
    </row>
    <row r="26" spans="1:17" x14ac:dyDescent="0.2">
      <c r="A26" s="199" t="s">
        <v>324</v>
      </c>
      <c r="B26" s="189">
        <v>15257.51</v>
      </c>
      <c r="C26" s="189">
        <v>4237.3</v>
      </c>
      <c r="D26" s="189">
        <v>11020.21</v>
      </c>
      <c r="E26" s="135">
        <v>37073</v>
      </c>
      <c r="F26" s="187">
        <v>2.64E-2</v>
      </c>
      <c r="G26" s="158">
        <f>B26*F26</f>
        <v>402.79826400000002</v>
      </c>
      <c r="H26" s="208">
        <v>0.2</v>
      </c>
      <c r="I26" s="158">
        <f>D26*H26</f>
        <v>2204.0419999999999</v>
      </c>
      <c r="J26" s="158">
        <f>G26*H26</f>
        <v>80.559652800000009</v>
      </c>
      <c r="K26" s="134" t="s">
        <v>51</v>
      </c>
    </row>
    <row r="27" spans="1:17" x14ac:dyDescent="0.2">
      <c r="A27" s="199" t="s">
        <v>353</v>
      </c>
      <c r="B27" s="203">
        <v>4309.83</v>
      </c>
      <c r="C27" s="203">
        <v>4008.69</v>
      </c>
      <c r="D27" s="203">
        <v>301.14</v>
      </c>
      <c r="E27" s="207">
        <v>21002</v>
      </c>
      <c r="F27" s="194">
        <v>2.64E-2</v>
      </c>
      <c r="G27" s="164">
        <f>B27*F27</f>
        <v>113.779512</v>
      </c>
      <c r="H27" s="209">
        <v>0.2</v>
      </c>
      <c r="I27" s="164">
        <f>D27*H27</f>
        <v>60.228000000000002</v>
      </c>
      <c r="J27" s="164">
        <f>G27*H27</f>
        <v>22.7559024</v>
      </c>
      <c r="K27" s="134" t="s">
        <v>51</v>
      </c>
    </row>
    <row r="28" spans="1:17" s="141" customFormat="1" x14ac:dyDescent="0.2">
      <c r="A28" s="199"/>
      <c r="B28" s="210">
        <f>SUM(B25:B27)</f>
        <v>26139.83</v>
      </c>
      <c r="C28" s="210">
        <f t="shared" ref="C28:J28" si="1">SUM(C25:C27)</f>
        <v>10071.290000000001</v>
      </c>
      <c r="D28" s="210">
        <f t="shared" si="1"/>
        <v>16068.539999999997</v>
      </c>
      <c r="E28" s="210"/>
      <c r="F28" s="210"/>
      <c r="G28" s="210">
        <f t="shared" si="1"/>
        <v>690.09151199999997</v>
      </c>
      <c r="H28" s="217">
        <v>0.2</v>
      </c>
      <c r="I28" s="210">
        <f t="shared" si="1"/>
        <v>3213.7080000000001</v>
      </c>
      <c r="J28" s="210">
        <f t="shared" si="1"/>
        <v>138.01830240000001</v>
      </c>
      <c r="K28" s="134"/>
      <c r="N28" s="158">
        <f>B28*H28</f>
        <v>5227.9660000000003</v>
      </c>
      <c r="O28" s="158">
        <f>C28*H28</f>
        <v>2014.2580000000003</v>
      </c>
      <c r="P28" s="158">
        <f>N28-O28</f>
        <v>3213.7080000000001</v>
      </c>
      <c r="Q28" s="158">
        <f>J28</f>
        <v>138.01830240000001</v>
      </c>
    </row>
    <row r="29" spans="1:17" x14ac:dyDescent="0.2">
      <c r="A29" s="144"/>
    </row>
    <row r="30" spans="1:17" x14ac:dyDescent="0.2">
      <c r="A30" s="200" t="s">
        <v>1609</v>
      </c>
    </row>
    <row r="31" spans="1:17" s="141" customFormat="1" x14ac:dyDescent="0.2">
      <c r="A31" s="147" t="s">
        <v>1563</v>
      </c>
      <c r="B31" s="147" t="s">
        <v>1564</v>
      </c>
      <c r="C31" s="147" t="s">
        <v>1565</v>
      </c>
      <c r="D31" s="147" t="s">
        <v>1566</v>
      </c>
      <c r="E31" s="147" t="s">
        <v>1567</v>
      </c>
      <c r="F31" s="156" t="s">
        <v>1574</v>
      </c>
      <c r="G31" s="156" t="s">
        <v>1575</v>
      </c>
      <c r="H31" s="156" t="s">
        <v>1577</v>
      </c>
      <c r="I31" s="156" t="s">
        <v>1604</v>
      </c>
      <c r="J31" s="156" t="s">
        <v>1607</v>
      </c>
    </row>
    <row r="32" spans="1:17" s="141" customFormat="1" x14ac:dyDescent="0.2"/>
    <row r="33" spans="1:17" s="141" customFormat="1" ht="51" x14ac:dyDescent="0.2">
      <c r="A33" s="198" t="s">
        <v>1576</v>
      </c>
      <c r="B33" s="151" t="s">
        <v>1570</v>
      </c>
      <c r="C33" s="151" t="s">
        <v>1569</v>
      </c>
      <c r="D33" s="151" t="s">
        <v>1568</v>
      </c>
      <c r="E33" s="167" t="s">
        <v>1589</v>
      </c>
      <c r="F33" s="167" t="s">
        <v>1603</v>
      </c>
      <c r="G33" s="154" t="s">
        <v>1572</v>
      </c>
      <c r="H33" s="151" t="s">
        <v>1571</v>
      </c>
      <c r="I33" s="154" t="s">
        <v>1605</v>
      </c>
      <c r="J33" s="154" t="s">
        <v>1606</v>
      </c>
    </row>
    <row r="34" spans="1:17" x14ac:dyDescent="0.2">
      <c r="A34" s="199" t="s">
        <v>150</v>
      </c>
      <c r="B34" s="189">
        <v>29514.240000000002</v>
      </c>
      <c r="C34" s="189">
        <v>14287.07</v>
      </c>
      <c r="D34" s="189">
        <v>15227.17</v>
      </c>
      <c r="E34" s="135">
        <v>38723</v>
      </c>
      <c r="F34" s="187">
        <v>6.1499999999999999E-2</v>
      </c>
      <c r="G34" s="158">
        <f t="shared" ref="G34" si="2">B34*F34</f>
        <v>1815.1257600000001</v>
      </c>
      <c r="H34" s="208">
        <v>0.2</v>
      </c>
      <c r="I34" s="158">
        <f t="shared" ref="I34" si="3">D34*H34</f>
        <v>3045.4340000000002</v>
      </c>
      <c r="J34" s="158">
        <f t="shared" ref="J34" si="4">G34*H34</f>
        <v>363.02515200000005</v>
      </c>
      <c r="K34" s="134" t="s">
        <v>115</v>
      </c>
      <c r="N34" s="158">
        <f>B34*H34</f>
        <v>5902.8480000000009</v>
      </c>
      <c r="O34" s="158">
        <f>C34*H34</f>
        <v>2857.4140000000002</v>
      </c>
      <c r="P34" s="158">
        <f>N34-O34</f>
        <v>3045.4340000000007</v>
      </c>
      <c r="Q34" s="158">
        <f>J34</f>
        <v>363.02515200000005</v>
      </c>
    </row>
    <row r="35" spans="1:17" x14ac:dyDescent="0.2">
      <c r="A35" s="144"/>
    </row>
    <row r="36" spans="1:17" x14ac:dyDescent="0.2">
      <c r="A36" s="144"/>
    </row>
    <row r="37" spans="1:17" x14ac:dyDescent="0.2">
      <c r="A37" s="200" t="s">
        <v>1579</v>
      </c>
      <c r="B37" s="166">
        <f>B9+B19+B28+B34</f>
        <v>71474.64</v>
      </c>
      <c r="C37" s="166">
        <f t="shared" ref="C37:J37" si="5">C9+C19+C28+C34</f>
        <v>36726.85</v>
      </c>
      <c r="D37" s="166">
        <f t="shared" si="5"/>
        <v>34747.789999999994</v>
      </c>
      <c r="E37" s="166"/>
      <c r="F37" s="166"/>
      <c r="G37" s="166">
        <f t="shared" si="5"/>
        <v>2827.3959060000002</v>
      </c>
      <c r="H37" s="166"/>
      <c r="I37" s="166">
        <f t="shared" si="5"/>
        <v>6949.558</v>
      </c>
      <c r="J37" s="166">
        <f t="shared" si="5"/>
        <v>565.47918120000008</v>
      </c>
      <c r="N37" s="166">
        <f t="shared" ref="N37:Q37" si="6">N9+N19+N28+N34</f>
        <v>14294.928</v>
      </c>
      <c r="O37" s="166">
        <f t="shared" si="6"/>
        <v>7345.3700000000008</v>
      </c>
      <c r="P37" s="166">
        <f t="shared" si="6"/>
        <v>6949.5580000000009</v>
      </c>
      <c r="Q37" s="166">
        <f t="shared" si="6"/>
        <v>565.47918120000008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77"/>
  <sheetViews>
    <sheetView topLeftCell="D1" zoomScaleNormal="100" workbookViewId="0">
      <selection activeCell="F16" sqref="F16"/>
    </sheetView>
  </sheetViews>
  <sheetFormatPr defaultRowHeight="12.75" x14ac:dyDescent="0.2"/>
  <cols>
    <col min="1" max="1" width="9.140625" style="63"/>
    <col min="3" max="3" width="71.140625" customWidth="1"/>
    <col min="5" max="5" width="16" bestFit="1" customWidth="1"/>
    <col min="6" max="6" width="47.85546875" bestFit="1" customWidth="1"/>
    <col min="11" max="11" width="11.28515625" bestFit="1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991</v>
      </c>
      <c r="B1" s="30" t="s">
        <v>24</v>
      </c>
      <c r="C1" s="30" t="s">
        <v>29</v>
      </c>
      <c r="D1" s="34" t="s">
        <v>31</v>
      </c>
      <c r="E1" s="30" t="s">
        <v>26</v>
      </c>
      <c r="F1" s="30" t="s">
        <v>27</v>
      </c>
      <c r="G1" s="30" t="s">
        <v>28</v>
      </c>
      <c r="H1" s="30" t="s">
        <v>25</v>
      </c>
      <c r="I1" s="31" t="s">
        <v>992</v>
      </c>
      <c r="J1" s="30" t="s">
        <v>30</v>
      </c>
      <c r="K1" s="33" t="s">
        <v>32</v>
      </c>
      <c r="L1" s="33" t="s">
        <v>33</v>
      </c>
      <c r="M1" s="33" t="s">
        <v>34</v>
      </c>
    </row>
    <row r="2" spans="1:13" s="71" customFormat="1" x14ac:dyDescent="0.2">
      <c r="A2" s="77" t="s">
        <v>1084</v>
      </c>
      <c r="D2" s="75"/>
      <c r="I2" s="72"/>
      <c r="K2" s="74"/>
      <c r="L2" s="74"/>
      <c r="M2" s="74"/>
    </row>
    <row r="3" spans="1:13" x14ac:dyDescent="0.2">
      <c r="B3" s="30" t="s">
        <v>35</v>
      </c>
      <c r="C3" s="67" t="s">
        <v>537</v>
      </c>
      <c r="D3" s="34">
        <v>1</v>
      </c>
      <c r="E3" s="30" t="s">
        <v>359</v>
      </c>
      <c r="F3" s="30" t="s">
        <v>360</v>
      </c>
      <c r="G3" s="30" t="s">
        <v>39</v>
      </c>
      <c r="H3" s="30" t="s">
        <v>51</v>
      </c>
      <c r="I3" s="32">
        <v>25020</v>
      </c>
      <c r="J3" s="30" t="s">
        <v>41</v>
      </c>
      <c r="K3" s="33">
        <v>3257.56</v>
      </c>
      <c r="L3" s="33">
        <v>2798.61</v>
      </c>
      <c r="M3" s="33">
        <v>458.95</v>
      </c>
    </row>
    <row r="4" spans="1:13" x14ac:dyDescent="0.2">
      <c r="B4" s="30" t="s">
        <v>35</v>
      </c>
      <c r="C4" s="67" t="s">
        <v>439</v>
      </c>
      <c r="D4" s="34">
        <v>2</v>
      </c>
      <c r="E4" s="30" t="s">
        <v>359</v>
      </c>
      <c r="F4" s="30" t="s">
        <v>360</v>
      </c>
      <c r="G4" s="30" t="s">
        <v>39</v>
      </c>
      <c r="H4" s="30" t="s">
        <v>51</v>
      </c>
      <c r="I4" s="32">
        <v>37438</v>
      </c>
      <c r="J4" s="30" t="s">
        <v>41</v>
      </c>
      <c r="K4" s="33">
        <v>30575.62</v>
      </c>
      <c r="L4" s="33">
        <v>7753.92</v>
      </c>
      <c r="M4" s="33">
        <v>22821.7</v>
      </c>
    </row>
    <row r="5" spans="1:13" x14ac:dyDescent="0.2">
      <c r="B5" s="30" t="s">
        <v>35</v>
      </c>
      <c r="C5" s="67" t="s">
        <v>473</v>
      </c>
      <c r="D5" s="34">
        <v>1</v>
      </c>
      <c r="E5" s="30" t="s">
        <v>359</v>
      </c>
      <c r="F5" s="30" t="s">
        <v>360</v>
      </c>
      <c r="G5" s="30" t="s">
        <v>39</v>
      </c>
      <c r="H5" s="30" t="s">
        <v>51</v>
      </c>
      <c r="I5" s="32">
        <v>37438</v>
      </c>
      <c r="J5" s="30" t="s">
        <v>41</v>
      </c>
      <c r="K5" s="33">
        <v>4933.96</v>
      </c>
      <c r="L5" s="33">
        <v>1251.24</v>
      </c>
      <c r="M5" s="33">
        <v>3682.72</v>
      </c>
    </row>
    <row r="6" spans="1:13" x14ac:dyDescent="0.2">
      <c r="B6" s="30" t="s">
        <v>35</v>
      </c>
      <c r="C6" s="67" t="s">
        <v>375</v>
      </c>
      <c r="D6" s="34">
        <v>1</v>
      </c>
      <c r="E6" s="30" t="s">
        <v>359</v>
      </c>
      <c r="F6" s="30" t="s">
        <v>360</v>
      </c>
      <c r="G6" s="30" t="s">
        <v>39</v>
      </c>
      <c r="H6" s="30" t="s">
        <v>45</v>
      </c>
      <c r="I6" s="32">
        <v>21367</v>
      </c>
      <c r="J6" s="30" t="s">
        <v>41</v>
      </c>
      <c r="K6" s="33">
        <v>11826.86</v>
      </c>
      <c r="L6" s="33">
        <v>11337.05</v>
      </c>
      <c r="M6" s="33">
        <v>489.81</v>
      </c>
    </row>
    <row r="7" spans="1:13" x14ac:dyDescent="0.2">
      <c r="B7" s="30" t="s">
        <v>35</v>
      </c>
      <c r="C7" s="67" t="s">
        <v>138</v>
      </c>
      <c r="D7" s="34">
        <v>39</v>
      </c>
      <c r="E7" s="30" t="s">
        <v>359</v>
      </c>
      <c r="F7" s="30" t="s">
        <v>360</v>
      </c>
      <c r="G7" s="30" t="s">
        <v>39</v>
      </c>
      <c r="H7" s="30" t="s">
        <v>51</v>
      </c>
      <c r="I7" s="32">
        <v>20271</v>
      </c>
      <c r="J7" s="30" t="s">
        <v>41</v>
      </c>
      <c r="K7" s="33">
        <v>15160.12</v>
      </c>
      <c r="L7" s="33">
        <v>14250.75</v>
      </c>
      <c r="M7" s="33">
        <v>909.37</v>
      </c>
    </row>
    <row r="8" spans="1:13" x14ac:dyDescent="0.2">
      <c r="B8" s="30" t="s">
        <v>35</v>
      </c>
      <c r="C8" s="67" t="s">
        <v>138</v>
      </c>
      <c r="D8" s="34">
        <v>6</v>
      </c>
      <c r="E8" s="30" t="s">
        <v>359</v>
      </c>
      <c r="F8" s="30" t="s">
        <v>360</v>
      </c>
      <c r="G8" s="30" t="s">
        <v>39</v>
      </c>
      <c r="H8" s="30" t="s">
        <v>51</v>
      </c>
      <c r="I8" s="32">
        <v>33055</v>
      </c>
      <c r="J8" s="30" t="s">
        <v>41</v>
      </c>
      <c r="K8" s="33">
        <v>30081.4</v>
      </c>
      <c r="L8" s="33">
        <v>15852.92</v>
      </c>
      <c r="M8" s="33">
        <v>14228.48</v>
      </c>
    </row>
    <row r="9" spans="1:13" x14ac:dyDescent="0.2">
      <c r="B9" s="30" t="s">
        <v>35</v>
      </c>
      <c r="C9" s="67" t="s">
        <v>423</v>
      </c>
      <c r="D9" s="34">
        <v>1</v>
      </c>
      <c r="E9" s="30" t="s">
        <v>359</v>
      </c>
      <c r="F9" s="30" t="s">
        <v>360</v>
      </c>
      <c r="G9" s="30" t="s">
        <v>39</v>
      </c>
      <c r="H9" s="30" t="s">
        <v>51</v>
      </c>
      <c r="I9" s="32">
        <v>22098</v>
      </c>
      <c r="J9" s="30" t="s">
        <v>41</v>
      </c>
      <c r="K9" s="33">
        <v>2014.86</v>
      </c>
      <c r="L9" s="33">
        <v>1842.43</v>
      </c>
      <c r="M9" s="33">
        <v>172.43</v>
      </c>
    </row>
    <row r="10" spans="1:13" x14ac:dyDescent="0.2">
      <c r="B10" s="30" t="s">
        <v>35</v>
      </c>
      <c r="C10" s="67" t="s">
        <v>396</v>
      </c>
      <c r="D10" s="34">
        <v>1</v>
      </c>
      <c r="E10" s="30" t="s">
        <v>359</v>
      </c>
      <c r="F10" s="30" t="s">
        <v>360</v>
      </c>
      <c r="G10" s="30" t="s">
        <v>39</v>
      </c>
      <c r="H10" s="30" t="s">
        <v>51</v>
      </c>
      <c r="I10" s="32">
        <v>37438</v>
      </c>
      <c r="J10" s="30" t="s">
        <v>41</v>
      </c>
      <c r="K10" s="33">
        <v>13737.35</v>
      </c>
      <c r="L10" s="33">
        <v>3483.77</v>
      </c>
      <c r="M10" s="33">
        <v>10253.58</v>
      </c>
    </row>
    <row r="11" spans="1:13" x14ac:dyDescent="0.2">
      <c r="B11" s="30" t="s">
        <v>35</v>
      </c>
      <c r="C11" s="67" t="s">
        <v>119</v>
      </c>
      <c r="D11" s="34">
        <v>3696</v>
      </c>
      <c r="E11" s="30" t="s">
        <v>359</v>
      </c>
      <c r="F11" s="30" t="s">
        <v>360</v>
      </c>
      <c r="G11" s="30" t="s">
        <v>39</v>
      </c>
      <c r="H11" s="30" t="s">
        <v>115</v>
      </c>
      <c r="I11" s="32">
        <v>29037</v>
      </c>
      <c r="J11" s="30" t="s">
        <v>41</v>
      </c>
      <c r="K11" s="33">
        <v>109262.92</v>
      </c>
      <c r="L11" s="33">
        <v>109262.92</v>
      </c>
      <c r="M11" s="33">
        <v>0</v>
      </c>
    </row>
    <row r="12" spans="1:13" x14ac:dyDescent="0.2">
      <c r="B12" s="30" t="s">
        <v>35</v>
      </c>
      <c r="C12" s="67" t="s">
        <v>562</v>
      </c>
      <c r="D12" s="34">
        <v>1</v>
      </c>
      <c r="E12" s="30" t="s">
        <v>359</v>
      </c>
      <c r="F12" s="30" t="s">
        <v>360</v>
      </c>
      <c r="G12" s="30" t="s">
        <v>39</v>
      </c>
      <c r="H12" s="30" t="s">
        <v>51</v>
      </c>
      <c r="I12" s="32">
        <v>20271</v>
      </c>
      <c r="J12" s="30" t="s">
        <v>41</v>
      </c>
      <c r="K12" s="33">
        <v>30737.29</v>
      </c>
      <c r="L12" s="33">
        <v>28893.54</v>
      </c>
      <c r="M12" s="33">
        <v>1843.75</v>
      </c>
    </row>
    <row r="13" spans="1:13" x14ac:dyDescent="0.2">
      <c r="B13" s="30" t="s">
        <v>35</v>
      </c>
      <c r="C13" s="67" t="s">
        <v>369</v>
      </c>
      <c r="D13" s="34">
        <v>1</v>
      </c>
      <c r="E13" s="30" t="s">
        <v>359</v>
      </c>
      <c r="F13" s="30" t="s">
        <v>360</v>
      </c>
      <c r="G13" s="30" t="s">
        <v>39</v>
      </c>
      <c r="H13" s="30" t="s">
        <v>45</v>
      </c>
      <c r="I13" s="32">
        <v>21367</v>
      </c>
      <c r="J13" s="30" t="s">
        <v>41</v>
      </c>
      <c r="K13" s="33">
        <v>615</v>
      </c>
      <c r="L13" s="33">
        <v>589.53</v>
      </c>
      <c r="M13" s="33">
        <v>25.47</v>
      </c>
    </row>
    <row r="14" spans="1:13" x14ac:dyDescent="0.2">
      <c r="B14" s="30" t="s">
        <v>35</v>
      </c>
      <c r="C14" s="67" t="s">
        <v>432</v>
      </c>
      <c r="D14" s="34">
        <v>1</v>
      </c>
      <c r="E14" s="30" t="s">
        <v>359</v>
      </c>
      <c r="F14" s="30" t="s">
        <v>360</v>
      </c>
      <c r="G14" s="30" t="s">
        <v>39</v>
      </c>
      <c r="H14" s="30" t="s">
        <v>51</v>
      </c>
      <c r="I14" s="32">
        <v>34881</v>
      </c>
      <c r="J14" s="30" t="s">
        <v>41</v>
      </c>
      <c r="K14" s="33">
        <v>43060.25</v>
      </c>
      <c r="L14" s="33">
        <v>18011.63</v>
      </c>
      <c r="M14" s="33">
        <v>25048.62</v>
      </c>
    </row>
    <row r="15" spans="1:13" x14ac:dyDescent="0.2">
      <c r="B15" s="30" t="s">
        <v>35</v>
      </c>
      <c r="C15" s="67" t="s">
        <v>168</v>
      </c>
      <c r="D15" s="34">
        <v>3</v>
      </c>
      <c r="E15" s="30" t="s">
        <v>359</v>
      </c>
      <c r="F15" s="30" t="s">
        <v>360</v>
      </c>
      <c r="G15" s="30" t="s">
        <v>39</v>
      </c>
      <c r="H15" s="30" t="s">
        <v>51</v>
      </c>
      <c r="I15" s="32">
        <v>34151</v>
      </c>
      <c r="J15" s="30" t="s">
        <v>41</v>
      </c>
      <c r="K15" s="33">
        <v>3308.52</v>
      </c>
      <c r="L15" s="33">
        <v>1531.42</v>
      </c>
      <c r="M15" s="33">
        <v>1777.1</v>
      </c>
    </row>
    <row r="16" spans="1:13" x14ac:dyDescent="0.2">
      <c r="B16" s="30" t="s">
        <v>35</v>
      </c>
      <c r="C16" s="67" t="s">
        <v>532</v>
      </c>
      <c r="D16" s="34">
        <v>1</v>
      </c>
      <c r="E16" s="30" t="s">
        <v>359</v>
      </c>
      <c r="F16" s="30" t="s">
        <v>360</v>
      </c>
      <c r="G16" s="30" t="s">
        <v>39</v>
      </c>
      <c r="H16" s="30" t="s">
        <v>51</v>
      </c>
      <c r="I16" s="32">
        <v>37438</v>
      </c>
      <c r="J16" s="30" t="s">
        <v>41</v>
      </c>
      <c r="K16" s="33">
        <v>5839.2</v>
      </c>
      <c r="L16" s="33">
        <v>1480.81</v>
      </c>
      <c r="M16" s="33">
        <v>4358.3900000000003</v>
      </c>
    </row>
    <row r="17" spans="1:13" x14ac:dyDescent="0.2">
      <c r="B17" s="30" t="s">
        <v>35</v>
      </c>
      <c r="C17" s="67" t="s">
        <v>361</v>
      </c>
      <c r="D17" s="34">
        <v>1</v>
      </c>
      <c r="E17" s="30" t="s">
        <v>359</v>
      </c>
      <c r="F17" s="30" t="s">
        <v>360</v>
      </c>
      <c r="G17" s="30" t="s">
        <v>39</v>
      </c>
      <c r="H17" s="30" t="s">
        <v>36</v>
      </c>
      <c r="I17" s="32">
        <v>19906</v>
      </c>
      <c r="J17" s="30" t="s">
        <v>41</v>
      </c>
      <c r="K17" s="33">
        <v>2527.75</v>
      </c>
      <c r="L17" s="33">
        <v>206.93</v>
      </c>
      <c r="M17" s="33">
        <v>2320.8200000000002</v>
      </c>
    </row>
    <row r="18" spans="1:13" x14ac:dyDescent="0.2">
      <c r="B18" s="30" t="s">
        <v>35</v>
      </c>
      <c r="C18" s="67" t="s">
        <v>576</v>
      </c>
      <c r="D18" s="34">
        <v>1</v>
      </c>
      <c r="E18" s="30" t="s">
        <v>359</v>
      </c>
      <c r="F18" s="30" t="s">
        <v>360</v>
      </c>
      <c r="G18" s="30" t="s">
        <v>39</v>
      </c>
      <c r="H18" s="30" t="s">
        <v>51</v>
      </c>
      <c r="I18" s="32">
        <v>22098</v>
      </c>
      <c r="J18" s="30" t="s">
        <v>41</v>
      </c>
      <c r="K18" s="33">
        <v>98970.15</v>
      </c>
      <c r="L18" s="33">
        <v>90500.2</v>
      </c>
      <c r="M18" s="33">
        <v>8469.9500000000007</v>
      </c>
    </row>
    <row r="19" spans="1:13" x14ac:dyDescent="0.2">
      <c r="B19" s="30" t="s">
        <v>35</v>
      </c>
      <c r="C19" s="67" t="s">
        <v>464</v>
      </c>
      <c r="D19" s="34">
        <v>1</v>
      </c>
      <c r="E19" s="30" t="s">
        <v>359</v>
      </c>
      <c r="F19" s="30" t="s">
        <v>360</v>
      </c>
      <c r="G19" s="30" t="s">
        <v>39</v>
      </c>
      <c r="H19" s="30" t="s">
        <v>51</v>
      </c>
      <c r="I19" s="32">
        <v>20271</v>
      </c>
      <c r="J19" s="30" t="s">
        <v>41</v>
      </c>
      <c r="K19" s="33">
        <v>73367.28</v>
      </c>
      <c r="L19" s="33">
        <v>68966.399999999994</v>
      </c>
      <c r="M19" s="33">
        <v>4400.88</v>
      </c>
    </row>
    <row r="20" spans="1:13" x14ac:dyDescent="0.2">
      <c r="B20" s="30" t="s">
        <v>35</v>
      </c>
      <c r="C20" s="67" t="s">
        <v>412</v>
      </c>
      <c r="D20" s="34">
        <v>1</v>
      </c>
      <c r="E20" s="30" t="s">
        <v>359</v>
      </c>
      <c r="F20" s="30" t="s">
        <v>360</v>
      </c>
      <c r="G20" s="30" t="s">
        <v>39</v>
      </c>
      <c r="H20" s="30" t="s">
        <v>51</v>
      </c>
      <c r="I20" s="32">
        <v>20271</v>
      </c>
      <c r="J20" s="30" t="s">
        <v>41</v>
      </c>
      <c r="K20" s="33">
        <v>62869.91</v>
      </c>
      <c r="L20" s="33">
        <v>59098.71</v>
      </c>
      <c r="M20" s="33">
        <v>3771.2</v>
      </c>
    </row>
    <row r="21" spans="1:13" x14ac:dyDescent="0.2">
      <c r="B21" s="30" t="s">
        <v>35</v>
      </c>
      <c r="C21" s="67" t="s">
        <v>597</v>
      </c>
      <c r="D21" s="34">
        <v>1</v>
      </c>
      <c r="E21" s="30" t="s">
        <v>359</v>
      </c>
      <c r="F21" s="30" t="s">
        <v>360</v>
      </c>
      <c r="G21" s="30" t="s">
        <v>39</v>
      </c>
      <c r="H21" s="30" t="s">
        <v>115</v>
      </c>
      <c r="I21" s="32">
        <v>29037</v>
      </c>
      <c r="J21" s="30" t="s">
        <v>41</v>
      </c>
      <c r="K21" s="33">
        <v>6551.38</v>
      </c>
      <c r="L21" s="33">
        <v>6551.38</v>
      </c>
      <c r="M21" s="33">
        <v>0</v>
      </c>
    </row>
    <row r="22" spans="1:13" x14ac:dyDescent="0.2">
      <c r="B22" s="30" t="s">
        <v>35</v>
      </c>
      <c r="C22" s="67" t="s">
        <v>594</v>
      </c>
      <c r="D22" s="34">
        <v>1</v>
      </c>
      <c r="E22" s="30" t="s">
        <v>359</v>
      </c>
      <c r="F22" s="30" t="s">
        <v>360</v>
      </c>
      <c r="G22" s="30" t="s">
        <v>39</v>
      </c>
      <c r="H22" s="30" t="s">
        <v>115</v>
      </c>
      <c r="I22" s="32">
        <v>24654</v>
      </c>
      <c r="J22" s="30" t="s">
        <v>41</v>
      </c>
      <c r="K22" s="33">
        <v>277.19</v>
      </c>
      <c r="L22" s="33">
        <v>277.19</v>
      </c>
      <c r="M22" s="33">
        <v>0</v>
      </c>
    </row>
    <row r="23" spans="1:13" x14ac:dyDescent="0.2">
      <c r="B23" s="30" t="s">
        <v>35</v>
      </c>
      <c r="C23" s="67" t="s">
        <v>121</v>
      </c>
      <c r="D23" s="34">
        <v>1</v>
      </c>
      <c r="E23" s="30" t="s">
        <v>359</v>
      </c>
      <c r="F23" s="30" t="s">
        <v>360</v>
      </c>
      <c r="G23" s="30" t="s">
        <v>39</v>
      </c>
      <c r="H23" s="30" t="s">
        <v>115</v>
      </c>
      <c r="I23" s="32">
        <v>34151</v>
      </c>
      <c r="J23" s="30" t="s">
        <v>41</v>
      </c>
      <c r="K23" s="33">
        <v>2489.75</v>
      </c>
      <c r="L23" s="33">
        <v>2489.75</v>
      </c>
      <c r="M23" s="33">
        <v>0</v>
      </c>
    </row>
    <row r="24" spans="1:13" x14ac:dyDescent="0.2">
      <c r="B24" s="30" t="s">
        <v>35</v>
      </c>
      <c r="C24" s="67" t="s">
        <v>409</v>
      </c>
      <c r="D24" s="34">
        <v>2</v>
      </c>
      <c r="E24" s="30" t="s">
        <v>359</v>
      </c>
      <c r="F24" s="30" t="s">
        <v>360</v>
      </c>
      <c r="G24" s="30" t="s">
        <v>39</v>
      </c>
      <c r="H24" s="30" t="s">
        <v>51</v>
      </c>
      <c r="I24" s="32">
        <v>38329</v>
      </c>
      <c r="J24" s="30" t="s">
        <v>41</v>
      </c>
      <c r="K24" s="33">
        <v>96567.43</v>
      </c>
      <c r="L24" s="33">
        <v>19798.66</v>
      </c>
      <c r="M24" s="33">
        <v>76768.77</v>
      </c>
    </row>
    <row r="25" spans="1:13" x14ac:dyDescent="0.2">
      <c r="B25" s="30" t="s">
        <v>35</v>
      </c>
      <c r="C25" s="67" t="s">
        <v>471</v>
      </c>
      <c r="D25" s="34">
        <v>1</v>
      </c>
      <c r="E25" s="30" t="s">
        <v>359</v>
      </c>
      <c r="F25" s="30" t="s">
        <v>360</v>
      </c>
      <c r="G25" s="30" t="s">
        <v>39</v>
      </c>
      <c r="H25" s="30" t="s">
        <v>51</v>
      </c>
      <c r="I25" s="32">
        <v>22098</v>
      </c>
      <c r="J25" s="30" t="s">
        <v>41</v>
      </c>
      <c r="K25" s="33">
        <v>1541.29</v>
      </c>
      <c r="L25" s="33">
        <v>1409.39</v>
      </c>
      <c r="M25" s="33">
        <v>131.9</v>
      </c>
    </row>
    <row r="26" spans="1:13" x14ac:dyDescent="0.2">
      <c r="B26" s="30" t="s">
        <v>35</v>
      </c>
      <c r="C26" s="67" t="s">
        <v>372</v>
      </c>
      <c r="D26" s="34">
        <v>1</v>
      </c>
      <c r="E26" s="30" t="s">
        <v>359</v>
      </c>
      <c r="F26" s="30" t="s">
        <v>360</v>
      </c>
      <c r="G26" s="30" t="s">
        <v>39</v>
      </c>
      <c r="H26" s="30" t="s">
        <v>45</v>
      </c>
      <c r="I26" s="32">
        <v>25750</v>
      </c>
      <c r="J26" s="30" t="s">
        <v>41</v>
      </c>
      <c r="K26" s="33">
        <v>6699.22</v>
      </c>
      <c r="L26" s="33">
        <v>5957.28</v>
      </c>
      <c r="M26" s="33">
        <v>741.94</v>
      </c>
    </row>
    <row r="28" spans="1:13" s="141" customFormat="1" x14ac:dyDescent="0.2">
      <c r="A28" s="142" t="s">
        <v>1596</v>
      </c>
    </row>
    <row r="29" spans="1:13" x14ac:dyDescent="0.2">
      <c r="A29" s="71"/>
      <c r="B29" s="30" t="s">
        <v>35</v>
      </c>
      <c r="C29" s="67" t="s">
        <v>590</v>
      </c>
      <c r="D29" s="34">
        <v>0</v>
      </c>
      <c r="E29" s="30" t="s">
        <v>359</v>
      </c>
      <c r="F29" s="30" t="s">
        <v>360</v>
      </c>
      <c r="G29" s="30" t="s">
        <v>109</v>
      </c>
      <c r="H29" s="30" t="s">
        <v>588</v>
      </c>
      <c r="I29" s="32">
        <v>40991</v>
      </c>
      <c r="J29" s="30" t="s">
        <v>41</v>
      </c>
      <c r="K29" s="33">
        <v>0</v>
      </c>
      <c r="L29" s="33">
        <v>0</v>
      </c>
      <c r="M29" s="33">
        <v>0</v>
      </c>
    </row>
    <row r="30" spans="1:13" x14ac:dyDescent="0.2">
      <c r="B30" s="30" t="s">
        <v>35</v>
      </c>
      <c r="C30" s="67" t="s">
        <v>589</v>
      </c>
      <c r="D30" s="34">
        <v>1</v>
      </c>
      <c r="E30" s="30" t="s">
        <v>359</v>
      </c>
      <c r="F30" s="30" t="s">
        <v>360</v>
      </c>
      <c r="G30" s="30" t="s">
        <v>39</v>
      </c>
      <c r="H30" s="30" t="s">
        <v>588</v>
      </c>
      <c r="I30" s="32">
        <v>40991</v>
      </c>
      <c r="J30" s="30" t="s">
        <v>41</v>
      </c>
      <c r="K30" s="33">
        <v>11025.32</v>
      </c>
      <c r="L30" s="33">
        <v>143.58000000000001</v>
      </c>
      <c r="M30" s="33">
        <v>10881.74</v>
      </c>
    </row>
    <row r="31" spans="1:13" s="141" customFormat="1" x14ac:dyDescent="0.2"/>
    <row r="32" spans="1:13" s="71" customFormat="1" x14ac:dyDescent="0.2">
      <c r="A32" s="142" t="s">
        <v>1597</v>
      </c>
    </row>
    <row r="33" spans="2:13" x14ac:dyDescent="0.2">
      <c r="B33" s="30" t="s">
        <v>35</v>
      </c>
      <c r="C33" s="79" t="s">
        <v>544</v>
      </c>
      <c r="D33" s="34">
        <v>0</v>
      </c>
      <c r="E33" s="30" t="s">
        <v>359</v>
      </c>
      <c r="F33" s="30" t="s">
        <v>360</v>
      </c>
      <c r="G33" s="30" t="s">
        <v>39</v>
      </c>
      <c r="H33" s="30" t="s">
        <v>51</v>
      </c>
      <c r="I33" s="32">
        <v>33055</v>
      </c>
      <c r="J33" s="30" t="s">
        <v>41</v>
      </c>
      <c r="K33" s="33">
        <v>0</v>
      </c>
      <c r="L33" s="33">
        <v>0</v>
      </c>
      <c r="M33" s="33">
        <v>0</v>
      </c>
    </row>
    <row r="34" spans="2:13" x14ac:dyDescent="0.2">
      <c r="B34" s="30" t="s">
        <v>35</v>
      </c>
      <c r="C34" s="79" t="s">
        <v>501</v>
      </c>
      <c r="D34" s="34">
        <v>0</v>
      </c>
      <c r="E34" s="30" t="s">
        <v>359</v>
      </c>
      <c r="F34" s="30" t="s">
        <v>360</v>
      </c>
      <c r="G34" s="30" t="s">
        <v>39</v>
      </c>
      <c r="H34" s="30" t="s">
        <v>51</v>
      </c>
      <c r="I34" s="32">
        <v>33055</v>
      </c>
      <c r="J34" s="30" t="s">
        <v>41</v>
      </c>
      <c r="K34" s="33">
        <v>0</v>
      </c>
      <c r="L34" s="33">
        <v>0</v>
      </c>
      <c r="M34" s="33">
        <v>0</v>
      </c>
    </row>
    <row r="35" spans="2:13" x14ac:dyDescent="0.2">
      <c r="B35" s="30" t="s">
        <v>35</v>
      </c>
      <c r="C35" s="79" t="s">
        <v>389</v>
      </c>
      <c r="D35" s="34">
        <v>0</v>
      </c>
      <c r="E35" s="30" t="s">
        <v>359</v>
      </c>
      <c r="F35" s="30" t="s">
        <v>360</v>
      </c>
      <c r="G35" s="30" t="s">
        <v>39</v>
      </c>
      <c r="H35" s="30" t="s">
        <v>51</v>
      </c>
      <c r="I35" s="32">
        <v>27211</v>
      </c>
      <c r="J35" s="30" t="s">
        <v>41</v>
      </c>
      <c r="K35" s="33">
        <v>0</v>
      </c>
      <c r="L35" s="33">
        <v>0</v>
      </c>
      <c r="M35" s="33">
        <v>0</v>
      </c>
    </row>
    <row r="36" spans="2:13" x14ac:dyDescent="0.2">
      <c r="B36" s="30" t="s">
        <v>35</v>
      </c>
      <c r="C36" s="79" t="s">
        <v>546</v>
      </c>
      <c r="D36" s="34">
        <v>0</v>
      </c>
      <c r="E36" s="30" t="s">
        <v>359</v>
      </c>
      <c r="F36" s="30" t="s">
        <v>360</v>
      </c>
      <c r="G36" s="30" t="s">
        <v>39</v>
      </c>
      <c r="H36" s="30" t="s">
        <v>51</v>
      </c>
      <c r="I36" s="32">
        <v>27211</v>
      </c>
      <c r="J36" s="30" t="s">
        <v>41</v>
      </c>
      <c r="K36" s="33">
        <v>0</v>
      </c>
      <c r="L36" s="33">
        <v>0</v>
      </c>
      <c r="M36" s="33">
        <v>0</v>
      </c>
    </row>
    <row r="37" spans="2:13" x14ac:dyDescent="0.2">
      <c r="B37" s="30" t="s">
        <v>35</v>
      </c>
      <c r="C37" s="79" t="s">
        <v>457</v>
      </c>
      <c r="D37" s="34">
        <v>0</v>
      </c>
      <c r="E37" s="30" t="s">
        <v>359</v>
      </c>
      <c r="F37" s="30" t="s">
        <v>360</v>
      </c>
      <c r="G37" s="30" t="s">
        <v>39</v>
      </c>
      <c r="H37" s="30" t="s">
        <v>51</v>
      </c>
      <c r="I37" s="32">
        <v>29768</v>
      </c>
      <c r="J37" s="30" t="s">
        <v>41</v>
      </c>
      <c r="K37" s="33">
        <v>0</v>
      </c>
      <c r="L37" s="33">
        <v>0</v>
      </c>
      <c r="M37" s="33">
        <v>0</v>
      </c>
    </row>
    <row r="38" spans="2:13" x14ac:dyDescent="0.2">
      <c r="B38" s="30" t="s">
        <v>35</v>
      </c>
      <c r="C38" s="79" t="s">
        <v>547</v>
      </c>
      <c r="D38" s="34">
        <v>0</v>
      </c>
      <c r="E38" s="30" t="s">
        <v>359</v>
      </c>
      <c r="F38" s="30" t="s">
        <v>360</v>
      </c>
      <c r="G38" s="30" t="s">
        <v>39</v>
      </c>
      <c r="H38" s="30" t="s">
        <v>51</v>
      </c>
      <c r="I38" s="32">
        <v>33055</v>
      </c>
      <c r="J38" s="30" t="s">
        <v>41</v>
      </c>
      <c r="K38" s="33">
        <v>0</v>
      </c>
      <c r="L38" s="33">
        <v>0</v>
      </c>
      <c r="M38" s="33">
        <v>0</v>
      </c>
    </row>
    <row r="39" spans="2:13" x14ac:dyDescent="0.2">
      <c r="B39" s="30" t="s">
        <v>35</v>
      </c>
      <c r="C39" s="79" t="s">
        <v>477</v>
      </c>
      <c r="D39" s="34">
        <v>0</v>
      </c>
      <c r="E39" s="30" t="s">
        <v>359</v>
      </c>
      <c r="F39" s="30" t="s">
        <v>360</v>
      </c>
      <c r="G39" s="30" t="s">
        <v>39</v>
      </c>
      <c r="H39" s="30" t="s">
        <v>51</v>
      </c>
      <c r="I39" s="32">
        <v>27211</v>
      </c>
      <c r="J39" s="30" t="s">
        <v>41</v>
      </c>
      <c r="K39" s="33">
        <v>0</v>
      </c>
      <c r="L39" s="33">
        <v>0</v>
      </c>
      <c r="M39" s="33">
        <v>0</v>
      </c>
    </row>
    <row r="40" spans="2:13" x14ac:dyDescent="0.2">
      <c r="B40" s="30" t="s">
        <v>35</v>
      </c>
      <c r="C40" s="79" t="s">
        <v>479</v>
      </c>
      <c r="D40" s="34">
        <v>0</v>
      </c>
      <c r="E40" s="30" t="s">
        <v>359</v>
      </c>
      <c r="F40" s="30" t="s">
        <v>360</v>
      </c>
      <c r="G40" s="30" t="s">
        <v>39</v>
      </c>
      <c r="H40" s="30" t="s">
        <v>51</v>
      </c>
      <c r="I40" s="32">
        <v>33055</v>
      </c>
      <c r="J40" s="30" t="s">
        <v>41</v>
      </c>
      <c r="K40" s="33">
        <v>0</v>
      </c>
      <c r="L40" s="33">
        <v>0</v>
      </c>
      <c r="M40" s="33">
        <v>0</v>
      </c>
    </row>
    <row r="41" spans="2:13" x14ac:dyDescent="0.2">
      <c r="B41" s="30" t="s">
        <v>35</v>
      </c>
      <c r="C41" s="79" t="s">
        <v>422</v>
      </c>
      <c r="D41" s="34">
        <v>0</v>
      </c>
      <c r="E41" s="30" t="s">
        <v>359</v>
      </c>
      <c r="F41" s="30" t="s">
        <v>360</v>
      </c>
      <c r="G41" s="30" t="s">
        <v>39</v>
      </c>
      <c r="H41" s="30" t="s">
        <v>51</v>
      </c>
      <c r="I41" s="32">
        <v>27211</v>
      </c>
      <c r="J41" s="30" t="s">
        <v>41</v>
      </c>
      <c r="K41" s="33">
        <v>0</v>
      </c>
      <c r="L41" s="33">
        <v>0</v>
      </c>
      <c r="M41" s="33">
        <v>0</v>
      </c>
    </row>
    <row r="42" spans="2:13" x14ac:dyDescent="0.2">
      <c r="B42" s="30" t="s">
        <v>35</v>
      </c>
      <c r="C42" s="79" t="s">
        <v>472</v>
      </c>
      <c r="D42" s="34">
        <v>0</v>
      </c>
      <c r="E42" s="30" t="s">
        <v>359</v>
      </c>
      <c r="F42" s="30" t="s">
        <v>360</v>
      </c>
      <c r="G42" s="30" t="s">
        <v>39</v>
      </c>
      <c r="H42" s="30" t="s">
        <v>51</v>
      </c>
      <c r="I42" s="32">
        <v>33055</v>
      </c>
      <c r="J42" s="30" t="s">
        <v>41</v>
      </c>
      <c r="K42" s="33">
        <v>0</v>
      </c>
      <c r="L42" s="33">
        <v>0</v>
      </c>
      <c r="M42" s="33">
        <v>0</v>
      </c>
    </row>
    <row r="43" spans="2:13" x14ac:dyDescent="0.2">
      <c r="B43" s="30" t="s">
        <v>35</v>
      </c>
      <c r="C43" s="79" t="s">
        <v>556</v>
      </c>
      <c r="D43" s="34">
        <v>0</v>
      </c>
      <c r="E43" s="30" t="s">
        <v>359</v>
      </c>
      <c r="F43" s="30" t="s">
        <v>360</v>
      </c>
      <c r="G43" s="30" t="s">
        <v>39</v>
      </c>
      <c r="H43" s="30" t="s">
        <v>51</v>
      </c>
      <c r="I43" s="32">
        <v>30864</v>
      </c>
      <c r="J43" s="30" t="s">
        <v>41</v>
      </c>
      <c r="K43" s="33">
        <v>0</v>
      </c>
      <c r="L43" s="33">
        <v>0</v>
      </c>
      <c r="M43" s="33">
        <v>0</v>
      </c>
    </row>
    <row r="44" spans="2:13" x14ac:dyDescent="0.2">
      <c r="B44" s="30" t="s">
        <v>35</v>
      </c>
      <c r="C44" s="79" t="s">
        <v>490</v>
      </c>
      <c r="D44" s="34">
        <v>0</v>
      </c>
      <c r="E44" s="30" t="s">
        <v>359</v>
      </c>
      <c r="F44" s="30" t="s">
        <v>360</v>
      </c>
      <c r="G44" s="30" t="s">
        <v>39</v>
      </c>
      <c r="H44" s="30" t="s">
        <v>51</v>
      </c>
      <c r="I44" s="32">
        <v>34516</v>
      </c>
      <c r="J44" s="30" t="s">
        <v>41</v>
      </c>
      <c r="K44" s="33">
        <v>0</v>
      </c>
      <c r="L44" s="33">
        <v>0</v>
      </c>
      <c r="M44" s="33">
        <v>0</v>
      </c>
    </row>
    <row r="45" spans="2:13" x14ac:dyDescent="0.2">
      <c r="B45" s="30" t="s">
        <v>35</v>
      </c>
      <c r="C45" s="79" t="s">
        <v>454</v>
      </c>
      <c r="D45" s="34">
        <v>0</v>
      </c>
      <c r="E45" s="30" t="s">
        <v>359</v>
      </c>
      <c r="F45" s="30" t="s">
        <v>360</v>
      </c>
      <c r="G45" s="30" t="s">
        <v>39</v>
      </c>
      <c r="H45" s="30" t="s">
        <v>51</v>
      </c>
      <c r="I45" s="32">
        <v>37438</v>
      </c>
      <c r="J45" s="30" t="s">
        <v>41</v>
      </c>
      <c r="K45" s="33">
        <v>0</v>
      </c>
      <c r="L45" s="33">
        <v>0</v>
      </c>
      <c r="M45" s="33">
        <v>0</v>
      </c>
    </row>
    <row r="46" spans="2:13" x14ac:dyDescent="0.2">
      <c r="B46" s="30" t="s">
        <v>35</v>
      </c>
      <c r="C46" s="79" t="s">
        <v>119</v>
      </c>
      <c r="D46" s="34">
        <v>0</v>
      </c>
      <c r="E46" s="30" t="s">
        <v>359</v>
      </c>
      <c r="F46" s="30" t="s">
        <v>360</v>
      </c>
      <c r="G46" s="30" t="s">
        <v>39</v>
      </c>
      <c r="H46" s="30" t="s">
        <v>115</v>
      </c>
      <c r="I46" s="32">
        <v>33055</v>
      </c>
      <c r="J46" s="30" t="s">
        <v>41</v>
      </c>
      <c r="K46" s="33">
        <v>0</v>
      </c>
      <c r="L46" s="33">
        <v>0</v>
      </c>
      <c r="M46" s="33">
        <v>0</v>
      </c>
    </row>
    <row r="47" spans="2:13" x14ac:dyDescent="0.2">
      <c r="B47" s="30" t="s">
        <v>35</v>
      </c>
      <c r="C47" s="79" t="s">
        <v>366</v>
      </c>
      <c r="D47" s="34">
        <v>0</v>
      </c>
      <c r="E47" s="30" t="s">
        <v>359</v>
      </c>
      <c r="F47" s="30" t="s">
        <v>360</v>
      </c>
      <c r="G47" s="30" t="s">
        <v>39</v>
      </c>
      <c r="H47" s="30" t="s">
        <v>45</v>
      </c>
      <c r="I47" s="32">
        <v>33055</v>
      </c>
      <c r="J47" s="30" t="s">
        <v>41</v>
      </c>
      <c r="K47" s="33">
        <v>0</v>
      </c>
      <c r="L47" s="33">
        <v>0</v>
      </c>
      <c r="M47" s="33">
        <v>0</v>
      </c>
    </row>
    <row r="48" spans="2:13" x14ac:dyDescent="0.2">
      <c r="B48" s="30" t="s">
        <v>35</v>
      </c>
      <c r="C48" s="79" t="s">
        <v>418</v>
      </c>
      <c r="D48" s="34">
        <v>0</v>
      </c>
      <c r="E48" s="30" t="s">
        <v>359</v>
      </c>
      <c r="F48" s="30" t="s">
        <v>360</v>
      </c>
      <c r="G48" s="30" t="s">
        <v>39</v>
      </c>
      <c r="H48" s="30" t="s">
        <v>51</v>
      </c>
      <c r="I48" s="32">
        <v>27211</v>
      </c>
      <c r="J48" s="30" t="s">
        <v>41</v>
      </c>
      <c r="K48" s="33">
        <v>0</v>
      </c>
      <c r="L48" s="33">
        <v>0</v>
      </c>
      <c r="M48" s="33">
        <v>0</v>
      </c>
    </row>
    <row r="49" spans="2:13" x14ac:dyDescent="0.2">
      <c r="B49" s="30" t="s">
        <v>35</v>
      </c>
      <c r="C49" s="79" t="s">
        <v>492</v>
      </c>
      <c r="D49" s="34">
        <v>0</v>
      </c>
      <c r="E49" s="30" t="s">
        <v>359</v>
      </c>
      <c r="F49" s="30" t="s">
        <v>360</v>
      </c>
      <c r="G49" s="30" t="s">
        <v>39</v>
      </c>
      <c r="H49" s="30" t="s">
        <v>51</v>
      </c>
      <c r="I49" s="32">
        <v>33055</v>
      </c>
      <c r="J49" s="30" t="s">
        <v>41</v>
      </c>
      <c r="K49" s="33">
        <v>0</v>
      </c>
      <c r="L49" s="33">
        <v>0</v>
      </c>
      <c r="M49" s="33">
        <v>0</v>
      </c>
    </row>
    <row r="50" spans="2:13" x14ac:dyDescent="0.2">
      <c r="B50" s="30" t="s">
        <v>35</v>
      </c>
      <c r="C50" s="79" t="s">
        <v>486</v>
      </c>
      <c r="D50" s="34">
        <v>0</v>
      </c>
      <c r="E50" s="30" t="s">
        <v>359</v>
      </c>
      <c r="F50" s="30" t="s">
        <v>360</v>
      </c>
      <c r="G50" s="30" t="s">
        <v>39</v>
      </c>
      <c r="H50" s="30" t="s">
        <v>51</v>
      </c>
      <c r="I50" s="32">
        <v>33055</v>
      </c>
      <c r="J50" s="30" t="s">
        <v>41</v>
      </c>
      <c r="K50" s="33">
        <v>0</v>
      </c>
      <c r="L50" s="33">
        <v>0</v>
      </c>
      <c r="M50" s="33">
        <v>0</v>
      </c>
    </row>
    <row r="51" spans="2:13" x14ac:dyDescent="0.2">
      <c r="B51" s="30" t="s">
        <v>35</v>
      </c>
      <c r="C51" s="79" t="s">
        <v>424</v>
      </c>
      <c r="D51" s="34">
        <v>0</v>
      </c>
      <c r="E51" s="30" t="s">
        <v>359</v>
      </c>
      <c r="F51" s="30" t="s">
        <v>360</v>
      </c>
      <c r="G51" s="30" t="s">
        <v>39</v>
      </c>
      <c r="H51" s="30" t="s">
        <v>51</v>
      </c>
      <c r="I51" s="32">
        <v>37438</v>
      </c>
      <c r="J51" s="30" t="s">
        <v>41</v>
      </c>
      <c r="K51" s="33">
        <v>0</v>
      </c>
      <c r="L51" s="33">
        <v>0</v>
      </c>
      <c r="M51" s="33">
        <v>0</v>
      </c>
    </row>
    <row r="52" spans="2:13" x14ac:dyDescent="0.2">
      <c r="B52" s="30" t="s">
        <v>35</v>
      </c>
      <c r="C52" s="79" t="s">
        <v>406</v>
      </c>
      <c r="D52" s="34">
        <v>0</v>
      </c>
      <c r="E52" s="30" t="s">
        <v>359</v>
      </c>
      <c r="F52" s="30" t="s">
        <v>360</v>
      </c>
      <c r="G52" s="30" t="s">
        <v>39</v>
      </c>
      <c r="H52" s="30" t="s">
        <v>51</v>
      </c>
      <c r="I52" s="32">
        <v>27211</v>
      </c>
      <c r="J52" s="30" t="s">
        <v>41</v>
      </c>
      <c r="K52" s="33">
        <v>0</v>
      </c>
      <c r="L52" s="33">
        <v>0</v>
      </c>
      <c r="M52" s="33">
        <v>0</v>
      </c>
    </row>
    <row r="53" spans="2:13" x14ac:dyDescent="0.2">
      <c r="B53" s="30" t="s">
        <v>35</v>
      </c>
      <c r="C53" s="79" t="s">
        <v>550</v>
      </c>
      <c r="D53" s="34">
        <v>0</v>
      </c>
      <c r="E53" s="30" t="s">
        <v>359</v>
      </c>
      <c r="F53" s="30" t="s">
        <v>360</v>
      </c>
      <c r="G53" s="30" t="s">
        <v>39</v>
      </c>
      <c r="H53" s="30" t="s">
        <v>51</v>
      </c>
      <c r="I53" s="32">
        <v>33055</v>
      </c>
      <c r="J53" s="30" t="s">
        <v>41</v>
      </c>
      <c r="K53" s="33">
        <v>0</v>
      </c>
      <c r="L53" s="33">
        <v>0</v>
      </c>
      <c r="M53" s="33">
        <v>0</v>
      </c>
    </row>
    <row r="54" spans="2:13" x14ac:dyDescent="0.2">
      <c r="B54" s="30" t="s">
        <v>35</v>
      </c>
      <c r="C54" s="79" t="s">
        <v>487</v>
      </c>
      <c r="D54" s="34">
        <v>0</v>
      </c>
      <c r="E54" s="30" t="s">
        <v>359</v>
      </c>
      <c r="F54" s="30" t="s">
        <v>360</v>
      </c>
      <c r="G54" s="30" t="s">
        <v>39</v>
      </c>
      <c r="H54" s="30" t="s">
        <v>51</v>
      </c>
      <c r="I54" s="32">
        <v>20271</v>
      </c>
      <c r="J54" s="30" t="s">
        <v>41</v>
      </c>
      <c r="K54" s="33">
        <v>0</v>
      </c>
      <c r="L54" s="33">
        <v>0</v>
      </c>
      <c r="M54" s="33">
        <v>0</v>
      </c>
    </row>
    <row r="55" spans="2:13" x14ac:dyDescent="0.2">
      <c r="B55" s="30" t="s">
        <v>35</v>
      </c>
      <c r="C55" s="79" t="s">
        <v>460</v>
      </c>
      <c r="D55" s="34">
        <v>0</v>
      </c>
      <c r="E55" s="30" t="s">
        <v>359</v>
      </c>
      <c r="F55" s="30" t="s">
        <v>360</v>
      </c>
      <c r="G55" s="30" t="s">
        <v>39</v>
      </c>
      <c r="H55" s="30" t="s">
        <v>51</v>
      </c>
      <c r="I55" s="32">
        <v>27211</v>
      </c>
      <c r="J55" s="30" t="s">
        <v>41</v>
      </c>
      <c r="K55" s="33">
        <v>0</v>
      </c>
      <c r="L55" s="33">
        <v>0</v>
      </c>
      <c r="M55" s="33">
        <v>0</v>
      </c>
    </row>
    <row r="56" spans="2:13" x14ac:dyDescent="0.2">
      <c r="B56" s="30" t="s">
        <v>35</v>
      </c>
      <c r="C56" s="79" t="s">
        <v>568</v>
      </c>
      <c r="D56" s="34">
        <v>0</v>
      </c>
      <c r="E56" s="30" t="s">
        <v>359</v>
      </c>
      <c r="F56" s="30" t="s">
        <v>360</v>
      </c>
      <c r="G56" s="30" t="s">
        <v>39</v>
      </c>
      <c r="H56" s="30" t="s">
        <v>51</v>
      </c>
      <c r="I56" s="32">
        <v>33786</v>
      </c>
      <c r="J56" s="30" t="s">
        <v>41</v>
      </c>
      <c r="K56" s="33">
        <v>0</v>
      </c>
      <c r="L56" s="33">
        <v>0</v>
      </c>
      <c r="M56" s="33">
        <v>0</v>
      </c>
    </row>
    <row r="57" spans="2:13" x14ac:dyDescent="0.2">
      <c r="B57" s="30" t="s">
        <v>35</v>
      </c>
      <c r="C57" s="79" t="s">
        <v>569</v>
      </c>
      <c r="D57" s="34">
        <v>0</v>
      </c>
      <c r="E57" s="30" t="s">
        <v>359</v>
      </c>
      <c r="F57" s="30" t="s">
        <v>360</v>
      </c>
      <c r="G57" s="30" t="s">
        <v>39</v>
      </c>
      <c r="H57" s="30" t="s">
        <v>51</v>
      </c>
      <c r="I57" s="32">
        <v>33786</v>
      </c>
      <c r="J57" s="30" t="s">
        <v>41</v>
      </c>
      <c r="K57" s="33">
        <v>0</v>
      </c>
      <c r="L57" s="33">
        <v>0</v>
      </c>
      <c r="M57" s="33">
        <v>0</v>
      </c>
    </row>
    <row r="58" spans="2:13" x14ac:dyDescent="0.2">
      <c r="B58" s="30" t="s">
        <v>35</v>
      </c>
      <c r="C58" s="79" t="s">
        <v>570</v>
      </c>
      <c r="D58" s="34">
        <v>0</v>
      </c>
      <c r="E58" s="30" t="s">
        <v>359</v>
      </c>
      <c r="F58" s="30" t="s">
        <v>360</v>
      </c>
      <c r="G58" s="30" t="s">
        <v>39</v>
      </c>
      <c r="H58" s="30" t="s">
        <v>51</v>
      </c>
      <c r="I58" s="32">
        <v>33786</v>
      </c>
      <c r="J58" s="30" t="s">
        <v>41</v>
      </c>
      <c r="K58" s="33">
        <v>0</v>
      </c>
      <c r="L58" s="33">
        <v>0</v>
      </c>
      <c r="M58" s="33">
        <v>0</v>
      </c>
    </row>
    <row r="59" spans="2:13" x14ac:dyDescent="0.2">
      <c r="B59" s="30" t="s">
        <v>35</v>
      </c>
      <c r="C59" s="79" t="s">
        <v>571</v>
      </c>
      <c r="D59" s="34">
        <v>0</v>
      </c>
      <c r="E59" s="30" t="s">
        <v>359</v>
      </c>
      <c r="F59" s="30" t="s">
        <v>360</v>
      </c>
      <c r="G59" s="30" t="s">
        <v>39</v>
      </c>
      <c r="H59" s="30" t="s">
        <v>51</v>
      </c>
      <c r="I59" s="32">
        <v>33786</v>
      </c>
      <c r="J59" s="30" t="s">
        <v>41</v>
      </c>
      <c r="K59" s="33">
        <v>0</v>
      </c>
      <c r="L59" s="33">
        <v>0</v>
      </c>
      <c r="M59" s="33">
        <v>0</v>
      </c>
    </row>
    <row r="60" spans="2:13" x14ac:dyDescent="0.2">
      <c r="B60" s="30" t="s">
        <v>35</v>
      </c>
      <c r="C60" s="79" t="s">
        <v>386</v>
      </c>
      <c r="D60" s="34">
        <v>0</v>
      </c>
      <c r="E60" s="30" t="s">
        <v>359</v>
      </c>
      <c r="F60" s="30" t="s">
        <v>360</v>
      </c>
      <c r="G60" s="30" t="s">
        <v>39</v>
      </c>
      <c r="H60" s="30" t="s">
        <v>51</v>
      </c>
      <c r="I60" s="32">
        <v>20271</v>
      </c>
      <c r="J60" s="30" t="s">
        <v>41</v>
      </c>
      <c r="K60" s="33">
        <v>0</v>
      </c>
      <c r="L60" s="33">
        <v>0</v>
      </c>
      <c r="M60" s="33">
        <v>0</v>
      </c>
    </row>
    <row r="61" spans="2:13" x14ac:dyDescent="0.2">
      <c r="B61" s="30" t="s">
        <v>35</v>
      </c>
      <c r="C61" s="79" t="s">
        <v>488</v>
      </c>
      <c r="D61" s="34">
        <v>0</v>
      </c>
      <c r="E61" s="30" t="s">
        <v>359</v>
      </c>
      <c r="F61" s="30" t="s">
        <v>360</v>
      </c>
      <c r="G61" s="30" t="s">
        <v>39</v>
      </c>
      <c r="H61" s="30" t="s">
        <v>51</v>
      </c>
      <c r="I61" s="32">
        <v>33055</v>
      </c>
      <c r="J61" s="30" t="s">
        <v>41</v>
      </c>
      <c r="K61" s="33">
        <v>0</v>
      </c>
      <c r="L61" s="33">
        <v>0</v>
      </c>
      <c r="M61" s="33">
        <v>0</v>
      </c>
    </row>
    <row r="62" spans="2:13" x14ac:dyDescent="0.2">
      <c r="B62" s="30" t="s">
        <v>35</v>
      </c>
      <c r="C62" s="79" t="s">
        <v>434</v>
      </c>
      <c r="D62" s="34">
        <v>0</v>
      </c>
      <c r="E62" s="30" t="s">
        <v>359</v>
      </c>
      <c r="F62" s="30" t="s">
        <v>360</v>
      </c>
      <c r="G62" s="30" t="s">
        <v>39</v>
      </c>
      <c r="H62" s="30" t="s">
        <v>51</v>
      </c>
      <c r="I62" s="32">
        <v>27211</v>
      </c>
      <c r="J62" s="30" t="s">
        <v>41</v>
      </c>
      <c r="K62" s="33">
        <v>0</v>
      </c>
      <c r="L62" s="33">
        <v>0</v>
      </c>
      <c r="M62" s="33">
        <v>0</v>
      </c>
    </row>
    <row r="63" spans="2:13" x14ac:dyDescent="0.2">
      <c r="B63" s="30" t="s">
        <v>35</v>
      </c>
      <c r="C63" s="79" t="s">
        <v>475</v>
      </c>
      <c r="D63" s="34">
        <v>0</v>
      </c>
      <c r="E63" s="30" t="s">
        <v>359</v>
      </c>
      <c r="F63" s="30" t="s">
        <v>360</v>
      </c>
      <c r="G63" s="30" t="s">
        <v>39</v>
      </c>
      <c r="H63" s="30" t="s">
        <v>51</v>
      </c>
      <c r="I63" s="32">
        <v>33786</v>
      </c>
      <c r="J63" s="30" t="s">
        <v>41</v>
      </c>
      <c r="K63" s="33">
        <v>0</v>
      </c>
      <c r="L63" s="33">
        <v>0</v>
      </c>
      <c r="M63" s="33">
        <v>0</v>
      </c>
    </row>
    <row r="64" spans="2:13" x14ac:dyDescent="0.2">
      <c r="B64" s="30" t="s">
        <v>35</v>
      </c>
      <c r="C64" s="79" t="s">
        <v>140</v>
      </c>
      <c r="D64" s="34">
        <v>0</v>
      </c>
      <c r="E64" s="30" t="s">
        <v>359</v>
      </c>
      <c r="F64" s="30" t="s">
        <v>360</v>
      </c>
      <c r="G64" s="30" t="s">
        <v>39</v>
      </c>
      <c r="H64" s="30" t="s">
        <v>51</v>
      </c>
      <c r="I64" s="32">
        <v>33055</v>
      </c>
      <c r="J64" s="30" t="s">
        <v>41</v>
      </c>
      <c r="K64" s="33">
        <v>0</v>
      </c>
      <c r="L64" s="33">
        <v>0</v>
      </c>
      <c r="M64" s="33">
        <v>0</v>
      </c>
    </row>
    <row r="65" spans="1:13" x14ac:dyDescent="0.2">
      <c r="B65" s="30" t="s">
        <v>35</v>
      </c>
      <c r="C65" s="79" t="s">
        <v>446</v>
      </c>
      <c r="D65" s="34">
        <v>0</v>
      </c>
      <c r="E65" s="30" t="s">
        <v>359</v>
      </c>
      <c r="F65" s="30" t="s">
        <v>360</v>
      </c>
      <c r="G65" s="30" t="s">
        <v>39</v>
      </c>
      <c r="H65" s="30" t="s">
        <v>51</v>
      </c>
      <c r="I65" s="32">
        <v>20271</v>
      </c>
      <c r="J65" s="30" t="s">
        <v>41</v>
      </c>
      <c r="K65" s="33">
        <v>0</v>
      </c>
      <c r="L65" s="33">
        <v>0</v>
      </c>
      <c r="M65" s="33">
        <v>0</v>
      </c>
    </row>
    <row r="66" spans="1:13" x14ac:dyDescent="0.2">
      <c r="B66" s="30" t="s">
        <v>35</v>
      </c>
      <c r="C66" s="79" t="s">
        <v>476</v>
      </c>
      <c r="D66" s="34">
        <v>0</v>
      </c>
      <c r="E66" s="30" t="s">
        <v>359</v>
      </c>
      <c r="F66" s="30" t="s">
        <v>360</v>
      </c>
      <c r="G66" s="30" t="s">
        <v>39</v>
      </c>
      <c r="H66" s="30" t="s">
        <v>51</v>
      </c>
      <c r="I66" s="32">
        <v>33786</v>
      </c>
      <c r="J66" s="30" t="s">
        <v>41</v>
      </c>
      <c r="K66" s="33">
        <v>0</v>
      </c>
      <c r="L66" s="33">
        <v>0</v>
      </c>
      <c r="M66" s="33">
        <v>0</v>
      </c>
    </row>
    <row r="67" spans="1:13" x14ac:dyDescent="0.2">
      <c r="B67" s="30" t="s">
        <v>35</v>
      </c>
      <c r="C67" s="79" t="s">
        <v>419</v>
      </c>
      <c r="D67" s="34">
        <v>0</v>
      </c>
      <c r="E67" s="30" t="s">
        <v>359</v>
      </c>
      <c r="F67" s="30" t="s">
        <v>360</v>
      </c>
      <c r="G67" s="30" t="s">
        <v>39</v>
      </c>
      <c r="H67" s="30" t="s">
        <v>51</v>
      </c>
      <c r="I67" s="32">
        <v>27211</v>
      </c>
      <c r="J67" s="30" t="s">
        <v>41</v>
      </c>
      <c r="K67" s="33">
        <v>0</v>
      </c>
      <c r="L67" s="33">
        <v>0</v>
      </c>
      <c r="M67" s="33">
        <v>0</v>
      </c>
    </row>
    <row r="68" spans="1:13" x14ac:dyDescent="0.2">
      <c r="B68" s="30" t="s">
        <v>35</v>
      </c>
      <c r="C68" s="79" t="s">
        <v>420</v>
      </c>
      <c r="D68" s="34">
        <v>0</v>
      </c>
      <c r="E68" s="30" t="s">
        <v>359</v>
      </c>
      <c r="F68" s="30" t="s">
        <v>360</v>
      </c>
      <c r="G68" s="30" t="s">
        <v>39</v>
      </c>
      <c r="H68" s="30" t="s">
        <v>51</v>
      </c>
      <c r="I68" s="32">
        <v>27211</v>
      </c>
      <c r="J68" s="30" t="s">
        <v>41</v>
      </c>
      <c r="K68" s="33">
        <v>0</v>
      </c>
      <c r="L68" s="33">
        <v>0</v>
      </c>
      <c r="M68" s="33">
        <v>0</v>
      </c>
    </row>
    <row r="69" spans="1:13" x14ac:dyDescent="0.2">
      <c r="B69" s="30" t="s">
        <v>35</v>
      </c>
      <c r="C69" s="79" t="s">
        <v>428</v>
      </c>
      <c r="D69" s="34">
        <v>0</v>
      </c>
      <c r="E69" s="30" t="s">
        <v>359</v>
      </c>
      <c r="F69" s="30" t="s">
        <v>360</v>
      </c>
      <c r="G69" s="30" t="s">
        <v>39</v>
      </c>
      <c r="H69" s="30" t="s">
        <v>51</v>
      </c>
      <c r="I69" s="32">
        <v>27211</v>
      </c>
      <c r="J69" s="30" t="s">
        <v>41</v>
      </c>
      <c r="K69" s="33">
        <v>0</v>
      </c>
      <c r="L69" s="33">
        <v>0</v>
      </c>
      <c r="M69" s="33">
        <v>0</v>
      </c>
    </row>
    <row r="70" spans="1:13" x14ac:dyDescent="0.2">
      <c r="B70" s="30" t="s">
        <v>35</v>
      </c>
      <c r="C70" s="79" t="s">
        <v>517</v>
      </c>
      <c r="D70" s="34">
        <v>0</v>
      </c>
      <c r="E70" s="30" t="s">
        <v>359</v>
      </c>
      <c r="F70" s="30" t="s">
        <v>360</v>
      </c>
      <c r="G70" s="30" t="s">
        <v>39</v>
      </c>
      <c r="H70" s="30" t="s">
        <v>51</v>
      </c>
      <c r="I70" s="32">
        <v>33055</v>
      </c>
      <c r="J70" s="30" t="s">
        <v>41</v>
      </c>
      <c r="K70" s="33">
        <v>0</v>
      </c>
      <c r="L70" s="33">
        <v>0</v>
      </c>
      <c r="M70" s="33">
        <v>0</v>
      </c>
    </row>
    <row r="71" spans="1:13" x14ac:dyDescent="0.2">
      <c r="B71" s="30" t="s">
        <v>35</v>
      </c>
      <c r="C71" s="79" t="s">
        <v>414</v>
      </c>
      <c r="D71" s="34">
        <v>0</v>
      </c>
      <c r="E71" s="30" t="s">
        <v>359</v>
      </c>
      <c r="F71" s="30" t="s">
        <v>360</v>
      </c>
      <c r="G71" s="30" t="s">
        <v>39</v>
      </c>
      <c r="H71" s="30" t="s">
        <v>51</v>
      </c>
      <c r="I71" s="32">
        <v>27211</v>
      </c>
      <c r="J71" s="30" t="s">
        <v>41</v>
      </c>
      <c r="K71" s="33">
        <v>0</v>
      </c>
      <c r="L71" s="33">
        <v>0</v>
      </c>
      <c r="M71" s="33">
        <v>0</v>
      </c>
    </row>
    <row r="72" spans="1:13" x14ac:dyDescent="0.2">
      <c r="B72" s="30" t="s">
        <v>35</v>
      </c>
      <c r="C72" s="79" t="s">
        <v>448</v>
      </c>
      <c r="D72" s="34">
        <v>0</v>
      </c>
      <c r="E72" s="30" t="s">
        <v>359</v>
      </c>
      <c r="F72" s="30" t="s">
        <v>360</v>
      </c>
      <c r="G72" s="30" t="s">
        <v>39</v>
      </c>
      <c r="H72" s="30" t="s">
        <v>51</v>
      </c>
      <c r="I72" s="32">
        <v>33786</v>
      </c>
      <c r="J72" s="30" t="s">
        <v>41</v>
      </c>
      <c r="K72" s="33">
        <v>0</v>
      </c>
      <c r="L72" s="33">
        <v>0</v>
      </c>
      <c r="M72" s="33">
        <v>0</v>
      </c>
    </row>
    <row r="73" spans="1:13" x14ac:dyDescent="0.2">
      <c r="A73" s="71"/>
      <c r="B73" s="30" t="s">
        <v>35</v>
      </c>
      <c r="C73" s="181" t="s">
        <v>585</v>
      </c>
      <c r="D73" s="34">
        <v>0</v>
      </c>
      <c r="E73" s="30" t="s">
        <v>359</v>
      </c>
      <c r="F73" s="30" t="s">
        <v>360</v>
      </c>
      <c r="G73" s="30" t="s">
        <v>109</v>
      </c>
      <c r="H73" s="30" t="s">
        <v>51</v>
      </c>
      <c r="I73" s="32">
        <v>40149</v>
      </c>
      <c r="J73" s="30" t="s">
        <v>41</v>
      </c>
      <c r="K73" s="33">
        <v>0</v>
      </c>
      <c r="L73" s="33">
        <v>0</v>
      </c>
      <c r="M73" s="33">
        <v>0</v>
      </c>
    </row>
    <row r="74" spans="1:13" x14ac:dyDescent="0.2">
      <c r="A74" s="71"/>
      <c r="B74" s="30" t="s">
        <v>35</v>
      </c>
      <c r="C74" s="181" t="s">
        <v>587</v>
      </c>
      <c r="D74" s="34">
        <v>0</v>
      </c>
      <c r="E74" s="30" t="s">
        <v>359</v>
      </c>
      <c r="F74" s="30" t="s">
        <v>360</v>
      </c>
      <c r="G74" s="30" t="s">
        <v>109</v>
      </c>
      <c r="H74" s="30" t="s">
        <v>51</v>
      </c>
      <c r="I74" s="32">
        <v>40625</v>
      </c>
      <c r="J74" s="30" t="s">
        <v>41</v>
      </c>
      <c r="K74" s="33">
        <v>0</v>
      </c>
      <c r="L74" s="33">
        <v>0</v>
      </c>
      <c r="M74" s="33">
        <v>0</v>
      </c>
    </row>
    <row r="75" spans="1:13" s="141" customFormat="1" x14ac:dyDescent="0.2">
      <c r="D75" s="146"/>
      <c r="I75" s="111"/>
      <c r="K75" s="112"/>
      <c r="L75" s="112"/>
      <c r="M75" s="112"/>
    </row>
    <row r="76" spans="1:13" s="71" customFormat="1" x14ac:dyDescent="0.2">
      <c r="A76" s="142" t="s">
        <v>1595</v>
      </c>
      <c r="D76" s="75"/>
      <c r="I76" s="73"/>
      <c r="K76" s="74"/>
      <c r="L76" s="74"/>
      <c r="M76" s="74"/>
    </row>
    <row r="77" spans="1:13" x14ac:dyDescent="0.2">
      <c r="A77" s="71"/>
      <c r="B77" s="30" t="s">
        <v>35</v>
      </c>
      <c r="C77" s="76" t="s">
        <v>583</v>
      </c>
      <c r="D77" s="34">
        <v>0</v>
      </c>
      <c r="E77" s="30" t="s">
        <v>359</v>
      </c>
      <c r="F77" s="30" t="s">
        <v>360</v>
      </c>
      <c r="G77" s="30" t="s">
        <v>109</v>
      </c>
      <c r="H77" s="30" t="s">
        <v>51</v>
      </c>
      <c r="I77" s="32">
        <v>39349</v>
      </c>
      <c r="J77" s="30" t="s">
        <v>41</v>
      </c>
      <c r="K77" s="33">
        <v>0</v>
      </c>
      <c r="L77" s="33">
        <v>0</v>
      </c>
      <c r="M77" s="33">
        <v>0</v>
      </c>
    </row>
    <row r="78" spans="1:13" x14ac:dyDescent="0.2">
      <c r="A78" s="71"/>
      <c r="B78" s="30" t="s">
        <v>35</v>
      </c>
      <c r="C78" s="76" t="s">
        <v>586</v>
      </c>
      <c r="D78" s="34">
        <v>0</v>
      </c>
      <c r="E78" s="30" t="s">
        <v>359</v>
      </c>
      <c r="F78" s="30" t="s">
        <v>360</v>
      </c>
      <c r="G78" s="30" t="s">
        <v>109</v>
      </c>
      <c r="H78" s="30" t="s">
        <v>51</v>
      </c>
      <c r="I78" s="32">
        <v>38988</v>
      </c>
      <c r="J78" s="30" t="s">
        <v>41</v>
      </c>
      <c r="K78" s="33">
        <v>0</v>
      </c>
      <c r="L78" s="33">
        <v>0</v>
      </c>
      <c r="M78" s="33">
        <v>0</v>
      </c>
    </row>
    <row r="79" spans="1:13" x14ac:dyDescent="0.2">
      <c r="A79" s="71"/>
      <c r="B79" s="30" t="s">
        <v>35</v>
      </c>
      <c r="C79" s="76" t="s">
        <v>584</v>
      </c>
      <c r="D79" s="34">
        <v>0</v>
      </c>
      <c r="E79" s="30" t="s">
        <v>359</v>
      </c>
      <c r="F79" s="30" t="s">
        <v>360</v>
      </c>
      <c r="G79" s="30" t="s">
        <v>109</v>
      </c>
      <c r="H79" s="30" t="s">
        <v>51</v>
      </c>
      <c r="I79" s="32">
        <v>40246</v>
      </c>
      <c r="J79" s="30" t="s">
        <v>41</v>
      </c>
      <c r="K79" s="33">
        <v>0</v>
      </c>
      <c r="L79" s="33">
        <v>0</v>
      </c>
      <c r="M79" s="33">
        <v>0</v>
      </c>
    </row>
    <row r="80" spans="1:13" x14ac:dyDescent="0.2">
      <c r="B80" s="30" t="s">
        <v>35</v>
      </c>
      <c r="C80" s="76" t="s">
        <v>72</v>
      </c>
      <c r="D80" s="34">
        <v>3</v>
      </c>
      <c r="E80" s="30" t="s">
        <v>359</v>
      </c>
      <c r="F80" s="30" t="s">
        <v>360</v>
      </c>
      <c r="G80" s="30" t="s">
        <v>39</v>
      </c>
      <c r="H80" s="30" t="s">
        <v>51</v>
      </c>
      <c r="I80" s="32">
        <v>38707</v>
      </c>
      <c r="J80" s="30" t="s">
        <v>41</v>
      </c>
      <c r="K80" s="33">
        <v>8329.74</v>
      </c>
      <c r="L80" s="33">
        <v>1504.78</v>
      </c>
      <c r="M80" s="33">
        <v>6824.96</v>
      </c>
    </row>
    <row r="81" spans="1:13" x14ac:dyDescent="0.2">
      <c r="B81" s="30" t="s">
        <v>35</v>
      </c>
      <c r="C81" s="76" t="s">
        <v>72</v>
      </c>
      <c r="D81" s="34">
        <v>6</v>
      </c>
      <c r="E81" s="30" t="s">
        <v>359</v>
      </c>
      <c r="F81" s="30" t="s">
        <v>360</v>
      </c>
      <c r="G81" s="30" t="s">
        <v>39</v>
      </c>
      <c r="H81" s="30" t="s">
        <v>51</v>
      </c>
      <c r="I81" s="32">
        <v>38834</v>
      </c>
      <c r="J81" s="30" t="s">
        <v>41</v>
      </c>
      <c r="K81" s="33">
        <v>16925.509999999998</v>
      </c>
      <c r="L81" s="33">
        <v>2644.94</v>
      </c>
      <c r="M81" s="33">
        <v>14280.57</v>
      </c>
    </row>
    <row r="82" spans="1:13" x14ac:dyDescent="0.2">
      <c r="B82" s="30" t="s">
        <v>35</v>
      </c>
      <c r="C82" s="76" t="s">
        <v>135</v>
      </c>
      <c r="D82" s="34">
        <v>1</v>
      </c>
      <c r="E82" s="30" t="s">
        <v>359</v>
      </c>
      <c r="F82" s="30" t="s">
        <v>360</v>
      </c>
      <c r="G82" s="30" t="s">
        <v>39</v>
      </c>
      <c r="H82" s="30" t="s">
        <v>51</v>
      </c>
      <c r="I82" s="32">
        <v>38988</v>
      </c>
      <c r="J82" s="30" t="s">
        <v>41</v>
      </c>
      <c r="K82" s="33">
        <v>60715.38</v>
      </c>
      <c r="L82" s="33">
        <v>9487.9599999999991</v>
      </c>
      <c r="M82" s="33">
        <v>51227.42</v>
      </c>
    </row>
    <row r="83" spans="1:13" x14ac:dyDescent="0.2">
      <c r="B83" s="30" t="s">
        <v>35</v>
      </c>
      <c r="C83" s="76" t="s">
        <v>411</v>
      </c>
      <c r="D83" s="34">
        <v>1</v>
      </c>
      <c r="E83" s="30" t="s">
        <v>359</v>
      </c>
      <c r="F83" s="30" t="s">
        <v>360</v>
      </c>
      <c r="G83" s="30" t="s">
        <v>39</v>
      </c>
      <c r="H83" s="30" t="s">
        <v>51</v>
      </c>
      <c r="I83" s="32">
        <v>40532</v>
      </c>
      <c r="J83" s="30" t="s">
        <v>41</v>
      </c>
      <c r="K83" s="33">
        <v>86874.48</v>
      </c>
      <c r="L83" s="33">
        <v>5156.18</v>
      </c>
      <c r="M83" s="33">
        <v>81718.3</v>
      </c>
    </row>
    <row r="84" spans="1:13" x14ac:dyDescent="0.2">
      <c r="B84" s="30" t="s">
        <v>35</v>
      </c>
      <c r="C84" s="76" t="s">
        <v>177</v>
      </c>
      <c r="D84" s="34">
        <v>3</v>
      </c>
      <c r="E84" s="30" t="s">
        <v>359</v>
      </c>
      <c r="F84" s="30" t="s">
        <v>360</v>
      </c>
      <c r="G84" s="30" t="s">
        <v>39</v>
      </c>
      <c r="H84" s="30" t="s">
        <v>51</v>
      </c>
      <c r="I84" s="32">
        <v>39349</v>
      </c>
      <c r="J84" s="30" t="s">
        <v>41</v>
      </c>
      <c r="K84" s="33">
        <v>78399.360000000001</v>
      </c>
      <c r="L84" s="33">
        <v>10341.84</v>
      </c>
      <c r="M84" s="33">
        <v>68057.52</v>
      </c>
    </row>
    <row r="85" spans="1:13" x14ac:dyDescent="0.2">
      <c r="B85" s="30" t="s">
        <v>35</v>
      </c>
      <c r="C85" s="76" t="s">
        <v>150</v>
      </c>
      <c r="D85" s="34">
        <v>1</v>
      </c>
      <c r="E85" s="30" t="s">
        <v>359</v>
      </c>
      <c r="F85" s="30" t="s">
        <v>360</v>
      </c>
      <c r="G85" s="30" t="s">
        <v>39</v>
      </c>
      <c r="H85" s="30" t="s">
        <v>115</v>
      </c>
      <c r="I85" s="32">
        <v>38723</v>
      </c>
      <c r="J85" s="30" t="s">
        <v>41</v>
      </c>
      <c r="K85" s="33">
        <v>49473.33</v>
      </c>
      <c r="L85" s="33">
        <v>23948.75</v>
      </c>
      <c r="M85" s="33">
        <v>25524.58</v>
      </c>
    </row>
    <row r="86" spans="1:13" x14ac:dyDescent="0.2">
      <c r="B86" s="30" t="s">
        <v>35</v>
      </c>
      <c r="C86" s="76" t="s">
        <v>383</v>
      </c>
      <c r="D86" s="34">
        <v>1</v>
      </c>
      <c r="E86" s="30" t="s">
        <v>359</v>
      </c>
      <c r="F86" s="30" t="s">
        <v>360</v>
      </c>
      <c r="G86" s="30" t="s">
        <v>39</v>
      </c>
      <c r="H86" s="30" t="s">
        <v>51</v>
      </c>
      <c r="I86" s="32">
        <v>38791</v>
      </c>
      <c r="J86" s="30" t="s">
        <v>41</v>
      </c>
      <c r="K86" s="33">
        <v>28202.400000000001</v>
      </c>
      <c r="L86" s="33">
        <v>4407.17</v>
      </c>
      <c r="M86" s="33">
        <v>23795.23</v>
      </c>
    </row>
    <row r="87" spans="1:13" x14ac:dyDescent="0.2">
      <c r="B87" s="30" t="s">
        <v>35</v>
      </c>
      <c r="C87" s="76" t="s">
        <v>219</v>
      </c>
      <c r="D87" s="34">
        <v>2</v>
      </c>
      <c r="E87" s="30" t="s">
        <v>359</v>
      </c>
      <c r="F87" s="30" t="s">
        <v>360</v>
      </c>
      <c r="G87" s="30" t="s">
        <v>39</v>
      </c>
      <c r="H87" s="30" t="s">
        <v>51</v>
      </c>
      <c r="I87" s="32">
        <v>39349</v>
      </c>
      <c r="J87" s="30" t="s">
        <v>41</v>
      </c>
      <c r="K87" s="33">
        <v>11160.15</v>
      </c>
      <c r="L87" s="33">
        <v>1472.16</v>
      </c>
      <c r="M87" s="33">
        <v>9687.99</v>
      </c>
    </row>
    <row r="88" spans="1:13" x14ac:dyDescent="0.2">
      <c r="B88" s="30" t="s">
        <v>35</v>
      </c>
      <c r="C88" s="76" t="s">
        <v>148</v>
      </c>
      <c r="D88" s="34">
        <v>3</v>
      </c>
      <c r="E88" s="30" t="s">
        <v>359</v>
      </c>
      <c r="F88" s="30" t="s">
        <v>360</v>
      </c>
      <c r="G88" s="30" t="s">
        <v>39</v>
      </c>
      <c r="H88" s="30" t="s">
        <v>51</v>
      </c>
      <c r="I88" s="32">
        <v>40625</v>
      </c>
      <c r="J88" s="30" t="s">
        <v>41</v>
      </c>
      <c r="K88" s="33">
        <v>15272.1</v>
      </c>
      <c r="L88" s="33">
        <v>541.42999999999995</v>
      </c>
      <c r="M88" s="33">
        <v>14730.67</v>
      </c>
    </row>
    <row r="89" spans="1:13" s="71" customFormat="1" x14ac:dyDescent="0.2">
      <c r="D89" s="75"/>
      <c r="I89" s="73"/>
      <c r="K89" s="74"/>
      <c r="L89" s="74"/>
      <c r="M89" s="74"/>
    </row>
    <row r="90" spans="1:13" s="71" customFormat="1" x14ac:dyDescent="0.2">
      <c r="A90" s="77" t="s">
        <v>1082</v>
      </c>
      <c r="D90" s="75"/>
      <c r="I90" s="73"/>
      <c r="K90" s="74"/>
      <c r="L90" s="74"/>
      <c r="M90" s="74"/>
    </row>
    <row r="91" spans="1:13" x14ac:dyDescent="0.2">
      <c r="B91" s="30" t="s">
        <v>35</v>
      </c>
      <c r="C91" s="30" t="s">
        <v>523</v>
      </c>
      <c r="D91" s="34">
        <v>1</v>
      </c>
      <c r="E91" s="30" t="s">
        <v>359</v>
      </c>
      <c r="F91" s="30" t="s">
        <v>360</v>
      </c>
      <c r="G91" s="30" t="s">
        <v>39</v>
      </c>
      <c r="H91" s="30" t="s">
        <v>51</v>
      </c>
      <c r="I91" s="32">
        <v>29768</v>
      </c>
      <c r="J91" s="30" t="s">
        <v>41</v>
      </c>
      <c r="K91" s="33">
        <v>73710.03</v>
      </c>
      <c r="L91" s="33">
        <v>51257.1</v>
      </c>
      <c r="M91" s="33">
        <v>22452.93</v>
      </c>
    </row>
    <row r="92" spans="1:13" x14ac:dyDescent="0.2">
      <c r="B92" s="30" t="s">
        <v>35</v>
      </c>
      <c r="C92" s="71" t="s">
        <v>558</v>
      </c>
      <c r="D92" s="34">
        <v>11</v>
      </c>
      <c r="E92" s="30" t="s">
        <v>359</v>
      </c>
      <c r="F92" s="30" t="s">
        <v>360</v>
      </c>
      <c r="G92" s="30" t="s">
        <v>39</v>
      </c>
      <c r="H92" s="30" t="s">
        <v>51</v>
      </c>
      <c r="I92" s="32">
        <v>29768</v>
      </c>
      <c r="J92" s="30" t="s">
        <v>41</v>
      </c>
      <c r="K92" s="33">
        <v>2424.27</v>
      </c>
      <c r="L92" s="33">
        <v>1685.81</v>
      </c>
      <c r="M92" s="33">
        <v>738.46</v>
      </c>
    </row>
    <row r="93" spans="1:13" x14ac:dyDescent="0.2">
      <c r="B93" s="30" t="s">
        <v>35</v>
      </c>
      <c r="C93" s="71" t="s">
        <v>535</v>
      </c>
      <c r="D93" s="34">
        <v>7</v>
      </c>
      <c r="E93" s="30" t="s">
        <v>359</v>
      </c>
      <c r="F93" s="30" t="s">
        <v>360</v>
      </c>
      <c r="G93" s="30" t="s">
        <v>39</v>
      </c>
      <c r="H93" s="30" t="s">
        <v>51</v>
      </c>
      <c r="I93" s="32">
        <v>30864</v>
      </c>
      <c r="J93" s="30" t="s">
        <v>41</v>
      </c>
      <c r="K93" s="33">
        <v>1600.7</v>
      </c>
      <c r="L93" s="33">
        <v>1030.31</v>
      </c>
      <c r="M93" s="33">
        <v>570.39</v>
      </c>
    </row>
    <row r="94" spans="1:13" x14ac:dyDescent="0.2">
      <c r="B94" s="30" t="s">
        <v>35</v>
      </c>
      <c r="C94" s="71" t="s">
        <v>542</v>
      </c>
      <c r="D94" s="34">
        <v>2</v>
      </c>
      <c r="E94" s="30" t="s">
        <v>359</v>
      </c>
      <c r="F94" s="30" t="s">
        <v>360</v>
      </c>
      <c r="G94" s="30" t="s">
        <v>39</v>
      </c>
      <c r="H94" s="30" t="s">
        <v>51</v>
      </c>
      <c r="I94" s="32">
        <v>29768</v>
      </c>
      <c r="J94" s="30" t="s">
        <v>41</v>
      </c>
      <c r="K94" s="33">
        <v>14609.44</v>
      </c>
      <c r="L94" s="33">
        <v>10159.23</v>
      </c>
      <c r="M94" s="33">
        <v>4450.21</v>
      </c>
    </row>
    <row r="95" spans="1:13" x14ac:dyDescent="0.2">
      <c r="B95" s="30" t="s">
        <v>35</v>
      </c>
      <c r="C95" s="71" t="s">
        <v>573</v>
      </c>
      <c r="D95" s="34">
        <v>3</v>
      </c>
      <c r="E95" s="30" t="s">
        <v>359</v>
      </c>
      <c r="F95" s="30" t="s">
        <v>360</v>
      </c>
      <c r="G95" s="30" t="s">
        <v>39</v>
      </c>
      <c r="H95" s="30" t="s">
        <v>51</v>
      </c>
      <c r="I95" s="32">
        <v>30864</v>
      </c>
      <c r="J95" s="30" t="s">
        <v>41</v>
      </c>
      <c r="K95" s="33">
        <v>12383.35</v>
      </c>
      <c r="L95" s="33">
        <v>7970.71</v>
      </c>
      <c r="M95" s="33">
        <v>4412.6400000000003</v>
      </c>
    </row>
    <row r="96" spans="1:13" x14ac:dyDescent="0.2">
      <c r="B96" s="30" t="s">
        <v>35</v>
      </c>
      <c r="C96" s="71" t="s">
        <v>543</v>
      </c>
      <c r="D96" s="34">
        <v>3</v>
      </c>
      <c r="E96" s="30" t="s">
        <v>359</v>
      </c>
      <c r="F96" s="30" t="s">
        <v>360</v>
      </c>
      <c r="G96" s="30" t="s">
        <v>39</v>
      </c>
      <c r="H96" s="30" t="s">
        <v>51</v>
      </c>
      <c r="I96" s="32">
        <v>30864</v>
      </c>
      <c r="J96" s="30" t="s">
        <v>41</v>
      </c>
      <c r="K96" s="33">
        <v>931.37</v>
      </c>
      <c r="L96" s="33">
        <v>599.49</v>
      </c>
      <c r="M96" s="33">
        <v>331.88</v>
      </c>
    </row>
    <row r="97" spans="2:13" x14ac:dyDescent="0.2">
      <c r="B97" s="30" t="s">
        <v>35</v>
      </c>
      <c r="C97" s="71" t="s">
        <v>510</v>
      </c>
      <c r="D97" s="34">
        <v>120</v>
      </c>
      <c r="E97" s="30" t="s">
        <v>359</v>
      </c>
      <c r="F97" s="30" t="s">
        <v>360</v>
      </c>
      <c r="G97" s="30" t="s">
        <v>39</v>
      </c>
      <c r="H97" s="30" t="s">
        <v>51</v>
      </c>
      <c r="I97" s="32">
        <v>29768</v>
      </c>
      <c r="J97" s="30" t="s">
        <v>41</v>
      </c>
      <c r="K97" s="33">
        <v>2465.1999999999998</v>
      </c>
      <c r="L97" s="33">
        <v>1714.27</v>
      </c>
      <c r="M97" s="33">
        <v>750.93</v>
      </c>
    </row>
    <row r="98" spans="2:13" x14ac:dyDescent="0.2">
      <c r="B98" s="30" t="s">
        <v>35</v>
      </c>
      <c r="C98" s="30" t="s">
        <v>511</v>
      </c>
      <c r="D98" s="34">
        <v>1</v>
      </c>
      <c r="E98" s="30" t="s">
        <v>359</v>
      </c>
      <c r="F98" s="30" t="s">
        <v>360</v>
      </c>
      <c r="G98" s="30" t="s">
        <v>39</v>
      </c>
      <c r="H98" s="30" t="s">
        <v>51</v>
      </c>
      <c r="I98" s="32">
        <v>30864</v>
      </c>
      <c r="J98" s="30" t="s">
        <v>41</v>
      </c>
      <c r="K98" s="33">
        <v>1206.6099999999999</v>
      </c>
      <c r="L98" s="33">
        <v>776.65</v>
      </c>
      <c r="M98" s="33">
        <v>429.96</v>
      </c>
    </row>
    <row r="99" spans="2:13" x14ac:dyDescent="0.2">
      <c r="B99" s="30" t="s">
        <v>35</v>
      </c>
      <c r="C99" s="30" t="s">
        <v>536</v>
      </c>
      <c r="D99" s="34">
        <v>3</v>
      </c>
      <c r="E99" s="30" t="s">
        <v>359</v>
      </c>
      <c r="F99" s="30" t="s">
        <v>360</v>
      </c>
      <c r="G99" s="30" t="s">
        <v>39</v>
      </c>
      <c r="H99" s="30" t="s">
        <v>51</v>
      </c>
      <c r="I99" s="32">
        <v>29768</v>
      </c>
      <c r="J99" s="30" t="s">
        <v>41</v>
      </c>
      <c r="K99" s="33">
        <v>32039.31</v>
      </c>
      <c r="L99" s="33">
        <v>22279.759999999998</v>
      </c>
      <c r="M99" s="33">
        <v>9759.5499999999993</v>
      </c>
    </row>
    <row r="100" spans="2:13" x14ac:dyDescent="0.2">
      <c r="B100" s="30" t="s">
        <v>35</v>
      </c>
      <c r="C100" s="30" t="s">
        <v>574</v>
      </c>
      <c r="D100" s="34">
        <v>1</v>
      </c>
      <c r="E100" s="30" t="s">
        <v>359</v>
      </c>
      <c r="F100" s="30" t="s">
        <v>360</v>
      </c>
      <c r="G100" s="30" t="s">
        <v>39</v>
      </c>
      <c r="H100" s="30" t="s">
        <v>51</v>
      </c>
      <c r="I100" s="32">
        <v>30864</v>
      </c>
      <c r="J100" s="30" t="s">
        <v>41</v>
      </c>
      <c r="K100" s="33">
        <v>9567.51</v>
      </c>
      <c r="L100" s="33">
        <v>6158.26</v>
      </c>
      <c r="M100" s="33">
        <v>3409.25</v>
      </c>
    </row>
    <row r="101" spans="2:13" x14ac:dyDescent="0.2">
      <c r="B101" s="30" t="s">
        <v>35</v>
      </c>
      <c r="C101" s="30" t="s">
        <v>466</v>
      </c>
      <c r="D101" s="34">
        <v>0</v>
      </c>
      <c r="E101" s="30" t="s">
        <v>359</v>
      </c>
      <c r="F101" s="30" t="s">
        <v>360</v>
      </c>
      <c r="G101" s="30" t="s">
        <v>39</v>
      </c>
      <c r="H101" s="30" t="s">
        <v>51</v>
      </c>
      <c r="I101" s="32">
        <v>29768</v>
      </c>
      <c r="J101" s="30" t="s">
        <v>41</v>
      </c>
      <c r="K101" s="33">
        <v>0</v>
      </c>
      <c r="L101" s="33">
        <v>0</v>
      </c>
      <c r="M101" s="33">
        <v>0</v>
      </c>
    </row>
    <row r="102" spans="2:13" x14ac:dyDescent="0.2">
      <c r="B102" s="30" t="s">
        <v>35</v>
      </c>
      <c r="C102" s="30" t="s">
        <v>497</v>
      </c>
      <c r="D102" s="34">
        <v>3</v>
      </c>
      <c r="E102" s="30" t="s">
        <v>359</v>
      </c>
      <c r="F102" s="30" t="s">
        <v>360</v>
      </c>
      <c r="G102" s="30" t="s">
        <v>39</v>
      </c>
      <c r="H102" s="30" t="s">
        <v>51</v>
      </c>
      <c r="I102" s="32">
        <v>30864</v>
      </c>
      <c r="J102" s="30" t="s">
        <v>41</v>
      </c>
      <c r="K102" s="33">
        <v>1196.78</v>
      </c>
      <c r="L102" s="33">
        <v>770.32</v>
      </c>
      <c r="M102" s="33">
        <v>426.46</v>
      </c>
    </row>
    <row r="103" spans="2:13" x14ac:dyDescent="0.2">
      <c r="B103" s="30" t="s">
        <v>35</v>
      </c>
      <c r="C103" s="30" t="s">
        <v>559</v>
      </c>
      <c r="D103" s="34">
        <v>1</v>
      </c>
      <c r="E103" s="30" t="s">
        <v>359</v>
      </c>
      <c r="F103" s="30" t="s">
        <v>360</v>
      </c>
      <c r="G103" s="30" t="s">
        <v>39</v>
      </c>
      <c r="H103" s="30" t="s">
        <v>51</v>
      </c>
      <c r="I103" s="32">
        <v>26115</v>
      </c>
      <c r="J103" s="30" t="s">
        <v>41</v>
      </c>
      <c r="K103" s="33">
        <v>30675.08</v>
      </c>
      <c r="L103" s="33">
        <v>25471.25</v>
      </c>
      <c r="M103" s="33">
        <v>5203.83</v>
      </c>
    </row>
    <row r="104" spans="2:13" x14ac:dyDescent="0.2">
      <c r="B104" s="30" t="s">
        <v>35</v>
      </c>
      <c r="C104" s="30" t="s">
        <v>563</v>
      </c>
      <c r="D104" s="34">
        <v>1</v>
      </c>
      <c r="E104" s="30" t="s">
        <v>359</v>
      </c>
      <c r="F104" s="30" t="s">
        <v>360</v>
      </c>
      <c r="G104" s="30" t="s">
        <v>39</v>
      </c>
      <c r="H104" s="30" t="s">
        <v>51</v>
      </c>
      <c r="I104" s="32">
        <v>30864</v>
      </c>
      <c r="J104" s="30" t="s">
        <v>41</v>
      </c>
      <c r="K104" s="33">
        <v>95737.04</v>
      </c>
      <c r="L104" s="33">
        <v>61622.45</v>
      </c>
      <c r="M104" s="33">
        <v>34114.589999999997</v>
      </c>
    </row>
    <row r="105" spans="2:13" x14ac:dyDescent="0.2">
      <c r="B105" s="30" t="s">
        <v>35</v>
      </c>
      <c r="C105" s="30" t="s">
        <v>498</v>
      </c>
      <c r="D105" s="34">
        <v>3</v>
      </c>
      <c r="E105" s="30" t="s">
        <v>359</v>
      </c>
      <c r="F105" s="30" t="s">
        <v>360</v>
      </c>
      <c r="G105" s="30" t="s">
        <v>39</v>
      </c>
      <c r="H105" s="30" t="s">
        <v>51</v>
      </c>
      <c r="I105" s="32">
        <v>30864</v>
      </c>
      <c r="J105" s="30" t="s">
        <v>41</v>
      </c>
      <c r="K105" s="33">
        <v>806.19</v>
      </c>
      <c r="L105" s="33">
        <v>518.91999999999996</v>
      </c>
      <c r="M105" s="33">
        <v>287.27</v>
      </c>
    </row>
    <row r="106" spans="2:13" x14ac:dyDescent="0.2">
      <c r="B106" s="30" t="s">
        <v>35</v>
      </c>
      <c r="C106" s="30" t="s">
        <v>499</v>
      </c>
      <c r="D106" s="34">
        <v>3</v>
      </c>
      <c r="E106" s="30" t="s">
        <v>359</v>
      </c>
      <c r="F106" s="30" t="s">
        <v>360</v>
      </c>
      <c r="G106" s="30" t="s">
        <v>39</v>
      </c>
      <c r="H106" s="30" t="s">
        <v>51</v>
      </c>
      <c r="I106" s="32">
        <v>29768</v>
      </c>
      <c r="J106" s="30" t="s">
        <v>41</v>
      </c>
      <c r="K106" s="33">
        <v>765.31</v>
      </c>
      <c r="L106" s="33">
        <v>532.19000000000005</v>
      </c>
      <c r="M106" s="33">
        <v>233.12</v>
      </c>
    </row>
    <row r="107" spans="2:13" x14ac:dyDescent="0.2">
      <c r="B107" s="30" t="s">
        <v>35</v>
      </c>
      <c r="C107" s="30" t="s">
        <v>530</v>
      </c>
      <c r="D107" s="34">
        <v>3</v>
      </c>
      <c r="E107" s="30" t="s">
        <v>359</v>
      </c>
      <c r="F107" s="30" t="s">
        <v>360</v>
      </c>
      <c r="G107" s="30" t="s">
        <v>39</v>
      </c>
      <c r="H107" s="30" t="s">
        <v>51</v>
      </c>
      <c r="I107" s="32">
        <v>29768</v>
      </c>
      <c r="J107" s="30" t="s">
        <v>41</v>
      </c>
      <c r="K107" s="33">
        <v>735.54</v>
      </c>
      <c r="L107" s="33">
        <v>511.49</v>
      </c>
      <c r="M107" s="33">
        <v>224.05</v>
      </c>
    </row>
    <row r="108" spans="2:13" x14ac:dyDescent="0.2">
      <c r="B108" s="30" t="s">
        <v>35</v>
      </c>
      <c r="C108" s="30" t="s">
        <v>520</v>
      </c>
      <c r="D108" s="34">
        <v>2</v>
      </c>
      <c r="E108" s="30" t="s">
        <v>359</v>
      </c>
      <c r="F108" s="30" t="s">
        <v>360</v>
      </c>
      <c r="G108" s="30" t="s">
        <v>39</v>
      </c>
      <c r="H108" s="30" t="s">
        <v>51</v>
      </c>
      <c r="I108" s="32">
        <v>30864</v>
      </c>
      <c r="J108" s="30" t="s">
        <v>41</v>
      </c>
      <c r="K108" s="33">
        <v>2997.78</v>
      </c>
      <c r="L108" s="33">
        <v>1929.56</v>
      </c>
      <c r="M108" s="33">
        <v>1068.22</v>
      </c>
    </row>
    <row r="109" spans="2:13" x14ac:dyDescent="0.2">
      <c r="B109" s="30" t="s">
        <v>35</v>
      </c>
      <c r="C109" s="30" t="s">
        <v>524</v>
      </c>
      <c r="D109" s="34">
        <v>2</v>
      </c>
      <c r="E109" s="30" t="s">
        <v>359</v>
      </c>
      <c r="F109" s="30" t="s">
        <v>360</v>
      </c>
      <c r="G109" s="30" t="s">
        <v>39</v>
      </c>
      <c r="H109" s="30" t="s">
        <v>51</v>
      </c>
      <c r="I109" s="32">
        <v>29768</v>
      </c>
      <c r="J109" s="30" t="s">
        <v>41</v>
      </c>
      <c r="K109" s="33">
        <v>3387.34</v>
      </c>
      <c r="L109" s="33">
        <v>2355.52</v>
      </c>
      <c r="M109" s="33">
        <v>1031.82</v>
      </c>
    </row>
    <row r="110" spans="2:13" x14ac:dyDescent="0.2">
      <c r="B110" s="30" t="s">
        <v>35</v>
      </c>
      <c r="C110" s="71" t="s">
        <v>430</v>
      </c>
      <c r="D110" s="34">
        <v>1</v>
      </c>
      <c r="E110" s="30" t="s">
        <v>359</v>
      </c>
      <c r="F110" s="30" t="s">
        <v>360</v>
      </c>
      <c r="G110" s="30" t="s">
        <v>39</v>
      </c>
      <c r="H110" s="30" t="s">
        <v>51</v>
      </c>
      <c r="I110" s="32">
        <v>28307</v>
      </c>
      <c r="J110" s="30" t="s">
        <v>41</v>
      </c>
      <c r="K110" s="33">
        <v>684.73</v>
      </c>
      <c r="L110" s="33">
        <v>518.05999999999995</v>
      </c>
      <c r="M110" s="33">
        <v>166.67</v>
      </c>
    </row>
    <row r="111" spans="2:13" x14ac:dyDescent="0.2">
      <c r="B111" s="30" t="s">
        <v>35</v>
      </c>
      <c r="C111" s="71" t="s">
        <v>560</v>
      </c>
      <c r="D111" s="34">
        <v>1</v>
      </c>
      <c r="E111" s="30" t="s">
        <v>359</v>
      </c>
      <c r="F111" s="30" t="s">
        <v>360</v>
      </c>
      <c r="G111" s="30" t="s">
        <v>39</v>
      </c>
      <c r="H111" s="30" t="s">
        <v>51</v>
      </c>
      <c r="I111" s="32">
        <v>29768</v>
      </c>
      <c r="J111" s="30" t="s">
        <v>41</v>
      </c>
      <c r="K111" s="33">
        <v>185658.16</v>
      </c>
      <c r="L111" s="33">
        <v>129104.53</v>
      </c>
      <c r="M111" s="33">
        <v>56553.63</v>
      </c>
    </row>
    <row r="112" spans="2:13" x14ac:dyDescent="0.2">
      <c r="B112" s="30" t="s">
        <v>35</v>
      </c>
      <c r="C112" s="71" t="s">
        <v>561</v>
      </c>
      <c r="D112" s="34">
        <v>1</v>
      </c>
      <c r="E112" s="30" t="s">
        <v>359</v>
      </c>
      <c r="F112" s="30" t="s">
        <v>360</v>
      </c>
      <c r="G112" s="30" t="s">
        <v>39</v>
      </c>
      <c r="H112" s="30" t="s">
        <v>51</v>
      </c>
      <c r="I112" s="32">
        <v>30864</v>
      </c>
      <c r="J112" s="30" t="s">
        <v>41</v>
      </c>
      <c r="K112" s="33">
        <v>170552.28</v>
      </c>
      <c r="L112" s="33">
        <v>109778.3</v>
      </c>
      <c r="M112" s="33">
        <v>60773.98</v>
      </c>
    </row>
    <row r="113" spans="2:13" x14ac:dyDescent="0.2">
      <c r="B113" s="30" t="s">
        <v>35</v>
      </c>
      <c r="C113" s="30" t="s">
        <v>553</v>
      </c>
      <c r="D113" s="34">
        <v>7</v>
      </c>
      <c r="E113" s="30" t="s">
        <v>359</v>
      </c>
      <c r="F113" s="30" t="s">
        <v>360</v>
      </c>
      <c r="G113" s="30" t="s">
        <v>39</v>
      </c>
      <c r="H113" s="30" t="s">
        <v>51</v>
      </c>
      <c r="I113" s="32">
        <v>29768</v>
      </c>
      <c r="J113" s="30" t="s">
        <v>41</v>
      </c>
      <c r="K113" s="33">
        <v>2049.91</v>
      </c>
      <c r="L113" s="33">
        <v>1425.48</v>
      </c>
      <c r="M113" s="33">
        <v>624.42999999999995</v>
      </c>
    </row>
    <row r="114" spans="2:13" x14ac:dyDescent="0.2">
      <c r="B114" s="30" t="s">
        <v>35</v>
      </c>
      <c r="C114" s="30" t="s">
        <v>443</v>
      </c>
      <c r="D114" s="34">
        <v>1</v>
      </c>
      <c r="E114" s="30" t="s">
        <v>359</v>
      </c>
      <c r="F114" s="30" t="s">
        <v>360</v>
      </c>
      <c r="G114" s="30" t="s">
        <v>39</v>
      </c>
      <c r="H114" s="30" t="s">
        <v>51</v>
      </c>
      <c r="I114" s="32">
        <v>28307</v>
      </c>
      <c r="J114" s="30" t="s">
        <v>41</v>
      </c>
      <c r="K114" s="33">
        <v>5793.51</v>
      </c>
      <c r="L114" s="33">
        <v>4383.29</v>
      </c>
      <c r="M114" s="33">
        <v>1410.22</v>
      </c>
    </row>
    <row r="115" spans="2:13" x14ac:dyDescent="0.2">
      <c r="B115" s="30" t="s">
        <v>35</v>
      </c>
      <c r="C115" s="71" t="s">
        <v>444</v>
      </c>
      <c r="D115" s="34">
        <v>0</v>
      </c>
      <c r="E115" s="30" t="s">
        <v>359</v>
      </c>
      <c r="F115" s="30" t="s">
        <v>360</v>
      </c>
      <c r="G115" s="30" t="s">
        <v>39</v>
      </c>
      <c r="H115" s="30" t="s">
        <v>51</v>
      </c>
      <c r="I115" s="32">
        <v>28307</v>
      </c>
      <c r="J115" s="30" t="s">
        <v>41</v>
      </c>
      <c r="K115" s="33">
        <v>0</v>
      </c>
      <c r="L115" s="33">
        <v>0</v>
      </c>
      <c r="M115" s="33">
        <v>0</v>
      </c>
    </row>
    <row r="116" spans="2:13" x14ac:dyDescent="0.2">
      <c r="B116" s="30" t="s">
        <v>35</v>
      </c>
      <c r="C116" s="30" t="s">
        <v>564</v>
      </c>
      <c r="D116" s="34">
        <v>1</v>
      </c>
      <c r="E116" s="30" t="s">
        <v>359</v>
      </c>
      <c r="F116" s="30" t="s">
        <v>360</v>
      </c>
      <c r="G116" s="30" t="s">
        <v>39</v>
      </c>
      <c r="H116" s="30" t="s">
        <v>51</v>
      </c>
      <c r="I116" s="32">
        <v>29768</v>
      </c>
      <c r="J116" s="30" t="s">
        <v>41</v>
      </c>
      <c r="K116" s="33">
        <v>13857.02</v>
      </c>
      <c r="L116" s="33">
        <v>9636.01</v>
      </c>
      <c r="M116" s="33">
        <v>4221.01</v>
      </c>
    </row>
    <row r="117" spans="2:13" x14ac:dyDescent="0.2">
      <c r="B117" s="30" t="s">
        <v>35</v>
      </c>
      <c r="C117" s="30" t="s">
        <v>402</v>
      </c>
      <c r="D117" s="34">
        <v>12</v>
      </c>
      <c r="E117" s="30" t="s">
        <v>359</v>
      </c>
      <c r="F117" s="30" t="s">
        <v>360</v>
      </c>
      <c r="G117" s="30" t="s">
        <v>39</v>
      </c>
      <c r="H117" s="30" t="s">
        <v>51</v>
      </c>
      <c r="I117" s="32">
        <v>28307</v>
      </c>
      <c r="J117" s="30" t="s">
        <v>41</v>
      </c>
      <c r="K117" s="33">
        <v>43951.75</v>
      </c>
      <c r="L117" s="33">
        <v>33253.279999999999</v>
      </c>
      <c r="M117" s="33">
        <v>10698.47</v>
      </c>
    </row>
    <row r="118" spans="2:13" x14ac:dyDescent="0.2">
      <c r="B118" s="30" t="s">
        <v>35</v>
      </c>
      <c r="C118" s="71" t="s">
        <v>394</v>
      </c>
      <c r="D118" s="34">
        <v>1</v>
      </c>
      <c r="E118" s="30" t="s">
        <v>359</v>
      </c>
      <c r="F118" s="30" t="s">
        <v>360</v>
      </c>
      <c r="G118" s="30" t="s">
        <v>39</v>
      </c>
      <c r="H118" s="30" t="s">
        <v>51</v>
      </c>
      <c r="I118" s="32">
        <v>28307</v>
      </c>
      <c r="J118" s="30" t="s">
        <v>41</v>
      </c>
      <c r="K118" s="33">
        <v>18042.5</v>
      </c>
      <c r="L118" s="33">
        <v>13650.7</v>
      </c>
      <c r="M118" s="33">
        <v>4391.8</v>
      </c>
    </row>
    <row r="119" spans="2:13" x14ac:dyDescent="0.2">
      <c r="B119" s="30" t="s">
        <v>35</v>
      </c>
      <c r="C119" s="30" t="s">
        <v>455</v>
      </c>
      <c r="D119" s="34">
        <v>2</v>
      </c>
      <c r="E119" s="30" t="s">
        <v>359</v>
      </c>
      <c r="F119" s="30" t="s">
        <v>360</v>
      </c>
      <c r="G119" s="30" t="s">
        <v>39</v>
      </c>
      <c r="H119" s="30" t="s">
        <v>51</v>
      </c>
      <c r="I119" s="32">
        <v>28307</v>
      </c>
      <c r="J119" s="30" t="s">
        <v>41</v>
      </c>
      <c r="K119" s="33">
        <v>7728.54</v>
      </c>
      <c r="L119" s="33">
        <v>5847.3</v>
      </c>
      <c r="M119" s="33">
        <v>1881.24</v>
      </c>
    </row>
    <row r="120" spans="2:13" x14ac:dyDescent="0.2">
      <c r="B120" s="30" t="s">
        <v>35</v>
      </c>
      <c r="C120" s="71" t="s">
        <v>415</v>
      </c>
      <c r="D120" s="34">
        <v>2</v>
      </c>
      <c r="E120" s="30" t="s">
        <v>359</v>
      </c>
      <c r="F120" s="30" t="s">
        <v>360</v>
      </c>
      <c r="G120" s="30" t="s">
        <v>39</v>
      </c>
      <c r="H120" s="30" t="s">
        <v>51</v>
      </c>
      <c r="I120" s="32">
        <v>28307</v>
      </c>
      <c r="J120" s="30" t="s">
        <v>41</v>
      </c>
      <c r="K120" s="33">
        <v>50316.53</v>
      </c>
      <c r="L120" s="33">
        <v>38068.78</v>
      </c>
      <c r="M120" s="33">
        <v>12247.75</v>
      </c>
    </row>
    <row r="121" spans="2:13" x14ac:dyDescent="0.2">
      <c r="B121" s="30" t="s">
        <v>35</v>
      </c>
      <c r="C121" s="30" t="s">
        <v>417</v>
      </c>
      <c r="D121" s="34">
        <v>0</v>
      </c>
      <c r="E121" s="30" t="s">
        <v>359</v>
      </c>
      <c r="F121" s="30" t="s">
        <v>360</v>
      </c>
      <c r="G121" s="30" t="s">
        <v>39</v>
      </c>
      <c r="H121" s="30" t="s">
        <v>51</v>
      </c>
      <c r="I121" s="32">
        <v>28307</v>
      </c>
      <c r="J121" s="30" t="s">
        <v>41</v>
      </c>
      <c r="K121" s="33">
        <v>0</v>
      </c>
      <c r="L121" s="33">
        <v>0</v>
      </c>
      <c r="M121" s="33">
        <v>0</v>
      </c>
    </row>
    <row r="122" spans="2:13" x14ac:dyDescent="0.2">
      <c r="B122" s="30" t="s">
        <v>35</v>
      </c>
      <c r="C122" s="30" t="s">
        <v>416</v>
      </c>
      <c r="D122" s="34">
        <v>4</v>
      </c>
      <c r="E122" s="30" t="s">
        <v>359</v>
      </c>
      <c r="F122" s="30" t="s">
        <v>360</v>
      </c>
      <c r="G122" s="30" t="s">
        <v>39</v>
      </c>
      <c r="H122" s="30" t="s">
        <v>51</v>
      </c>
      <c r="I122" s="32">
        <v>28307</v>
      </c>
      <c r="J122" s="30" t="s">
        <v>41</v>
      </c>
      <c r="K122" s="33">
        <v>265332.7</v>
      </c>
      <c r="L122" s="33">
        <v>200746.99</v>
      </c>
      <c r="M122" s="33">
        <v>64585.71</v>
      </c>
    </row>
    <row r="123" spans="2:13" x14ac:dyDescent="0.2">
      <c r="B123" s="30" t="s">
        <v>35</v>
      </c>
      <c r="C123" s="30" t="s">
        <v>395</v>
      </c>
      <c r="D123" s="34">
        <v>3</v>
      </c>
      <c r="E123" s="30" t="s">
        <v>359</v>
      </c>
      <c r="F123" s="30" t="s">
        <v>360</v>
      </c>
      <c r="G123" s="30" t="s">
        <v>39</v>
      </c>
      <c r="H123" s="30" t="s">
        <v>51</v>
      </c>
      <c r="I123" s="32">
        <v>28307</v>
      </c>
      <c r="J123" s="30" t="s">
        <v>41</v>
      </c>
      <c r="K123" s="33">
        <v>943.7</v>
      </c>
      <c r="L123" s="33">
        <v>713.99</v>
      </c>
      <c r="M123" s="33">
        <v>229.71</v>
      </c>
    </row>
    <row r="124" spans="2:13" x14ac:dyDescent="0.2">
      <c r="B124" s="30" t="s">
        <v>35</v>
      </c>
      <c r="C124" s="71" t="s">
        <v>438</v>
      </c>
      <c r="D124" s="34">
        <v>3</v>
      </c>
      <c r="E124" s="30" t="s">
        <v>359</v>
      </c>
      <c r="F124" s="30" t="s">
        <v>360</v>
      </c>
      <c r="G124" s="30" t="s">
        <v>39</v>
      </c>
      <c r="H124" s="30" t="s">
        <v>51</v>
      </c>
      <c r="I124" s="32">
        <v>28307</v>
      </c>
      <c r="J124" s="30" t="s">
        <v>41</v>
      </c>
      <c r="K124" s="33">
        <v>12452</v>
      </c>
      <c r="L124" s="33">
        <v>9421.01</v>
      </c>
      <c r="M124" s="33">
        <v>3030.99</v>
      </c>
    </row>
    <row r="125" spans="2:13" x14ac:dyDescent="0.2">
      <c r="B125" s="30" t="s">
        <v>35</v>
      </c>
      <c r="C125" s="71" t="s">
        <v>456</v>
      </c>
      <c r="D125" s="34">
        <v>1</v>
      </c>
      <c r="E125" s="30" t="s">
        <v>359</v>
      </c>
      <c r="F125" s="30" t="s">
        <v>360</v>
      </c>
      <c r="G125" s="30" t="s">
        <v>39</v>
      </c>
      <c r="H125" s="30" t="s">
        <v>51</v>
      </c>
      <c r="I125" s="32">
        <v>28307</v>
      </c>
      <c r="J125" s="30" t="s">
        <v>41</v>
      </c>
      <c r="K125" s="33">
        <v>1166.3399999999999</v>
      </c>
      <c r="L125" s="33">
        <v>882.44</v>
      </c>
      <c r="M125" s="33">
        <v>283.89999999999998</v>
      </c>
    </row>
    <row r="126" spans="2:13" x14ac:dyDescent="0.2">
      <c r="B126" s="30" t="s">
        <v>35</v>
      </c>
      <c r="C126" s="71" t="s">
        <v>437</v>
      </c>
      <c r="D126" s="34">
        <v>1</v>
      </c>
      <c r="E126" s="30" t="s">
        <v>359</v>
      </c>
      <c r="F126" s="30" t="s">
        <v>360</v>
      </c>
      <c r="G126" s="30" t="s">
        <v>39</v>
      </c>
      <c r="H126" s="30" t="s">
        <v>51</v>
      </c>
      <c r="I126" s="32">
        <v>28307</v>
      </c>
      <c r="J126" s="30" t="s">
        <v>41</v>
      </c>
      <c r="K126" s="33">
        <v>19408.189999999999</v>
      </c>
      <c r="L126" s="33">
        <v>14683.96</v>
      </c>
      <c r="M126" s="33">
        <v>4724.2299999999996</v>
      </c>
    </row>
    <row r="127" spans="2:13" x14ac:dyDescent="0.2">
      <c r="B127" s="30" t="s">
        <v>35</v>
      </c>
      <c r="C127" s="71" t="s">
        <v>421</v>
      </c>
      <c r="D127" s="34">
        <v>1</v>
      </c>
      <c r="E127" s="30" t="s">
        <v>359</v>
      </c>
      <c r="F127" s="30" t="s">
        <v>360</v>
      </c>
      <c r="G127" s="30" t="s">
        <v>39</v>
      </c>
      <c r="H127" s="30" t="s">
        <v>51</v>
      </c>
      <c r="I127" s="32">
        <v>28307</v>
      </c>
      <c r="J127" s="30" t="s">
        <v>41</v>
      </c>
      <c r="K127" s="33">
        <v>15353.42</v>
      </c>
      <c r="L127" s="33">
        <v>11616.18</v>
      </c>
      <c r="M127" s="33">
        <v>3737.24</v>
      </c>
    </row>
    <row r="128" spans="2:13" x14ac:dyDescent="0.2">
      <c r="B128" s="30" t="s">
        <v>35</v>
      </c>
      <c r="C128" s="30" t="s">
        <v>403</v>
      </c>
      <c r="D128" s="34">
        <v>6</v>
      </c>
      <c r="E128" s="30" t="s">
        <v>359</v>
      </c>
      <c r="F128" s="30" t="s">
        <v>360</v>
      </c>
      <c r="G128" s="30" t="s">
        <v>39</v>
      </c>
      <c r="H128" s="30" t="s">
        <v>51</v>
      </c>
      <c r="I128" s="32">
        <v>28307</v>
      </c>
      <c r="J128" s="30" t="s">
        <v>41</v>
      </c>
      <c r="K128" s="33">
        <v>37209.519999999997</v>
      </c>
      <c r="L128" s="33">
        <v>28152.2</v>
      </c>
      <c r="M128" s="33">
        <v>9057.32</v>
      </c>
    </row>
    <row r="129" spans="1:13" x14ac:dyDescent="0.2">
      <c r="B129" s="30" t="s">
        <v>35</v>
      </c>
      <c r="C129" s="30" t="s">
        <v>404</v>
      </c>
      <c r="D129" s="34">
        <v>2</v>
      </c>
      <c r="E129" s="30" t="s">
        <v>359</v>
      </c>
      <c r="F129" s="30" t="s">
        <v>360</v>
      </c>
      <c r="G129" s="30" t="s">
        <v>39</v>
      </c>
      <c r="H129" s="30" t="s">
        <v>51</v>
      </c>
      <c r="I129" s="32">
        <v>28307</v>
      </c>
      <c r="J129" s="30" t="s">
        <v>41</v>
      </c>
      <c r="K129" s="33">
        <v>6638.42</v>
      </c>
      <c r="L129" s="33">
        <v>5022.54</v>
      </c>
      <c r="M129" s="33">
        <v>1615.88</v>
      </c>
    </row>
    <row r="130" spans="1:13" x14ac:dyDescent="0.2">
      <c r="B130" s="30" t="s">
        <v>35</v>
      </c>
      <c r="C130" s="71" t="s">
        <v>405</v>
      </c>
      <c r="D130" s="34">
        <v>2</v>
      </c>
      <c r="E130" s="30" t="s">
        <v>359</v>
      </c>
      <c r="F130" s="30" t="s">
        <v>360</v>
      </c>
      <c r="G130" s="30" t="s">
        <v>39</v>
      </c>
      <c r="H130" s="30" t="s">
        <v>51</v>
      </c>
      <c r="I130" s="32">
        <v>28307</v>
      </c>
      <c r="J130" s="30" t="s">
        <v>41</v>
      </c>
      <c r="K130" s="33">
        <v>12880.9</v>
      </c>
      <c r="L130" s="33">
        <v>9745.51</v>
      </c>
      <c r="M130" s="33">
        <v>3135.39</v>
      </c>
    </row>
    <row r="131" spans="1:13" x14ac:dyDescent="0.2">
      <c r="B131" s="30" t="s">
        <v>35</v>
      </c>
      <c r="C131" s="30" t="s">
        <v>410</v>
      </c>
      <c r="D131" s="34">
        <v>3</v>
      </c>
      <c r="E131" s="30" t="s">
        <v>359</v>
      </c>
      <c r="F131" s="30" t="s">
        <v>360</v>
      </c>
      <c r="G131" s="30" t="s">
        <v>39</v>
      </c>
      <c r="H131" s="30" t="s">
        <v>51</v>
      </c>
      <c r="I131" s="32">
        <v>34516</v>
      </c>
      <c r="J131" s="30" t="s">
        <v>41</v>
      </c>
      <c r="K131" s="33">
        <v>21275.51</v>
      </c>
      <c r="L131" s="33">
        <v>9377.3700000000008</v>
      </c>
      <c r="M131" s="33">
        <v>11898.14</v>
      </c>
    </row>
    <row r="132" spans="1:13" x14ac:dyDescent="0.2">
      <c r="B132" s="30" t="s">
        <v>35</v>
      </c>
      <c r="C132" s="30" t="s">
        <v>449</v>
      </c>
      <c r="D132" s="34">
        <v>1</v>
      </c>
      <c r="E132" s="30" t="s">
        <v>359</v>
      </c>
      <c r="F132" s="30" t="s">
        <v>360</v>
      </c>
      <c r="G132" s="30" t="s">
        <v>39</v>
      </c>
      <c r="H132" s="30" t="s">
        <v>51</v>
      </c>
      <c r="I132" s="32">
        <v>28307</v>
      </c>
      <c r="J132" s="30" t="s">
        <v>41</v>
      </c>
      <c r="K132" s="33">
        <v>15838.77</v>
      </c>
      <c r="L132" s="33">
        <v>11983.39</v>
      </c>
      <c r="M132" s="33">
        <v>3855.38</v>
      </c>
    </row>
    <row r="133" spans="1:13" x14ac:dyDescent="0.2">
      <c r="B133" s="30" t="s">
        <v>35</v>
      </c>
      <c r="C133" s="71" t="s">
        <v>575</v>
      </c>
      <c r="D133" s="34">
        <v>1</v>
      </c>
      <c r="E133" s="30" t="s">
        <v>359</v>
      </c>
      <c r="F133" s="30" t="s">
        <v>360</v>
      </c>
      <c r="G133" s="30" t="s">
        <v>39</v>
      </c>
      <c r="H133" s="30" t="s">
        <v>51</v>
      </c>
      <c r="I133" s="32">
        <v>29037</v>
      </c>
      <c r="J133" s="30" t="s">
        <v>41</v>
      </c>
      <c r="K133" s="33">
        <v>3880.03</v>
      </c>
      <c r="L133" s="33">
        <v>2821.33</v>
      </c>
      <c r="M133" s="33">
        <v>1058.7</v>
      </c>
    </row>
    <row r="134" spans="1:13" x14ac:dyDescent="0.2">
      <c r="B134" s="30" t="s">
        <v>35</v>
      </c>
      <c r="C134" s="71" t="s">
        <v>545</v>
      </c>
      <c r="D134" s="34">
        <v>94</v>
      </c>
      <c r="E134" s="30" t="s">
        <v>359</v>
      </c>
      <c r="F134" s="30" t="s">
        <v>360</v>
      </c>
      <c r="G134" s="30" t="s">
        <v>39</v>
      </c>
      <c r="H134" s="30" t="s">
        <v>51</v>
      </c>
      <c r="I134" s="32">
        <v>30133</v>
      </c>
      <c r="J134" s="30" t="s">
        <v>41</v>
      </c>
      <c r="K134" s="33">
        <v>47280.1</v>
      </c>
      <c r="L134" s="33">
        <v>32087.54</v>
      </c>
      <c r="M134" s="33">
        <v>15192.56</v>
      </c>
    </row>
    <row r="135" spans="1:13" x14ac:dyDescent="0.2">
      <c r="B135" s="30" t="s">
        <v>35</v>
      </c>
      <c r="C135" s="71" t="s">
        <v>512</v>
      </c>
      <c r="D135" s="34">
        <v>1</v>
      </c>
      <c r="E135" s="30" t="s">
        <v>359</v>
      </c>
      <c r="F135" s="30" t="s">
        <v>360</v>
      </c>
      <c r="G135" s="30" t="s">
        <v>39</v>
      </c>
      <c r="H135" s="30" t="s">
        <v>51</v>
      </c>
      <c r="I135" s="32">
        <v>33420</v>
      </c>
      <c r="J135" s="30" t="s">
        <v>41</v>
      </c>
      <c r="K135" s="33">
        <v>0.17</v>
      </c>
      <c r="L135" s="33">
        <v>0.09</v>
      </c>
      <c r="M135" s="33">
        <v>0.08</v>
      </c>
    </row>
    <row r="136" spans="1:13" x14ac:dyDescent="0.2">
      <c r="B136" s="30" t="s">
        <v>35</v>
      </c>
      <c r="C136" s="30" t="s">
        <v>531</v>
      </c>
      <c r="D136" s="34">
        <v>3</v>
      </c>
      <c r="E136" s="30" t="s">
        <v>359</v>
      </c>
      <c r="F136" s="30" t="s">
        <v>360</v>
      </c>
      <c r="G136" s="30" t="s">
        <v>39</v>
      </c>
      <c r="H136" s="30" t="s">
        <v>51</v>
      </c>
      <c r="I136" s="32">
        <v>30864</v>
      </c>
      <c r="J136" s="30" t="s">
        <v>41</v>
      </c>
      <c r="K136" s="33">
        <v>11205.19</v>
      </c>
      <c r="L136" s="33">
        <v>7212.37</v>
      </c>
      <c r="M136" s="33">
        <v>3992.82</v>
      </c>
    </row>
    <row r="137" spans="1:13" x14ac:dyDescent="0.2">
      <c r="B137" s="30" t="s">
        <v>35</v>
      </c>
      <c r="C137" s="30" t="s">
        <v>379</v>
      </c>
      <c r="D137" s="34">
        <v>2</v>
      </c>
      <c r="E137" s="30" t="s">
        <v>359</v>
      </c>
      <c r="F137" s="30" t="s">
        <v>360</v>
      </c>
      <c r="G137" s="30" t="s">
        <v>39</v>
      </c>
      <c r="H137" s="30" t="s">
        <v>51</v>
      </c>
      <c r="I137" s="32">
        <v>29037</v>
      </c>
      <c r="J137" s="30" t="s">
        <v>41</v>
      </c>
      <c r="K137" s="33">
        <v>4925.46</v>
      </c>
      <c r="L137" s="33">
        <v>3581.5</v>
      </c>
      <c r="M137" s="33">
        <v>1343.96</v>
      </c>
    </row>
    <row r="138" spans="1:13" x14ac:dyDescent="0.2">
      <c r="A138" s="71"/>
      <c r="B138" s="30" t="s">
        <v>35</v>
      </c>
      <c r="C138" s="30" t="s">
        <v>362</v>
      </c>
      <c r="D138" s="34">
        <v>1</v>
      </c>
      <c r="E138" s="30" t="s">
        <v>359</v>
      </c>
      <c r="F138" s="30" t="s">
        <v>360</v>
      </c>
      <c r="G138" s="30" t="s">
        <v>39</v>
      </c>
      <c r="H138" s="30" t="s">
        <v>36</v>
      </c>
      <c r="I138" s="32">
        <v>29037</v>
      </c>
      <c r="J138" s="30" t="s">
        <v>41</v>
      </c>
      <c r="K138" s="33">
        <v>25608.67</v>
      </c>
      <c r="L138" s="33">
        <v>1200.53</v>
      </c>
      <c r="M138" s="33">
        <v>24408.14</v>
      </c>
    </row>
    <row r="139" spans="1:13" x14ac:dyDescent="0.2">
      <c r="A139" s="71"/>
      <c r="B139" s="30" t="s">
        <v>35</v>
      </c>
      <c r="C139" s="71" t="s">
        <v>484</v>
      </c>
      <c r="D139" s="34">
        <v>1</v>
      </c>
      <c r="E139" s="30" t="s">
        <v>359</v>
      </c>
      <c r="F139" s="30" t="s">
        <v>360</v>
      </c>
      <c r="G139" s="30" t="s">
        <v>39</v>
      </c>
      <c r="H139" s="30" t="s">
        <v>51</v>
      </c>
      <c r="I139" s="32">
        <v>21002</v>
      </c>
      <c r="J139" s="30" t="s">
        <v>41</v>
      </c>
      <c r="K139" s="33">
        <v>2802.81</v>
      </c>
      <c r="L139" s="33">
        <v>2606.9699999999998</v>
      </c>
      <c r="M139" s="33">
        <v>195.84</v>
      </c>
    </row>
    <row r="140" spans="1:13" x14ac:dyDescent="0.2">
      <c r="B140" s="30" t="s">
        <v>35</v>
      </c>
      <c r="C140" s="71" t="s">
        <v>565</v>
      </c>
      <c r="D140" s="34">
        <v>1</v>
      </c>
      <c r="E140" s="30" t="s">
        <v>359</v>
      </c>
      <c r="F140" s="30" t="s">
        <v>360</v>
      </c>
      <c r="G140" s="30" t="s">
        <v>39</v>
      </c>
      <c r="H140" s="30" t="s">
        <v>51</v>
      </c>
      <c r="I140" s="32">
        <v>28307</v>
      </c>
      <c r="J140" s="30" t="s">
        <v>41</v>
      </c>
      <c r="K140" s="33">
        <v>193984.99</v>
      </c>
      <c r="L140" s="33">
        <v>146766.32</v>
      </c>
      <c r="M140" s="33">
        <v>47218.67</v>
      </c>
    </row>
    <row r="141" spans="1:13" x14ac:dyDescent="0.2">
      <c r="B141" s="30" t="s">
        <v>35</v>
      </c>
      <c r="C141" s="71" t="s">
        <v>566</v>
      </c>
      <c r="D141" s="34">
        <v>1</v>
      </c>
      <c r="E141" s="30" t="s">
        <v>359</v>
      </c>
      <c r="F141" s="30" t="s">
        <v>360</v>
      </c>
      <c r="G141" s="30" t="s">
        <v>39</v>
      </c>
      <c r="H141" s="30" t="s">
        <v>51</v>
      </c>
      <c r="I141" s="32">
        <v>28307</v>
      </c>
      <c r="J141" s="30" t="s">
        <v>41</v>
      </c>
      <c r="K141" s="33">
        <v>153907.45000000001</v>
      </c>
      <c r="L141" s="33">
        <v>116444.21</v>
      </c>
      <c r="M141" s="33">
        <v>37463.24</v>
      </c>
    </row>
    <row r="142" spans="1:13" x14ac:dyDescent="0.2">
      <c r="B142" s="30" t="s">
        <v>35</v>
      </c>
      <c r="C142" s="71" t="s">
        <v>567</v>
      </c>
      <c r="D142" s="34">
        <v>0</v>
      </c>
      <c r="E142" s="30" t="s">
        <v>359</v>
      </c>
      <c r="F142" s="30" t="s">
        <v>360</v>
      </c>
      <c r="G142" s="30" t="s">
        <v>39</v>
      </c>
      <c r="H142" s="30" t="s">
        <v>51</v>
      </c>
      <c r="I142" s="32">
        <v>28307</v>
      </c>
      <c r="J142" s="30" t="s">
        <v>41</v>
      </c>
      <c r="K142" s="33">
        <v>0</v>
      </c>
      <c r="L142" s="33">
        <v>0</v>
      </c>
      <c r="M142" s="33">
        <v>0</v>
      </c>
    </row>
    <row r="143" spans="1:13" x14ac:dyDescent="0.2">
      <c r="A143" s="71"/>
      <c r="B143" s="30" t="s">
        <v>35</v>
      </c>
      <c r="C143" s="71" t="s">
        <v>440</v>
      </c>
      <c r="D143" s="34">
        <v>1</v>
      </c>
      <c r="E143" s="30" t="s">
        <v>359</v>
      </c>
      <c r="F143" s="30" t="s">
        <v>360</v>
      </c>
      <c r="G143" s="30" t="s">
        <v>39</v>
      </c>
      <c r="H143" s="30" t="s">
        <v>51</v>
      </c>
      <c r="I143" s="32">
        <v>36342</v>
      </c>
      <c r="J143" s="30" t="s">
        <v>41</v>
      </c>
      <c r="K143" s="33">
        <v>12817.66</v>
      </c>
      <c r="L143" s="33">
        <v>4172.1899999999996</v>
      </c>
      <c r="M143" s="33">
        <v>8645.4699999999993</v>
      </c>
    </row>
    <row r="144" spans="1:13" x14ac:dyDescent="0.2">
      <c r="A144" s="71"/>
      <c r="B144" s="30" t="s">
        <v>35</v>
      </c>
      <c r="C144" s="71" t="s">
        <v>502</v>
      </c>
      <c r="D144" s="34">
        <v>1</v>
      </c>
      <c r="E144" s="30" t="s">
        <v>359</v>
      </c>
      <c r="F144" s="30" t="s">
        <v>360</v>
      </c>
      <c r="G144" s="30" t="s">
        <v>39</v>
      </c>
      <c r="H144" s="30" t="s">
        <v>51</v>
      </c>
      <c r="I144" s="32">
        <v>29768</v>
      </c>
      <c r="J144" s="30" t="s">
        <v>41</v>
      </c>
      <c r="K144" s="33">
        <v>1680.04</v>
      </c>
      <c r="L144" s="33">
        <v>1168.28</v>
      </c>
      <c r="M144" s="33">
        <v>511.76</v>
      </c>
    </row>
    <row r="145" spans="1:13" x14ac:dyDescent="0.2">
      <c r="B145" s="30" t="s">
        <v>35</v>
      </c>
      <c r="C145" s="30" t="s">
        <v>503</v>
      </c>
      <c r="D145" s="34">
        <v>0</v>
      </c>
      <c r="E145" s="30" t="s">
        <v>359</v>
      </c>
      <c r="F145" s="30" t="s">
        <v>360</v>
      </c>
      <c r="G145" s="30" t="s">
        <v>39</v>
      </c>
      <c r="H145" s="30" t="s">
        <v>51</v>
      </c>
      <c r="I145" s="32">
        <v>29768</v>
      </c>
      <c r="J145" s="30" t="s">
        <v>41</v>
      </c>
      <c r="K145" s="33">
        <v>0</v>
      </c>
      <c r="L145" s="33">
        <v>0</v>
      </c>
      <c r="M145" s="33">
        <v>0</v>
      </c>
    </row>
    <row r="146" spans="1:13" x14ac:dyDescent="0.2">
      <c r="B146" s="30" t="s">
        <v>35</v>
      </c>
      <c r="C146" s="71" t="s">
        <v>138</v>
      </c>
      <c r="D146" s="34">
        <v>12</v>
      </c>
      <c r="E146" s="30" t="s">
        <v>359</v>
      </c>
      <c r="F146" s="30" t="s">
        <v>360</v>
      </c>
      <c r="G146" s="30" t="s">
        <v>39</v>
      </c>
      <c r="H146" s="30" t="s">
        <v>51</v>
      </c>
      <c r="I146" s="32">
        <v>28307</v>
      </c>
      <c r="J146" s="30" t="s">
        <v>41</v>
      </c>
      <c r="K146" s="33">
        <v>13744.15</v>
      </c>
      <c r="L146" s="33">
        <v>10398.629999999999</v>
      </c>
      <c r="M146" s="33">
        <v>3345.52</v>
      </c>
    </row>
    <row r="147" spans="1:13" x14ac:dyDescent="0.2">
      <c r="B147" s="30" t="s">
        <v>35</v>
      </c>
      <c r="C147" s="71" t="s">
        <v>304</v>
      </c>
      <c r="D147" s="34">
        <v>0</v>
      </c>
      <c r="E147" s="30" t="s">
        <v>359</v>
      </c>
      <c r="F147" s="30" t="s">
        <v>360</v>
      </c>
      <c r="G147" s="30" t="s">
        <v>39</v>
      </c>
      <c r="H147" s="30" t="s">
        <v>51</v>
      </c>
      <c r="I147" s="32">
        <v>37803</v>
      </c>
      <c r="J147" s="30" t="s">
        <v>41</v>
      </c>
      <c r="K147" s="33">
        <v>0</v>
      </c>
      <c r="L147" s="33">
        <v>0</v>
      </c>
      <c r="M147" s="33">
        <v>0</v>
      </c>
    </row>
    <row r="148" spans="1:13" x14ac:dyDescent="0.2">
      <c r="B148" s="30" t="s">
        <v>35</v>
      </c>
      <c r="C148" s="71" t="s">
        <v>557</v>
      </c>
      <c r="D148" s="34">
        <v>1</v>
      </c>
      <c r="E148" s="30" t="s">
        <v>359</v>
      </c>
      <c r="F148" s="30" t="s">
        <v>360</v>
      </c>
      <c r="G148" s="30" t="s">
        <v>39</v>
      </c>
      <c r="H148" s="30" t="s">
        <v>51</v>
      </c>
      <c r="I148" s="32">
        <v>30864</v>
      </c>
      <c r="J148" s="30" t="s">
        <v>41</v>
      </c>
      <c r="K148" s="33">
        <v>6441.3</v>
      </c>
      <c r="L148" s="33">
        <v>4146.03</v>
      </c>
      <c r="M148" s="33">
        <v>2295.27</v>
      </c>
    </row>
    <row r="149" spans="1:13" x14ac:dyDescent="0.2">
      <c r="B149" s="30" t="s">
        <v>35</v>
      </c>
      <c r="C149" s="71" t="s">
        <v>538</v>
      </c>
      <c r="D149" s="34">
        <v>1</v>
      </c>
      <c r="E149" s="30" t="s">
        <v>359</v>
      </c>
      <c r="F149" s="30" t="s">
        <v>360</v>
      </c>
      <c r="G149" s="30" t="s">
        <v>39</v>
      </c>
      <c r="H149" s="30" t="s">
        <v>51</v>
      </c>
      <c r="I149" s="32">
        <v>29037</v>
      </c>
      <c r="J149" s="30" t="s">
        <v>41</v>
      </c>
      <c r="K149" s="33">
        <v>28380.57</v>
      </c>
      <c r="L149" s="33">
        <v>20636.66</v>
      </c>
      <c r="M149" s="33">
        <v>7743.91</v>
      </c>
    </row>
    <row r="150" spans="1:13" x14ac:dyDescent="0.2">
      <c r="B150" s="30" t="s">
        <v>35</v>
      </c>
      <c r="C150" s="30" t="s">
        <v>485</v>
      </c>
      <c r="D150" s="34">
        <v>1</v>
      </c>
      <c r="E150" s="30" t="s">
        <v>359</v>
      </c>
      <c r="F150" s="30" t="s">
        <v>360</v>
      </c>
      <c r="G150" s="30" t="s">
        <v>39</v>
      </c>
      <c r="H150" s="30" t="s">
        <v>51</v>
      </c>
      <c r="I150" s="32">
        <v>33420</v>
      </c>
      <c r="J150" s="30" t="s">
        <v>41</v>
      </c>
      <c r="K150" s="33">
        <v>151.94999999999999</v>
      </c>
      <c r="L150" s="33">
        <v>76.89</v>
      </c>
      <c r="M150" s="33">
        <v>75.06</v>
      </c>
    </row>
    <row r="151" spans="1:13" x14ac:dyDescent="0.2">
      <c r="B151" s="30" t="s">
        <v>35</v>
      </c>
      <c r="C151" s="30" t="s">
        <v>548</v>
      </c>
      <c r="D151" s="34">
        <v>7</v>
      </c>
      <c r="E151" s="30" t="s">
        <v>359</v>
      </c>
      <c r="F151" s="30" t="s">
        <v>360</v>
      </c>
      <c r="G151" s="30" t="s">
        <v>39</v>
      </c>
      <c r="H151" s="30" t="s">
        <v>51</v>
      </c>
      <c r="I151" s="32">
        <v>33420</v>
      </c>
      <c r="J151" s="30" t="s">
        <v>41</v>
      </c>
      <c r="K151" s="33">
        <v>3432.85</v>
      </c>
      <c r="L151" s="33">
        <v>1737.08</v>
      </c>
      <c r="M151" s="33">
        <v>1695.77</v>
      </c>
    </row>
    <row r="152" spans="1:13" x14ac:dyDescent="0.2">
      <c r="B152" s="30" t="s">
        <v>35</v>
      </c>
      <c r="C152" s="71" t="s">
        <v>525</v>
      </c>
      <c r="D152" s="34">
        <v>3</v>
      </c>
      <c r="E152" s="30" t="s">
        <v>359</v>
      </c>
      <c r="F152" s="30" t="s">
        <v>360</v>
      </c>
      <c r="G152" s="30" t="s">
        <v>39</v>
      </c>
      <c r="H152" s="30" t="s">
        <v>51</v>
      </c>
      <c r="I152" s="32">
        <v>36708</v>
      </c>
      <c r="J152" s="30" t="s">
        <v>41</v>
      </c>
      <c r="K152" s="33">
        <v>13007.2</v>
      </c>
      <c r="L152" s="33">
        <v>3924.31</v>
      </c>
      <c r="M152" s="33">
        <v>9082.89</v>
      </c>
    </row>
    <row r="153" spans="1:13" x14ac:dyDescent="0.2">
      <c r="A153" s="71"/>
      <c r="B153" s="30" t="s">
        <v>35</v>
      </c>
      <c r="C153" s="71" t="s">
        <v>480</v>
      </c>
      <c r="D153" s="34">
        <v>1</v>
      </c>
      <c r="E153" s="30" t="s">
        <v>359</v>
      </c>
      <c r="F153" s="30" t="s">
        <v>360</v>
      </c>
      <c r="G153" s="30" t="s">
        <v>39</v>
      </c>
      <c r="H153" s="30" t="s">
        <v>51</v>
      </c>
      <c r="I153" s="32">
        <v>30864</v>
      </c>
      <c r="J153" s="30" t="s">
        <v>41</v>
      </c>
      <c r="K153" s="33">
        <v>4964.63</v>
      </c>
      <c r="L153" s="33">
        <v>3195.55</v>
      </c>
      <c r="M153" s="33">
        <v>1769.08</v>
      </c>
    </row>
    <row r="154" spans="1:13" x14ac:dyDescent="0.2">
      <c r="B154" s="30" t="s">
        <v>35</v>
      </c>
      <c r="C154" s="71" t="s">
        <v>481</v>
      </c>
      <c r="D154" s="34">
        <v>0</v>
      </c>
      <c r="E154" s="30" t="s">
        <v>359</v>
      </c>
      <c r="F154" s="30" t="s">
        <v>360</v>
      </c>
      <c r="G154" s="30" t="s">
        <v>39</v>
      </c>
      <c r="H154" s="30" t="s">
        <v>51</v>
      </c>
      <c r="I154" s="32">
        <v>30864</v>
      </c>
      <c r="J154" s="30" t="s">
        <v>41</v>
      </c>
      <c r="K154" s="33">
        <v>0</v>
      </c>
      <c r="L154" s="33">
        <v>0</v>
      </c>
      <c r="M154" s="33">
        <v>0</v>
      </c>
    </row>
    <row r="155" spans="1:13" x14ac:dyDescent="0.2">
      <c r="B155" s="30" t="s">
        <v>35</v>
      </c>
      <c r="C155" s="71" t="s">
        <v>458</v>
      </c>
      <c r="D155" s="34">
        <v>1</v>
      </c>
      <c r="E155" s="30" t="s">
        <v>359</v>
      </c>
      <c r="F155" s="30" t="s">
        <v>360</v>
      </c>
      <c r="G155" s="30" t="s">
        <v>39</v>
      </c>
      <c r="H155" s="30" t="s">
        <v>51</v>
      </c>
      <c r="I155" s="32">
        <v>30864</v>
      </c>
      <c r="J155" s="30" t="s">
        <v>41</v>
      </c>
      <c r="K155" s="33">
        <v>2339.6</v>
      </c>
      <c r="L155" s="33">
        <v>1505.92</v>
      </c>
      <c r="M155" s="33">
        <v>833.68</v>
      </c>
    </row>
    <row r="156" spans="1:13" x14ac:dyDescent="0.2">
      <c r="B156" s="30" t="s">
        <v>35</v>
      </c>
      <c r="C156" s="71" t="s">
        <v>450</v>
      </c>
      <c r="D156" s="34">
        <v>1</v>
      </c>
      <c r="E156" s="30" t="s">
        <v>359</v>
      </c>
      <c r="F156" s="30" t="s">
        <v>360</v>
      </c>
      <c r="G156" s="30" t="s">
        <v>39</v>
      </c>
      <c r="H156" s="30" t="s">
        <v>51</v>
      </c>
      <c r="I156" s="32">
        <v>28307</v>
      </c>
      <c r="J156" s="30" t="s">
        <v>41</v>
      </c>
      <c r="K156" s="33">
        <v>17933.13</v>
      </c>
      <c r="L156" s="33">
        <v>13567.95</v>
      </c>
      <c r="M156" s="33">
        <v>4365.18</v>
      </c>
    </row>
    <row r="157" spans="1:13" x14ac:dyDescent="0.2">
      <c r="B157" s="30" t="s">
        <v>35</v>
      </c>
      <c r="C157" s="71" t="s">
        <v>388</v>
      </c>
      <c r="D157" s="34">
        <v>1</v>
      </c>
      <c r="E157" s="30" t="s">
        <v>359</v>
      </c>
      <c r="F157" s="30" t="s">
        <v>360</v>
      </c>
      <c r="G157" s="30" t="s">
        <v>39</v>
      </c>
      <c r="H157" s="30" t="s">
        <v>51</v>
      </c>
      <c r="I157" s="32">
        <v>28307</v>
      </c>
      <c r="J157" s="30" t="s">
        <v>41</v>
      </c>
      <c r="K157" s="33">
        <v>16077.46</v>
      </c>
      <c r="L157" s="33">
        <v>12163.98</v>
      </c>
      <c r="M157" s="33">
        <v>3913.48</v>
      </c>
    </row>
    <row r="158" spans="1:13" x14ac:dyDescent="0.2">
      <c r="B158" s="30" t="s">
        <v>35</v>
      </c>
      <c r="C158" s="71" t="s">
        <v>384</v>
      </c>
      <c r="D158" s="34">
        <v>1</v>
      </c>
      <c r="E158" s="30" t="s">
        <v>359</v>
      </c>
      <c r="F158" s="30" t="s">
        <v>360</v>
      </c>
      <c r="G158" s="30" t="s">
        <v>39</v>
      </c>
      <c r="H158" s="30" t="s">
        <v>51</v>
      </c>
      <c r="I158" s="32">
        <v>28672</v>
      </c>
      <c r="J158" s="30" t="s">
        <v>41</v>
      </c>
      <c r="K158" s="33">
        <v>331.9</v>
      </c>
      <c r="L158" s="33">
        <v>246.32</v>
      </c>
      <c r="M158" s="33">
        <v>85.58</v>
      </c>
    </row>
    <row r="159" spans="1:13" x14ac:dyDescent="0.2">
      <c r="B159" s="30" t="s">
        <v>35</v>
      </c>
      <c r="C159" s="30" t="s">
        <v>381</v>
      </c>
      <c r="D159" s="34">
        <v>1</v>
      </c>
      <c r="E159" s="30" t="s">
        <v>359</v>
      </c>
      <c r="F159" s="30" t="s">
        <v>360</v>
      </c>
      <c r="G159" s="30" t="s">
        <v>39</v>
      </c>
      <c r="H159" s="30" t="s">
        <v>51</v>
      </c>
      <c r="I159" s="32">
        <v>37073</v>
      </c>
      <c r="J159" s="30" t="s">
        <v>41</v>
      </c>
      <c r="K159" s="33">
        <v>57719.91</v>
      </c>
      <c r="L159" s="33">
        <v>16029.9</v>
      </c>
      <c r="M159" s="33">
        <v>41690.01</v>
      </c>
    </row>
    <row r="160" spans="1:13" x14ac:dyDescent="0.2">
      <c r="B160" s="30" t="s">
        <v>35</v>
      </c>
      <c r="C160" s="71" t="s">
        <v>491</v>
      </c>
      <c r="D160" s="34">
        <v>2</v>
      </c>
      <c r="E160" s="30" t="s">
        <v>359</v>
      </c>
      <c r="F160" s="30" t="s">
        <v>360</v>
      </c>
      <c r="G160" s="30" t="s">
        <v>39</v>
      </c>
      <c r="H160" s="30" t="s">
        <v>51</v>
      </c>
      <c r="I160" s="32">
        <v>33420</v>
      </c>
      <c r="J160" s="30" t="s">
        <v>41</v>
      </c>
      <c r="K160" s="33">
        <v>24488.77</v>
      </c>
      <c r="L160" s="33">
        <v>12391.73</v>
      </c>
      <c r="M160" s="33">
        <v>12097.04</v>
      </c>
    </row>
    <row r="161" spans="1:13" x14ac:dyDescent="0.2">
      <c r="B161" s="30" t="s">
        <v>35</v>
      </c>
      <c r="C161" s="71" t="s">
        <v>474</v>
      </c>
      <c r="D161" s="34">
        <v>5500</v>
      </c>
      <c r="E161" s="30" t="s">
        <v>359</v>
      </c>
      <c r="F161" s="30" t="s">
        <v>360</v>
      </c>
      <c r="G161" s="30" t="s">
        <v>39</v>
      </c>
      <c r="H161" s="30" t="s">
        <v>51</v>
      </c>
      <c r="I161" s="32">
        <v>37073</v>
      </c>
      <c r="J161" s="30" t="s">
        <v>41</v>
      </c>
      <c r="K161" s="33">
        <v>57614.43</v>
      </c>
      <c r="L161" s="33">
        <v>16000.6</v>
      </c>
      <c r="M161" s="33">
        <v>41613.83</v>
      </c>
    </row>
    <row r="162" spans="1:13" x14ac:dyDescent="0.2">
      <c r="B162" s="30" t="s">
        <v>35</v>
      </c>
      <c r="C162" s="30" t="s">
        <v>467</v>
      </c>
      <c r="D162" s="34">
        <v>1408</v>
      </c>
      <c r="E162" s="30" t="s">
        <v>359</v>
      </c>
      <c r="F162" s="30" t="s">
        <v>360</v>
      </c>
      <c r="G162" s="30" t="s">
        <v>39</v>
      </c>
      <c r="H162" s="30" t="s">
        <v>51</v>
      </c>
      <c r="I162" s="32">
        <v>37073</v>
      </c>
      <c r="J162" s="30" t="s">
        <v>41</v>
      </c>
      <c r="K162" s="33">
        <v>17801.97</v>
      </c>
      <c r="L162" s="33">
        <v>4943.9399999999996</v>
      </c>
      <c r="M162" s="33">
        <v>12858.03</v>
      </c>
    </row>
    <row r="163" spans="1:13" x14ac:dyDescent="0.2">
      <c r="A163" s="71"/>
      <c r="B163" s="30" t="s">
        <v>35</v>
      </c>
      <c r="C163" s="30" t="s">
        <v>286</v>
      </c>
      <c r="D163" s="34">
        <v>2</v>
      </c>
      <c r="E163" s="30" t="s">
        <v>359</v>
      </c>
      <c r="F163" s="30" t="s">
        <v>360</v>
      </c>
      <c r="G163" s="30" t="s">
        <v>39</v>
      </c>
      <c r="H163" s="30" t="s">
        <v>45</v>
      </c>
      <c r="I163" s="32">
        <v>28307</v>
      </c>
      <c r="J163" s="30" t="s">
        <v>41</v>
      </c>
      <c r="K163" s="33">
        <v>11663.76</v>
      </c>
      <c r="L163" s="33">
        <v>9219.42</v>
      </c>
      <c r="M163" s="33">
        <v>2444.34</v>
      </c>
    </row>
    <row r="164" spans="1:13" x14ac:dyDescent="0.2">
      <c r="B164" s="30" t="s">
        <v>35</v>
      </c>
      <c r="C164" s="30" t="s">
        <v>123</v>
      </c>
      <c r="D164" s="34">
        <v>1</v>
      </c>
      <c r="E164" s="30" t="s">
        <v>359</v>
      </c>
      <c r="F164" s="30" t="s">
        <v>360</v>
      </c>
      <c r="G164" s="30" t="s">
        <v>39</v>
      </c>
      <c r="H164" s="30" t="s">
        <v>115</v>
      </c>
      <c r="I164" s="32">
        <v>33420</v>
      </c>
      <c r="J164" s="30" t="s">
        <v>41</v>
      </c>
      <c r="K164" s="33">
        <v>1319.79</v>
      </c>
      <c r="L164" s="33">
        <v>1319.79</v>
      </c>
      <c r="M164" s="33">
        <v>0</v>
      </c>
    </row>
    <row r="165" spans="1:13" x14ac:dyDescent="0.2">
      <c r="B165" s="30" t="s">
        <v>35</v>
      </c>
      <c r="C165" s="71" t="s">
        <v>526</v>
      </c>
      <c r="D165" s="34">
        <v>1</v>
      </c>
      <c r="E165" s="30" t="s">
        <v>359</v>
      </c>
      <c r="F165" s="30" t="s">
        <v>360</v>
      </c>
      <c r="G165" s="30" t="s">
        <v>39</v>
      </c>
      <c r="H165" s="30" t="s">
        <v>51</v>
      </c>
      <c r="I165" s="32">
        <v>37073</v>
      </c>
      <c r="J165" s="30" t="s">
        <v>41</v>
      </c>
      <c r="K165" s="33">
        <v>348123.22</v>
      </c>
      <c r="L165" s="33">
        <v>96680.320000000007</v>
      </c>
      <c r="M165" s="33">
        <v>251442.9</v>
      </c>
    </row>
    <row r="166" spans="1:13" x14ac:dyDescent="0.2">
      <c r="B166" s="30" t="s">
        <v>35</v>
      </c>
      <c r="C166" s="71" t="s">
        <v>119</v>
      </c>
      <c r="D166" s="34">
        <v>3</v>
      </c>
      <c r="E166" s="30" t="s">
        <v>359</v>
      </c>
      <c r="F166" s="30" t="s">
        <v>360</v>
      </c>
      <c r="G166" s="30" t="s">
        <v>39</v>
      </c>
      <c r="H166" s="30" t="s">
        <v>115</v>
      </c>
      <c r="I166" s="32">
        <v>26481</v>
      </c>
      <c r="J166" s="30" t="s">
        <v>41</v>
      </c>
      <c r="K166" s="33">
        <v>1108.9000000000001</v>
      </c>
      <c r="L166" s="33">
        <v>1108.9000000000001</v>
      </c>
      <c r="M166" s="33">
        <v>0</v>
      </c>
    </row>
    <row r="167" spans="1:13" x14ac:dyDescent="0.2">
      <c r="B167" s="30" t="s">
        <v>35</v>
      </c>
      <c r="C167" s="71" t="s">
        <v>119</v>
      </c>
      <c r="D167" s="34">
        <v>4</v>
      </c>
      <c r="E167" s="30" t="s">
        <v>359</v>
      </c>
      <c r="F167" s="30" t="s">
        <v>360</v>
      </c>
      <c r="G167" s="30" t="s">
        <v>39</v>
      </c>
      <c r="H167" s="30" t="s">
        <v>115</v>
      </c>
      <c r="I167" s="32">
        <v>30864</v>
      </c>
      <c r="J167" s="30" t="s">
        <v>41</v>
      </c>
      <c r="K167" s="33">
        <v>6501.58</v>
      </c>
      <c r="L167" s="33">
        <v>6501.58</v>
      </c>
      <c r="M167" s="33">
        <v>0</v>
      </c>
    </row>
    <row r="168" spans="1:13" x14ac:dyDescent="0.2">
      <c r="B168" s="30" t="s">
        <v>35</v>
      </c>
      <c r="C168" s="71" t="s">
        <v>549</v>
      </c>
      <c r="D168" s="34">
        <v>1</v>
      </c>
      <c r="E168" s="30" t="s">
        <v>359</v>
      </c>
      <c r="F168" s="30" t="s">
        <v>360</v>
      </c>
      <c r="G168" s="30" t="s">
        <v>39</v>
      </c>
      <c r="H168" s="30" t="s">
        <v>51</v>
      </c>
      <c r="I168" s="32">
        <v>33420</v>
      </c>
      <c r="J168" s="30" t="s">
        <v>41</v>
      </c>
      <c r="K168" s="33">
        <v>161.19999999999999</v>
      </c>
      <c r="L168" s="33">
        <v>81.569999999999993</v>
      </c>
      <c r="M168" s="33">
        <v>79.63</v>
      </c>
    </row>
    <row r="169" spans="1:13" x14ac:dyDescent="0.2">
      <c r="B169" s="30" t="s">
        <v>35</v>
      </c>
      <c r="C169" s="71" t="s">
        <v>431</v>
      </c>
      <c r="D169" s="34">
        <v>1</v>
      </c>
      <c r="E169" s="30" t="s">
        <v>359</v>
      </c>
      <c r="F169" s="30" t="s">
        <v>360</v>
      </c>
      <c r="G169" s="30" t="s">
        <v>39</v>
      </c>
      <c r="H169" s="30" t="s">
        <v>51</v>
      </c>
      <c r="I169" s="32">
        <v>37803</v>
      </c>
      <c r="J169" s="30" t="s">
        <v>41</v>
      </c>
      <c r="K169" s="33">
        <v>12293.48</v>
      </c>
      <c r="L169" s="33">
        <v>2819.49</v>
      </c>
      <c r="M169" s="33">
        <v>9473.99</v>
      </c>
    </row>
    <row r="170" spans="1:13" x14ac:dyDescent="0.2">
      <c r="B170" s="30" t="s">
        <v>35</v>
      </c>
      <c r="C170" s="71" t="s">
        <v>376</v>
      </c>
      <c r="D170" s="34">
        <v>1</v>
      </c>
      <c r="E170" s="30" t="s">
        <v>359</v>
      </c>
      <c r="F170" s="30" t="s">
        <v>360</v>
      </c>
      <c r="G170" s="30" t="s">
        <v>39</v>
      </c>
      <c r="H170" s="30" t="s">
        <v>45</v>
      </c>
      <c r="I170" s="32">
        <v>29037</v>
      </c>
      <c r="J170" s="30" t="s">
        <v>41</v>
      </c>
      <c r="K170" s="33">
        <v>68745.240000000005</v>
      </c>
      <c r="L170" s="33">
        <v>51678.239999999998</v>
      </c>
      <c r="M170" s="33">
        <v>17067</v>
      </c>
    </row>
    <row r="171" spans="1:13" x14ac:dyDescent="0.2">
      <c r="B171" s="30" t="s">
        <v>35</v>
      </c>
      <c r="C171" s="30" t="s">
        <v>377</v>
      </c>
      <c r="D171" s="34">
        <v>1</v>
      </c>
      <c r="E171" s="30" t="s">
        <v>359</v>
      </c>
      <c r="F171" s="30" t="s">
        <v>360</v>
      </c>
      <c r="G171" s="30" t="s">
        <v>39</v>
      </c>
      <c r="H171" s="30" t="s">
        <v>45</v>
      </c>
      <c r="I171" s="32">
        <v>29037</v>
      </c>
      <c r="J171" s="30" t="s">
        <v>41</v>
      </c>
      <c r="K171" s="33">
        <v>50507.07</v>
      </c>
      <c r="L171" s="33">
        <v>37967.96</v>
      </c>
      <c r="M171" s="33">
        <v>12539.11</v>
      </c>
    </row>
    <row r="172" spans="1:13" x14ac:dyDescent="0.2">
      <c r="B172" s="30" t="s">
        <v>35</v>
      </c>
      <c r="C172" s="30" t="s">
        <v>445</v>
      </c>
      <c r="D172" s="34">
        <v>1</v>
      </c>
      <c r="E172" s="30" t="s">
        <v>359</v>
      </c>
      <c r="F172" s="30" t="s">
        <v>360</v>
      </c>
      <c r="G172" s="30" t="s">
        <v>39</v>
      </c>
      <c r="H172" s="30" t="s">
        <v>51</v>
      </c>
      <c r="I172" s="32">
        <v>28307</v>
      </c>
      <c r="J172" s="30" t="s">
        <v>41</v>
      </c>
      <c r="K172" s="33">
        <v>4135.5600000000004</v>
      </c>
      <c r="L172" s="33">
        <v>3128.91</v>
      </c>
      <c r="M172" s="33">
        <v>1006.65</v>
      </c>
    </row>
    <row r="173" spans="1:13" x14ac:dyDescent="0.2">
      <c r="B173" s="30" t="s">
        <v>35</v>
      </c>
      <c r="C173" s="71" t="s">
        <v>500</v>
      </c>
      <c r="D173" s="34">
        <v>1</v>
      </c>
      <c r="E173" s="30" t="s">
        <v>359</v>
      </c>
      <c r="F173" s="30" t="s">
        <v>360</v>
      </c>
      <c r="G173" s="30" t="s">
        <v>39</v>
      </c>
      <c r="H173" s="30" t="s">
        <v>51</v>
      </c>
      <c r="I173" s="32">
        <v>29768</v>
      </c>
      <c r="J173" s="30" t="s">
        <v>41</v>
      </c>
      <c r="K173" s="33">
        <v>3971.31</v>
      </c>
      <c r="L173" s="33">
        <v>2761.6</v>
      </c>
      <c r="M173" s="33">
        <v>1209.71</v>
      </c>
    </row>
    <row r="174" spans="1:13" x14ac:dyDescent="0.2">
      <c r="B174" s="30" t="s">
        <v>35</v>
      </c>
      <c r="C174" s="30" t="s">
        <v>382</v>
      </c>
      <c r="D174" s="34">
        <v>1</v>
      </c>
      <c r="E174" s="30" t="s">
        <v>359</v>
      </c>
      <c r="F174" s="30" t="s">
        <v>360</v>
      </c>
      <c r="G174" s="30" t="s">
        <v>39</v>
      </c>
      <c r="H174" s="30" t="s">
        <v>51</v>
      </c>
      <c r="I174" s="32">
        <v>26115</v>
      </c>
      <c r="J174" s="30" t="s">
        <v>41</v>
      </c>
      <c r="K174" s="33">
        <v>406.29</v>
      </c>
      <c r="L174" s="33">
        <v>337.37</v>
      </c>
      <c r="M174" s="33">
        <v>68.92</v>
      </c>
    </row>
    <row r="175" spans="1:13" x14ac:dyDescent="0.2">
      <c r="B175" s="30" t="s">
        <v>35</v>
      </c>
      <c r="C175" s="30" t="s">
        <v>54</v>
      </c>
      <c r="D175" s="34">
        <v>5738</v>
      </c>
      <c r="E175" s="30" t="s">
        <v>359</v>
      </c>
      <c r="F175" s="30" t="s">
        <v>360</v>
      </c>
      <c r="G175" s="30" t="s">
        <v>39</v>
      </c>
      <c r="H175" s="30" t="s">
        <v>51</v>
      </c>
      <c r="I175" s="32">
        <v>29037</v>
      </c>
      <c r="J175" s="30" t="s">
        <v>41</v>
      </c>
      <c r="K175" s="33">
        <v>55201.57</v>
      </c>
      <c r="L175" s="33">
        <v>40139.300000000003</v>
      </c>
      <c r="M175" s="33">
        <v>15062.27</v>
      </c>
    </row>
    <row r="176" spans="1:13" x14ac:dyDescent="0.2">
      <c r="B176" s="30" t="s">
        <v>35</v>
      </c>
      <c r="C176" s="30" t="s">
        <v>539</v>
      </c>
      <c r="D176" s="34">
        <v>1</v>
      </c>
      <c r="E176" s="30" t="s">
        <v>359</v>
      </c>
      <c r="F176" s="30" t="s">
        <v>360</v>
      </c>
      <c r="G176" s="30" t="s">
        <v>39</v>
      </c>
      <c r="H176" s="30" t="s">
        <v>51</v>
      </c>
      <c r="I176" s="32">
        <v>30864</v>
      </c>
      <c r="J176" s="30" t="s">
        <v>41</v>
      </c>
      <c r="K176" s="33">
        <v>14281.64</v>
      </c>
      <c r="L176" s="33">
        <v>9192.57</v>
      </c>
      <c r="M176" s="33">
        <v>5089.07</v>
      </c>
    </row>
    <row r="177" spans="2:13" x14ac:dyDescent="0.2">
      <c r="B177" s="30" t="s">
        <v>35</v>
      </c>
      <c r="C177" s="71" t="s">
        <v>371</v>
      </c>
      <c r="D177" s="34">
        <v>1</v>
      </c>
      <c r="E177" s="30" t="s">
        <v>359</v>
      </c>
      <c r="F177" s="30" t="s">
        <v>360</v>
      </c>
      <c r="G177" s="30" t="s">
        <v>39</v>
      </c>
      <c r="H177" s="30" t="s">
        <v>45</v>
      </c>
      <c r="I177" s="32">
        <v>28307</v>
      </c>
      <c r="J177" s="30" t="s">
        <v>41</v>
      </c>
      <c r="K177" s="33">
        <v>28183.55</v>
      </c>
      <c r="L177" s="33">
        <v>22277.21</v>
      </c>
      <c r="M177" s="33">
        <v>5906.34</v>
      </c>
    </row>
    <row r="178" spans="2:13" x14ac:dyDescent="0.2">
      <c r="B178" s="30" t="s">
        <v>35</v>
      </c>
      <c r="C178" s="71" t="s">
        <v>459</v>
      </c>
      <c r="D178" s="34">
        <v>1</v>
      </c>
      <c r="E178" s="30" t="s">
        <v>359</v>
      </c>
      <c r="F178" s="30" t="s">
        <v>360</v>
      </c>
      <c r="G178" s="30" t="s">
        <v>39</v>
      </c>
      <c r="H178" s="30" t="s">
        <v>51</v>
      </c>
      <c r="I178" s="32">
        <v>26115</v>
      </c>
      <c r="J178" s="30" t="s">
        <v>41</v>
      </c>
      <c r="K178" s="33">
        <v>6738.79</v>
      </c>
      <c r="L178" s="33">
        <v>5595.6</v>
      </c>
      <c r="M178" s="33">
        <v>1143.19</v>
      </c>
    </row>
    <row r="179" spans="2:13" x14ac:dyDescent="0.2">
      <c r="B179" s="30" t="s">
        <v>35</v>
      </c>
      <c r="C179" s="30" t="s">
        <v>397</v>
      </c>
      <c r="D179" s="34">
        <v>1</v>
      </c>
      <c r="E179" s="30" t="s">
        <v>359</v>
      </c>
      <c r="F179" s="30" t="s">
        <v>360</v>
      </c>
      <c r="G179" s="30" t="s">
        <v>39</v>
      </c>
      <c r="H179" s="30" t="s">
        <v>51</v>
      </c>
      <c r="I179" s="32">
        <v>37803</v>
      </c>
      <c r="J179" s="30" t="s">
        <v>41</v>
      </c>
      <c r="K179" s="33">
        <v>3444.42</v>
      </c>
      <c r="L179" s="33">
        <v>789.97</v>
      </c>
      <c r="M179" s="33">
        <v>2654.45</v>
      </c>
    </row>
    <row r="180" spans="2:13" x14ac:dyDescent="0.2">
      <c r="B180" s="30" t="s">
        <v>35</v>
      </c>
      <c r="C180" s="30" t="s">
        <v>468</v>
      </c>
      <c r="D180" s="34">
        <v>2</v>
      </c>
      <c r="E180" s="30" t="s">
        <v>359</v>
      </c>
      <c r="F180" s="30" t="s">
        <v>360</v>
      </c>
      <c r="G180" s="30" t="s">
        <v>39</v>
      </c>
      <c r="H180" s="30" t="s">
        <v>51</v>
      </c>
      <c r="I180" s="32">
        <v>34516</v>
      </c>
      <c r="J180" s="30" t="s">
        <v>41</v>
      </c>
      <c r="K180" s="33">
        <v>3337.04</v>
      </c>
      <c r="L180" s="33">
        <v>1470.83</v>
      </c>
      <c r="M180" s="33">
        <v>1866.21</v>
      </c>
    </row>
    <row r="181" spans="2:13" x14ac:dyDescent="0.2">
      <c r="B181" s="30" t="s">
        <v>35</v>
      </c>
      <c r="C181" s="30" t="s">
        <v>521</v>
      </c>
      <c r="D181" s="34">
        <v>4</v>
      </c>
      <c r="E181" s="30" t="s">
        <v>359</v>
      </c>
      <c r="F181" s="30" t="s">
        <v>360</v>
      </c>
      <c r="G181" s="30" t="s">
        <v>39</v>
      </c>
      <c r="H181" s="30" t="s">
        <v>51</v>
      </c>
      <c r="I181" s="32">
        <v>29037</v>
      </c>
      <c r="J181" s="30" t="s">
        <v>41</v>
      </c>
      <c r="K181" s="33">
        <v>1126.74</v>
      </c>
      <c r="L181" s="33">
        <v>819.3</v>
      </c>
      <c r="M181" s="33">
        <v>307.44</v>
      </c>
    </row>
    <row r="182" spans="2:13" x14ac:dyDescent="0.2">
      <c r="B182" s="30" t="s">
        <v>35</v>
      </c>
      <c r="C182" s="30" t="s">
        <v>469</v>
      </c>
      <c r="D182" s="34">
        <v>1</v>
      </c>
      <c r="E182" s="30" t="s">
        <v>359</v>
      </c>
      <c r="F182" s="30" t="s">
        <v>360</v>
      </c>
      <c r="G182" s="30" t="s">
        <v>39</v>
      </c>
      <c r="H182" s="30" t="s">
        <v>51</v>
      </c>
      <c r="I182" s="32">
        <v>35247</v>
      </c>
      <c r="J182" s="30" t="s">
        <v>41</v>
      </c>
      <c r="K182" s="33">
        <v>4847.75</v>
      </c>
      <c r="L182" s="33">
        <v>1917.31</v>
      </c>
      <c r="M182" s="33">
        <v>2930.44</v>
      </c>
    </row>
    <row r="183" spans="2:13" x14ac:dyDescent="0.2">
      <c r="B183" s="30" t="s">
        <v>35</v>
      </c>
      <c r="C183" s="71" t="s">
        <v>385</v>
      </c>
      <c r="D183" s="34">
        <v>1</v>
      </c>
      <c r="E183" s="30" t="s">
        <v>359</v>
      </c>
      <c r="F183" s="30" t="s">
        <v>360</v>
      </c>
      <c r="G183" s="30" t="s">
        <v>39</v>
      </c>
      <c r="H183" s="30" t="s">
        <v>51</v>
      </c>
      <c r="I183" s="32">
        <v>36708</v>
      </c>
      <c r="J183" s="30" t="s">
        <v>41</v>
      </c>
      <c r="K183" s="33">
        <v>18981.990000000002</v>
      </c>
      <c r="L183" s="33">
        <v>5726.93</v>
      </c>
      <c r="M183" s="33">
        <v>13255.06</v>
      </c>
    </row>
    <row r="184" spans="2:13" x14ac:dyDescent="0.2">
      <c r="B184" s="30" t="s">
        <v>35</v>
      </c>
      <c r="C184" s="71" t="s">
        <v>398</v>
      </c>
      <c r="D184" s="34">
        <v>2</v>
      </c>
      <c r="E184" s="30" t="s">
        <v>359</v>
      </c>
      <c r="F184" s="30" t="s">
        <v>360</v>
      </c>
      <c r="G184" s="30" t="s">
        <v>39</v>
      </c>
      <c r="H184" s="30" t="s">
        <v>51</v>
      </c>
      <c r="I184" s="32">
        <v>28307</v>
      </c>
      <c r="J184" s="30" t="s">
        <v>41</v>
      </c>
      <c r="K184" s="33">
        <v>77624.679999999993</v>
      </c>
      <c r="L184" s="33">
        <v>58729.74</v>
      </c>
      <c r="M184" s="33">
        <v>18894.939999999999</v>
      </c>
    </row>
    <row r="185" spans="2:13" x14ac:dyDescent="0.2">
      <c r="B185" s="30" t="s">
        <v>35</v>
      </c>
      <c r="C185" s="30" t="s">
        <v>380</v>
      </c>
      <c r="D185" s="34">
        <v>2</v>
      </c>
      <c r="E185" s="30" t="s">
        <v>359</v>
      </c>
      <c r="F185" s="30" t="s">
        <v>360</v>
      </c>
      <c r="G185" s="30" t="s">
        <v>39</v>
      </c>
      <c r="H185" s="30" t="s">
        <v>51</v>
      </c>
      <c r="I185" s="32">
        <v>29037</v>
      </c>
      <c r="J185" s="30" t="s">
        <v>41</v>
      </c>
      <c r="K185" s="33">
        <v>4948.32</v>
      </c>
      <c r="L185" s="33">
        <v>3598.12</v>
      </c>
      <c r="M185" s="33">
        <v>1350.2</v>
      </c>
    </row>
    <row r="186" spans="2:13" x14ac:dyDescent="0.2">
      <c r="B186" s="30" t="s">
        <v>35</v>
      </c>
      <c r="C186" s="30" t="s">
        <v>513</v>
      </c>
      <c r="D186" s="34">
        <v>1</v>
      </c>
      <c r="E186" s="30" t="s">
        <v>359</v>
      </c>
      <c r="F186" s="30" t="s">
        <v>360</v>
      </c>
      <c r="G186" s="30" t="s">
        <v>39</v>
      </c>
      <c r="H186" s="30" t="s">
        <v>51</v>
      </c>
      <c r="I186" s="32">
        <v>33420</v>
      </c>
      <c r="J186" s="30" t="s">
        <v>41</v>
      </c>
      <c r="K186" s="33">
        <v>0.45</v>
      </c>
      <c r="L186" s="33">
        <v>0.23</v>
      </c>
      <c r="M186" s="33">
        <v>0.22</v>
      </c>
    </row>
    <row r="187" spans="2:13" x14ac:dyDescent="0.2">
      <c r="B187" s="30" t="s">
        <v>35</v>
      </c>
      <c r="C187" s="30" t="s">
        <v>407</v>
      </c>
      <c r="D187" s="34">
        <v>5</v>
      </c>
      <c r="E187" s="30" t="s">
        <v>359</v>
      </c>
      <c r="F187" s="30" t="s">
        <v>360</v>
      </c>
      <c r="G187" s="30" t="s">
        <v>39</v>
      </c>
      <c r="H187" s="30" t="s">
        <v>51</v>
      </c>
      <c r="I187" s="32">
        <v>28307</v>
      </c>
      <c r="J187" s="30" t="s">
        <v>41</v>
      </c>
      <c r="K187" s="33">
        <v>49645.86</v>
      </c>
      <c r="L187" s="33">
        <v>37561.360000000001</v>
      </c>
      <c r="M187" s="33">
        <v>12084.5</v>
      </c>
    </row>
    <row r="188" spans="2:13" x14ac:dyDescent="0.2">
      <c r="B188" s="30" t="s">
        <v>35</v>
      </c>
      <c r="C188" s="71" t="s">
        <v>399</v>
      </c>
      <c r="D188" s="34">
        <v>1</v>
      </c>
      <c r="E188" s="30" t="s">
        <v>359</v>
      </c>
      <c r="F188" s="30" t="s">
        <v>360</v>
      </c>
      <c r="G188" s="30" t="s">
        <v>39</v>
      </c>
      <c r="H188" s="30" t="s">
        <v>51</v>
      </c>
      <c r="I188" s="32">
        <v>37073</v>
      </c>
      <c r="J188" s="30" t="s">
        <v>41</v>
      </c>
      <c r="K188" s="33">
        <v>30793.57</v>
      </c>
      <c r="L188" s="33">
        <v>8551.9500000000007</v>
      </c>
      <c r="M188" s="33">
        <v>22241.62</v>
      </c>
    </row>
    <row r="189" spans="2:13" x14ac:dyDescent="0.2">
      <c r="B189" s="30" t="s">
        <v>35</v>
      </c>
      <c r="C189" s="30" t="s">
        <v>433</v>
      </c>
      <c r="D189" s="34">
        <v>1</v>
      </c>
      <c r="E189" s="30" t="s">
        <v>359</v>
      </c>
      <c r="F189" s="30" t="s">
        <v>360</v>
      </c>
      <c r="G189" s="30" t="s">
        <v>39</v>
      </c>
      <c r="H189" s="30" t="s">
        <v>51</v>
      </c>
      <c r="I189" s="32">
        <v>29403</v>
      </c>
      <c r="J189" s="30" t="s">
        <v>41</v>
      </c>
      <c r="K189" s="33">
        <v>5901.74</v>
      </c>
      <c r="L189" s="33">
        <v>4199.33</v>
      </c>
      <c r="M189" s="33">
        <v>1702.41</v>
      </c>
    </row>
    <row r="190" spans="2:13" x14ac:dyDescent="0.2">
      <c r="B190" s="30" t="s">
        <v>35</v>
      </c>
      <c r="C190" s="71" t="s">
        <v>143</v>
      </c>
      <c r="D190" s="34">
        <v>1</v>
      </c>
      <c r="E190" s="30" t="s">
        <v>359</v>
      </c>
      <c r="F190" s="30" t="s">
        <v>360</v>
      </c>
      <c r="G190" s="30" t="s">
        <v>39</v>
      </c>
      <c r="H190" s="30" t="s">
        <v>51</v>
      </c>
      <c r="I190" s="32">
        <v>34881</v>
      </c>
      <c r="J190" s="30" t="s">
        <v>41</v>
      </c>
      <c r="K190" s="33">
        <v>9118.1299999999992</v>
      </c>
      <c r="L190" s="33">
        <v>3814.01</v>
      </c>
      <c r="M190" s="33">
        <v>5304.12</v>
      </c>
    </row>
    <row r="191" spans="2:13" x14ac:dyDescent="0.2">
      <c r="B191" s="30" t="s">
        <v>35</v>
      </c>
      <c r="C191" s="71" t="s">
        <v>367</v>
      </c>
      <c r="D191" s="34">
        <v>1</v>
      </c>
      <c r="E191" s="30" t="s">
        <v>359</v>
      </c>
      <c r="F191" s="30" t="s">
        <v>360</v>
      </c>
      <c r="G191" s="30" t="s">
        <v>39</v>
      </c>
      <c r="H191" s="30" t="s">
        <v>45</v>
      </c>
      <c r="I191" s="32">
        <v>28307</v>
      </c>
      <c r="J191" s="30" t="s">
        <v>41</v>
      </c>
      <c r="K191" s="33">
        <v>1119.55</v>
      </c>
      <c r="L191" s="33">
        <v>884.93</v>
      </c>
      <c r="M191" s="33">
        <v>234.62</v>
      </c>
    </row>
    <row r="192" spans="2:13" x14ac:dyDescent="0.2">
      <c r="B192" s="30" t="s">
        <v>35</v>
      </c>
      <c r="C192" s="30" t="s">
        <v>368</v>
      </c>
      <c r="D192" s="34">
        <v>2</v>
      </c>
      <c r="E192" s="30" t="s">
        <v>359</v>
      </c>
      <c r="F192" s="30" t="s">
        <v>360</v>
      </c>
      <c r="G192" s="30" t="s">
        <v>39</v>
      </c>
      <c r="H192" s="30" t="s">
        <v>45</v>
      </c>
      <c r="I192" s="32">
        <v>28307</v>
      </c>
      <c r="J192" s="30" t="s">
        <v>41</v>
      </c>
      <c r="K192" s="33">
        <v>28064.22</v>
      </c>
      <c r="L192" s="33">
        <v>22182.89</v>
      </c>
      <c r="M192" s="33">
        <v>5881.33</v>
      </c>
    </row>
    <row r="193" spans="1:13" x14ac:dyDescent="0.2">
      <c r="B193" s="30" t="s">
        <v>35</v>
      </c>
      <c r="C193" s="30" t="s">
        <v>514</v>
      </c>
      <c r="D193" s="34">
        <v>0</v>
      </c>
      <c r="E193" s="30" t="s">
        <v>359</v>
      </c>
      <c r="F193" s="30" t="s">
        <v>360</v>
      </c>
      <c r="G193" s="30" t="s">
        <v>39</v>
      </c>
      <c r="H193" s="30" t="s">
        <v>51</v>
      </c>
      <c r="I193" s="32">
        <v>26481</v>
      </c>
      <c r="J193" s="30" t="s">
        <v>41</v>
      </c>
      <c r="K193" s="33">
        <v>0</v>
      </c>
      <c r="L193" s="33">
        <v>0</v>
      </c>
      <c r="M193" s="33">
        <v>0</v>
      </c>
    </row>
    <row r="194" spans="1:13" x14ac:dyDescent="0.2">
      <c r="B194" s="30" t="s">
        <v>35</v>
      </c>
      <c r="C194" s="71" t="s">
        <v>441</v>
      </c>
      <c r="D194" s="34">
        <v>8</v>
      </c>
      <c r="E194" s="30" t="s">
        <v>359</v>
      </c>
      <c r="F194" s="30" t="s">
        <v>360</v>
      </c>
      <c r="G194" s="30" t="s">
        <v>39</v>
      </c>
      <c r="H194" s="30" t="s">
        <v>51</v>
      </c>
      <c r="I194" s="32">
        <v>21002</v>
      </c>
      <c r="J194" s="30" t="s">
        <v>41</v>
      </c>
      <c r="K194" s="33">
        <v>25093.73</v>
      </c>
      <c r="L194" s="33">
        <v>23340.34</v>
      </c>
      <c r="M194" s="33">
        <v>1753.39</v>
      </c>
    </row>
    <row r="195" spans="1:13" x14ac:dyDescent="0.2">
      <c r="B195" s="30" t="s">
        <v>35</v>
      </c>
      <c r="C195" s="30" t="s">
        <v>461</v>
      </c>
      <c r="D195" s="34">
        <v>2</v>
      </c>
      <c r="E195" s="30" t="s">
        <v>359</v>
      </c>
      <c r="F195" s="30" t="s">
        <v>360</v>
      </c>
      <c r="G195" s="30" t="s">
        <v>39</v>
      </c>
      <c r="H195" s="30" t="s">
        <v>51</v>
      </c>
      <c r="I195" s="32">
        <v>34516</v>
      </c>
      <c r="J195" s="30" t="s">
        <v>41</v>
      </c>
      <c r="K195" s="33">
        <v>7529.5</v>
      </c>
      <c r="L195" s="33">
        <v>3318.69</v>
      </c>
      <c r="M195" s="33">
        <v>4210.8100000000004</v>
      </c>
    </row>
    <row r="196" spans="1:13" x14ac:dyDescent="0.2">
      <c r="B196" s="30" t="s">
        <v>35</v>
      </c>
      <c r="C196" s="71" t="s">
        <v>390</v>
      </c>
      <c r="D196" s="34">
        <v>1</v>
      </c>
      <c r="E196" s="30" t="s">
        <v>359</v>
      </c>
      <c r="F196" s="30" t="s">
        <v>360</v>
      </c>
      <c r="G196" s="30" t="s">
        <v>39</v>
      </c>
      <c r="H196" s="30" t="s">
        <v>51</v>
      </c>
      <c r="I196" s="32">
        <v>28307</v>
      </c>
      <c r="J196" s="30" t="s">
        <v>41</v>
      </c>
      <c r="K196" s="33">
        <v>2738.71</v>
      </c>
      <c r="L196" s="33">
        <v>2072.0700000000002</v>
      </c>
      <c r="M196" s="33">
        <v>666.64</v>
      </c>
    </row>
    <row r="197" spans="1:13" x14ac:dyDescent="0.2">
      <c r="A197" s="71"/>
      <c r="B197" s="30" t="s">
        <v>35</v>
      </c>
      <c r="C197" s="30" t="s">
        <v>462</v>
      </c>
      <c r="D197" s="34">
        <v>1</v>
      </c>
      <c r="E197" s="30" t="s">
        <v>359</v>
      </c>
      <c r="F197" s="30" t="s">
        <v>360</v>
      </c>
      <c r="G197" s="30" t="s">
        <v>39</v>
      </c>
      <c r="H197" s="30" t="s">
        <v>51</v>
      </c>
      <c r="I197" s="32">
        <v>30864</v>
      </c>
      <c r="J197" s="30" t="s">
        <v>41</v>
      </c>
      <c r="K197" s="33">
        <v>1157.1199999999999</v>
      </c>
      <c r="L197" s="33">
        <v>744.8</v>
      </c>
      <c r="M197" s="33">
        <v>412.32</v>
      </c>
    </row>
    <row r="198" spans="1:13" x14ac:dyDescent="0.2">
      <c r="B198" s="30" t="s">
        <v>35</v>
      </c>
      <c r="C198" s="30" t="s">
        <v>470</v>
      </c>
      <c r="D198" s="34">
        <v>1</v>
      </c>
      <c r="E198" s="30" t="s">
        <v>359</v>
      </c>
      <c r="F198" s="30" t="s">
        <v>360</v>
      </c>
      <c r="G198" s="30" t="s">
        <v>39</v>
      </c>
      <c r="H198" s="30" t="s">
        <v>51</v>
      </c>
      <c r="I198" s="32">
        <v>29768</v>
      </c>
      <c r="J198" s="30" t="s">
        <v>41</v>
      </c>
      <c r="K198" s="33">
        <v>8055.29</v>
      </c>
      <c r="L198" s="33">
        <v>5601.56</v>
      </c>
      <c r="M198" s="33">
        <v>2453.73</v>
      </c>
    </row>
    <row r="199" spans="1:13" x14ac:dyDescent="0.2">
      <c r="B199" s="30" t="s">
        <v>35</v>
      </c>
      <c r="C199" s="30" t="s">
        <v>493</v>
      </c>
      <c r="D199" s="34">
        <v>1</v>
      </c>
      <c r="E199" s="30" t="s">
        <v>359</v>
      </c>
      <c r="F199" s="30" t="s">
        <v>360</v>
      </c>
      <c r="G199" s="30" t="s">
        <v>39</v>
      </c>
      <c r="H199" s="30" t="s">
        <v>51</v>
      </c>
      <c r="I199" s="32">
        <v>37438</v>
      </c>
      <c r="J199" s="30" t="s">
        <v>41</v>
      </c>
      <c r="K199" s="33">
        <v>17862.150000000001</v>
      </c>
      <c r="L199" s="33">
        <v>4529.8100000000004</v>
      </c>
      <c r="M199" s="33">
        <v>13332.34</v>
      </c>
    </row>
    <row r="200" spans="1:13" x14ac:dyDescent="0.2">
      <c r="B200" s="30" t="s">
        <v>35</v>
      </c>
      <c r="C200" s="71" t="s">
        <v>365</v>
      </c>
      <c r="D200" s="34">
        <v>1</v>
      </c>
      <c r="E200" s="30" t="s">
        <v>359</v>
      </c>
      <c r="F200" s="30" t="s">
        <v>360</v>
      </c>
      <c r="G200" s="30" t="s">
        <v>39</v>
      </c>
      <c r="H200" s="30" t="s">
        <v>45</v>
      </c>
      <c r="I200" s="32">
        <v>28307</v>
      </c>
      <c r="J200" s="30" t="s">
        <v>41</v>
      </c>
      <c r="K200" s="33">
        <v>1038.24</v>
      </c>
      <c r="L200" s="33">
        <v>820.66</v>
      </c>
      <c r="M200" s="33">
        <v>217.58</v>
      </c>
    </row>
    <row r="201" spans="1:13" x14ac:dyDescent="0.2">
      <c r="A201" s="71"/>
      <c r="B201" s="30" t="s">
        <v>35</v>
      </c>
      <c r="C201" s="71" t="s">
        <v>478</v>
      </c>
      <c r="D201" s="34">
        <v>1000</v>
      </c>
      <c r="E201" s="30" t="s">
        <v>359</v>
      </c>
      <c r="F201" s="30" t="s">
        <v>360</v>
      </c>
      <c r="G201" s="30" t="s">
        <v>39</v>
      </c>
      <c r="H201" s="30" t="s">
        <v>51</v>
      </c>
      <c r="I201" s="32">
        <v>29037</v>
      </c>
      <c r="J201" s="30" t="s">
        <v>41</v>
      </c>
      <c r="K201" s="33">
        <v>1897.16</v>
      </c>
      <c r="L201" s="33">
        <v>1379.5</v>
      </c>
      <c r="M201" s="33">
        <v>517.66</v>
      </c>
    </row>
    <row r="202" spans="1:13" x14ac:dyDescent="0.2">
      <c r="B202" s="30" t="s">
        <v>35</v>
      </c>
      <c r="C202" s="71" t="s">
        <v>132</v>
      </c>
      <c r="D202" s="34">
        <v>2</v>
      </c>
      <c r="E202" s="30" t="s">
        <v>359</v>
      </c>
      <c r="F202" s="30" t="s">
        <v>360</v>
      </c>
      <c r="G202" s="30" t="s">
        <v>39</v>
      </c>
      <c r="H202" s="30" t="s">
        <v>51</v>
      </c>
      <c r="I202" s="32">
        <v>28307</v>
      </c>
      <c r="J202" s="30" t="s">
        <v>41</v>
      </c>
      <c r="K202" s="33">
        <v>122049.37</v>
      </c>
      <c r="L202" s="33">
        <v>92340.84</v>
      </c>
      <c r="M202" s="33">
        <v>29708.53</v>
      </c>
    </row>
    <row r="203" spans="1:13" x14ac:dyDescent="0.2">
      <c r="B203" s="30" t="s">
        <v>35</v>
      </c>
      <c r="C203" s="30" t="s">
        <v>132</v>
      </c>
      <c r="D203" s="34">
        <v>21</v>
      </c>
      <c r="E203" s="30" t="s">
        <v>359</v>
      </c>
      <c r="F203" s="30" t="s">
        <v>360</v>
      </c>
      <c r="G203" s="30" t="s">
        <v>39</v>
      </c>
      <c r="H203" s="30" t="s">
        <v>51</v>
      </c>
      <c r="I203" s="32">
        <v>30864</v>
      </c>
      <c r="J203" s="30" t="s">
        <v>41</v>
      </c>
      <c r="K203" s="33">
        <v>7255.68</v>
      </c>
      <c r="L203" s="33">
        <v>4670.22</v>
      </c>
      <c r="M203" s="33">
        <v>2585.46</v>
      </c>
    </row>
    <row r="204" spans="1:13" x14ac:dyDescent="0.2">
      <c r="B204" s="30" t="s">
        <v>35</v>
      </c>
      <c r="C204" s="30" t="s">
        <v>504</v>
      </c>
      <c r="D204" s="34">
        <v>2</v>
      </c>
      <c r="E204" s="30" t="s">
        <v>359</v>
      </c>
      <c r="F204" s="30" t="s">
        <v>360</v>
      </c>
      <c r="G204" s="30" t="s">
        <v>39</v>
      </c>
      <c r="H204" s="30" t="s">
        <v>51</v>
      </c>
      <c r="I204" s="32">
        <v>34881</v>
      </c>
      <c r="J204" s="30" t="s">
        <v>41</v>
      </c>
      <c r="K204" s="33">
        <v>192750.02</v>
      </c>
      <c r="L204" s="33">
        <v>80625.23</v>
      </c>
      <c r="M204" s="33">
        <v>112124.79</v>
      </c>
    </row>
    <row r="205" spans="1:13" x14ac:dyDescent="0.2">
      <c r="B205" s="30" t="s">
        <v>35</v>
      </c>
      <c r="C205" s="71" t="s">
        <v>463</v>
      </c>
      <c r="D205" s="34">
        <v>3</v>
      </c>
      <c r="E205" s="30" t="s">
        <v>359</v>
      </c>
      <c r="F205" s="30" t="s">
        <v>360</v>
      </c>
      <c r="G205" s="30" t="s">
        <v>39</v>
      </c>
      <c r="H205" s="30" t="s">
        <v>51</v>
      </c>
      <c r="I205" s="32">
        <v>29768</v>
      </c>
      <c r="J205" s="30" t="s">
        <v>41</v>
      </c>
      <c r="K205" s="33">
        <v>1068.73</v>
      </c>
      <c r="L205" s="33">
        <v>743.18</v>
      </c>
      <c r="M205" s="33">
        <v>325.55</v>
      </c>
    </row>
    <row r="206" spans="1:13" x14ac:dyDescent="0.2">
      <c r="B206" s="30" t="s">
        <v>35</v>
      </c>
      <c r="C206" s="30" t="s">
        <v>363</v>
      </c>
      <c r="D206" s="34">
        <v>1</v>
      </c>
      <c r="E206" s="30" t="s">
        <v>359</v>
      </c>
      <c r="F206" s="30" t="s">
        <v>360</v>
      </c>
      <c r="G206" s="30" t="s">
        <v>39</v>
      </c>
      <c r="H206" s="30" t="s">
        <v>36</v>
      </c>
      <c r="I206" s="32">
        <v>29037</v>
      </c>
      <c r="J206" s="30" t="s">
        <v>41</v>
      </c>
      <c r="K206" s="33">
        <v>146844</v>
      </c>
      <c r="L206" s="33">
        <v>6884.04</v>
      </c>
      <c r="M206" s="33">
        <v>139959.96</v>
      </c>
    </row>
    <row r="207" spans="1:13" x14ac:dyDescent="0.2">
      <c r="B207" s="30" t="s">
        <v>35</v>
      </c>
      <c r="C207" s="30" t="s">
        <v>540</v>
      </c>
      <c r="D207" s="34">
        <v>1</v>
      </c>
      <c r="E207" s="30" t="s">
        <v>359</v>
      </c>
      <c r="F207" s="30" t="s">
        <v>360</v>
      </c>
      <c r="G207" s="30" t="s">
        <v>39</v>
      </c>
      <c r="H207" s="30" t="s">
        <v>51</v>
      </c>
      <c r="I207" s="32">
        <v>35977</v>
      </c>
      <c r="J207" s="30" t="s">
        <v>41</v>
      </c>
      <c r="K207" s="33">
        <v>6008.23</v>
      </c>
      <c r="L207" s="33">
        <v>2097.36</v>
      </c>
      <c r="M207" s="33">
        <v>3910.87</v>
      </c>
    </row>
    <row r="208" spans="1:13" x14ac:dyDescent="0.2">
      <c r="B208" s="30" t="s">
        <v>35</v>
      </c>
      <c r="C208" s="30" t="s">
        <v>391</v>
      </c>
      <c r="D208" s="34">
        <v>1</v>
      </c>
      <c r="E208" s="30" t="s">
        <v>359</v>
      </c>
      <c r="F208" s="30" t="s">
        <v>360</v>
      </c>
      <c r="G208" s="30" t="s">
        <v>39</v>
      </c>
      <c r="H208" s="30" t="s">
        <v>51</v>
      </c>
      <c r="I208" s="32">
        <v>28307</v>
      </c>
      <c r="J208" s="30" t="s">
        <v>41</v>
      </c>
      <c r="K208" s="33">
        <v>410.16</v>
      </c>
      <c r="L208" s="33">
        <v>310.32</v>
      </c>
      <c r="M208" s="33">
        <v>99.84</v>
      </c>
    </row>
    <row r="209" spans="2:13" x14ac:dyDescent="0.2">
      <c r="B209" s="30" t="s">
        <v>35</v>
      </c>
      <c r="C209" s="30" t="s">
        <v>425</v>
      </c>
      <c r="D209" s="34">
        <v>3</v>
      </c>
      <c r="E209" s="30" t="s">
        <v>359</v>
      </c>
      <c r="F209" s="30" t="s">
        <v>360</v>
      </c>
      <c r="G209" s="30" t="s">
        <v>39</v>
      </c>
      <c r="H209" s="30" t="s">
        <v>51</v>
      </c>
      <c r="I209" s="32">
        <v>28307</v>
      </c>
      <c r="J209" s="30" t="s">
        <v>41</v>
      </c>
      <c r="K209" s="33">
        <v>2954.78</v>
      </c>
      <c r="L209" s="33">
        <v>2235.5500000000002</v>
      </c>
      <c r="M209" s="33">
        <v>719.23</v>
      </c>
    </row>
    <row r="210" spans="2:13" x14ac:dyDescent="0.2">
      <c r="B210" s="30" t="s">
        <v>35</v>
      </c>
      <c r="C210" s="30" t="s">
        <v>400</v>
      </c>
      <c r="D210" s="34">
        <v>1</v>
      </c>
      <c r="E210" s="30" t="s">
        <v>359</v>
      </c>
      <c r="F210" s="30" t="s">
        <v>360</v>
      </c>
      <c r="G210" s="30" t="s">
        <v>39</v>
      </c>
      <c r="H210" s="30" t="s">
        <v>51</v>
      </c>
      <c r="I210" s="32">
        <v>26481</v>
      </c>
      <c r="J210" s="30" t="s">
        <v>41</v>
      </c>
      <c r="K210" s="33">
        <v>7449.01</v>
      </c>
      <c r="L210" s="33">
        <v>6105.13</v>
      </c>
      <c r="M210" s="33">
        <v>1343.88</v>
      </c>
    </row>
    <row r="211" spans="2:13" x14ac:dyDescent="0.2">
      <c r="B211" s="30" t="s">
        <v>35</v>
      </c>
      <c r="C211" s="30" t="s">
        <v>577</v>
      </c>
      <c r="D211" s="34">
        <v>4</v>
      </c>
      <c r="E211" s="30" t="s">
        <v>359</v>
      </c>
      <c r="F211" s="30" t="s">
        <v>360</v>
      </c>
      <c r="G211" s="30" t="s">
        <v>39</v>
      </c>
      <c r="H211" s="30" t="s">
        <v>51</v>
      </c>
      <c r="I211" s="32">
        <v>29403</v>
      </c>
      <c r="J211" s="30" t="s">
        <v>41</v>
      </c>
      <c r="K211" s="33">
        <v>2762.68</v>
      </c>
      <c r="L211" s="33">
        <v>1965.76</v>
      </c>
      <c r="M211" s="33">
        <v>796.92</v>
      </c>
    </row>
    <row r="212" spans="2:13" x14ac:dyDescent="0.2">
      <c r="B212" s="30" t="s">
        <v>35</v>
      </c>
      <c r="C212" s="30" t="s">
        <v>60</v>
      </c>
      <c r="D212" s="34">
        <v>9</v>
      </c>
      <c r="E212" s="30" t="s">
        <v>359</v>
      </c>
      <c r="F212" s="30" t="s">
        <v>360</v>
      </c>
      <c r="G212" s="30" t="s">
        <v>39</v>
      </c>
      <c r="H212" s="30" t="s">
        <v>51</v>
      </c>
      <c r="I212" s="32">
        <v>21002</v>
      </c>
      <c r="J212" s="30" t="s">
        <v>41</v>
      </c>
      <c r="K212" s="33">
        <v>11071.78</v>
      </c>
      <c r="L212" s="33">
        <v>10298.16</v>
      </c>
      <c r="M212" s="33">
        <v>773.62</v>
      </c>
    </row>
    <row r="213" spans="2:13" x14ac:dyDescent="0.2">
      <c r="B213" s="30" t="s">
        <v>35</v>
      </c>
      <c r="C213" s="30" t="s">
        <v>596</v>
      </c>
      <c r="D213" s="34">
        <v>1</v>
      </c>
      <c r="E213" s="30" t="s">
        <v>359</v>
      </c>
      <c r="F213" s="30" t="s">
        <v>360</v>
      </c>
      <c r="G213" s="30" t="s">
        <v>39</v>
      </c>
      <c r="H213" s="30" t="s">
        <v>115</v>
      </c>
      <c r="I213" s="32">
        <v>31959</v>
      </c>
      <c r="J213" s="30" t="s">
        <v>41</v>
      </c>
      <c r="K213" s="33">
        <v>6313.03</v>
      </c>
      <c r="L213" s="33">
        <v>6313.03</v>
      </c>
      <c r="M213" s="33">
        <v>0</v>
      </c>
    </row>
    <row r="214" spans="2:13" x14ac:dyDescent="0.2">
      <c r="B214" s="30" t="s">
        <v>35</v>
      </c>
      <c r="C214" s="30" t="s">
        <v>554</v>
      </c>
      <c r="D214" s="34">
        <v>1</v>
      </c>
      <c r="E214" s="30" t="s">
        <v>359</v>
      </c>
      <c r="F214" s="30" t="s">
        <v>360</v>
      </c>
      <c r="G214" s="30" t="s">
        <v>39</v>
      </c>
      <c r="H214" s="30" t="s">
        <v>51</v>
      </c>
      <c r="I214" s="32">
        <v>33420</v>
      </c>
      <c r="J214" s="30" t="s">
        <v>41</v>
      </c>
      <c r="K214" s="33">
        <v>1.38</v>
      </c>
      <c r="L214" s="33">
        <v>0.7</v>
      </c>
      <c r="M214" s="33">
        <v>0.68</v>
      </c>
    </row>
    <row r="215" spans="2:13" x14ac:dyDescent="0.2">
      <c r="B215" s="30" t="s">
        <v>35</v>
      </c>
      <c r="C215" s="30" t="s">
        <v>482</v>
      </c>
      <c r="D215" s="34">
        <v>1</v>
      </c>
      <c r="E215" s="30" t="s">
        <v>359</v>
      </c>
      <c r="F215" s="30" t="s">
        <v>360</v>
      </c>
      <c r="G215" s="30" t="s">
        <v>39</v>
      </c>
      <c r="H215" s="30" t="s">
        <v>51</v>
      </c>
      <c r="I215" s="32">
        <v>31959</v>
      </c>
      <c r="J215" s="30" t="s">
        <v>41</v>
      </c>
      <c r="K215" s="33">
        <v>16583.169999999998</v>
      </c>
      <c r="L215" s="33">
        <v>9740.92</v>
      </c>
      <c r="M215" s="33">
        <v>6842.25</v>
      </c>
    </row>
    <row r="216" spans="2:13" x14ac:dyDescent="0.2">
      <c r="B216" s="30" t="s">
        <v>35</v>
      </c>
      <c r="C216" s="30" t="s">
        <v>140</v>
      </c>
      <c r="D216" s="34">
        <v>1</v>
      </c>
      <c r="E216" s="30" t="s">
        <v>359</v>
      </c>
      <c r="F216" s="30" t="s">
        <v>360</v>
      </c>
      <c r="G216" s="30" t="s">
        <v>39</v>
      </c>
      <c r="H216" s="30" t="s">
        <v>51</v>
      </c>
      <c r="I216" s="32">
        <v>29037</v>
      </c>
      <c r="J216" s="30" t="s">
        <v>41</v>
      </c>
      <c r="K216" s="33">
        <v>10542.9</v>
      </c>
      <c r="L216" s="33">
        <v>7666.17</v>
      </c>
      <c r="M216" s="33">
        <v>2876.73</v>
      </c>
    </row>
    <row r="217" spans="2:13" x14ac:dyDescent="0.2">
      <c r="B217" s="30" t="s">
        <v>35</v>
      </c>
      <c r="C217" s="71" t="s">
        <v>505</v>
      </c>
      <c r="D217" s="34">
        <v>2</v>
      </c>
      <c r="E217" s="30" t="s">
        <v>359</v>
      </c>
      <c r="F217" s="30" t="s">
        <v>360</v>
      </c>
      <c r="G217" s="30" t="s">
        <v>39</v>
      </c>
      <c r="H217" s="30" t="s">
        <v>51</v>
      </c>
      <c r="I217" s="32">
        <v>26115</v>
      </c>
      <c r="J217" s="30" t="s">
        <v>41</v>
      </c>
      <c r="K217" s="33">
        <v>2872.11</v>
      </c>
      <c r="L217" s="33">
        <v>2384.88</v>
      </c>
      <c r="M217" s="33">
        <v>487.23</v>
      </c>
    </row>
    <row r="218" spans="2:13" x14ac:dyDescent="0.2">
      <c r="B218" s="30" t="s">
        <v>35</v>
      </c>
      <c r="C218" s="30" t="s">
        <v>551</v>
      </c>
      <c r="D218" s="34">
        <v>13</v>
      </c>
      <c r="E218" s="30" t="s">
        <v>359</v>
      </c>
      <c r="F218" s="30" t="s">
        <v>360</v>
      </c>
      <c r="G218" s="30" t="s">
        <v>39</v>
      </c>
      <c r="H218" s="30" t="s">
        <v>51</v>
      </c>
      <c r="I218" s="32">
        <v>33420</v>
      </c>
      <c r="J218" s="30" t="s">
        <v>41</v>
      </c>
      <c r="K218" s="33">
        <v>62687.78</v>
      </c>
      <c r="L218" s="33">
        <v>31721.08</v>
      </c>
      <c r="M218" s="33">
        <v>30966.7</v>
      </c>
    </row>
    <row r="219" spans="2:13" x14ac:dyDescent="0.2">
      <c r="B219" s="30" t="s">
        <v>35</v>
      </c>
      <c r="C219" s="30" t="s">
        <v>572</v>
      </c>
      <c r="D219" s="34">
        <v>1</v>
      </c>
      <c r="E219" s="30" t="s">
        <v>359</v>
      </c>
      <c r="F219" s="30" t="s">
        <v>360</v>
      </c>
      <c r="G219" s="30" t="s">
        <v>39</v>
      </c>
      <c r="H219" s="30" t="s">
        <v>51</v>
      </c>
      <c r="I219" s="32">
        <v>29768</v>
      </c>
      <c r="J219" s="30" t="s">
        <v>41</v>
      </c>
      <c r="K219" s="33">
        <v>5193.8999999999996</v>
      </c>
      <c r="L219" s="33">
        <v>3611.78</v>
      </c>
      <c r="M219" s="33">
        <v>1582.12</v>
      </c>
    </row>
    <row r="220" spans="2:13" x14ac:dyDescent="0.2">
      <c r="B220" s="30" t="s">
        <v>35</v>
      </c>
      <c r="C220" s="71" t="s">
        <v>494</v>
      </c>
      <c r="D220" s="34">
        <v>2</v>
      </c>
      <c r="E220" s="30" t="s">
        <v>359</v>
      </c>
      <c r="F220" s="30" t="s">
        <v>360</v>
      </c>
      <c r="G220" s="30" t="s">
        <v>39</v>
      </c>
      <c r="H220" s="30" t="s">
        <v>51</v>
      </c>
      <c r="I220" s="32">
        <v>33420</v>
      </c>
      <c r="J220" s="30" t="s">
        <v>41</v>
      </c>
      <c r="K220" s="33">
        <v>0.19</v>
      </c>
      <c r="L220" s="33">
        <v>0.1</v>
      </c>
      <c r="M220" s="33">
        <v>0.09</v>
      </c>
    </row>
    <row r="221" spans="2:13" x14ac:dyDescent="0.2">
      <c r="B221" s="30" t="s">
        <v>35</v>
      </c>
      <c r="C221" s="30" t="s">
        <v>401</v>
      </c>
      <c r="D221" s="34">
        <v>2</v>
      </c>
      <c r="E221" s="30" t="s">
        <v>359</v>
      </c>
      <c r="F221" s="30" t="s">
        <v>360</v>
      </c>
      <c r="G221" s="30" t="s">
        <v>39</v>
      </c>
      <c r="H221" s="30" t="s">
        <v>51</v>
      </c>
      <c r="I221" s="32">
        <v>20271</v>
      </c>
      <c r="J221" s="30" t="s">
        <v>41</v>
      </c>
      <c r="K221" s="33">
        <v>43239.49</v>
      </c>
      <c r="L221" s="33">
        <v>40645.800000000003</v>
      </c>
      <c r="M221" s="33">
        <v>2593.69</v>
      </c>
    </row>
    <row r="222" spans="2:13" x14ac:dyDescent="0.2">
      <c r="B222" s="30" t="s">
        <v>35</v>
      </c>
      <c r="C222" s="71" t="s">
        <v>495</v>
      </c>
      <c r="D222" s="34">
        <v>0</v>
      </c>
      <c r="E222" s="30" t="s">
        <v>359</v>
      </c>
      <c r="F222" s="30" t="s">
        <v>360</v>
      </c>
      <c r="G222" s="30" t="s">
        <v>39</v>
      </c>
      <c r="H222" s="30" t="s">
        <v>51</v>
      </c>
      <c r="I222" s="32">
        <v>20271</v>
      </c>
      <c r="J222" s="30" t="s">
        <v>41</v>
      </c>
      <c r="K222" s="33">
        <v>0</v>
      </c>
      <c r="L222" s="33">
        <v>0</v>
      </c>
      <c r="M222" s="33">
        <v>0</v>
      </c>
    </row>
    <row r="223" spans="2:13" x14ac:dyDescent="0.2">
      <c r="B223" s="30" t="s">
        <v>35</v>
      </c>
      <c r="C223" s="71" t="s">
        <v>496</v>
      </c>
      <c r="D223" s="34">
        <v>0</v>
      </c>
      <c r="E223" s="30" t="s">
        <v>359</v>
      </c>
      <c r="F223" s="30" t="s">
        <v>360</v>
      </c>
      <c r="G223" s="30" t="s">
        <v>39</v>
      </c>
      <c r="H223" s="30" t="s">
        <v>51</v>
      </c>
      <c r="I223" s="32">
        <v>20271</v>
      </c>
      <c r="J223" s="30" t="s">
        <v>41</v>
      </c>
      <c r="K223" s="33">
        <v>0</v>
      </c>
      <c r="L223" s="33">
        <v>0</v>
      </c>
      <c r="M223" s="33">
        <v>0</v>
      </c>
    </row>
    <row r="224" spans="2:13" x14ac:dyDescent="0.2">
      <c r="B224" s="30" t="s">
        <v>35</v>
      </c>
      <c r="C224" s="71" t="s">
        <v>515</v>
      </c>
      <c r="D224" s="34">
        <v>2</v>
      </c>
      <c r="E224" s="30" t="s">
        <v>359</v>
      </c>
      <c r="F224" s="30" t="s">
        <v>360</v>
      </c>
      <c r="G224" s="30" t="s">
        <v>39</v>
      </c>
      <c r="H224" s="30" t="s">
        <v>51</v>
      </c>
      <c r="I224" s="32">
        <v>29037</v>
      </c>
      <c r="J224" s="30" t="s">
        <v>41</v>
      </c>
      <c r="K224" s="33">
        <v>46901.09</v>
      </c>
      <c r="L224" s="33">
        <v>34103.69</v>
      </c>
      <c r="M224" s="33">
        <v>12797.4</v>
      </c>
    </row>
    <row r="225" spans="2:13" x14ac:dyDescent="0.2">
      <c r="B225" s="30" t="s">
        <v>35</v>
      </c>
      <c r="C225" s="30" t="s">
        <v>541</v>
      </c>
      <c r="D225" s="34">
        <v>1</v>
      </c>
      <c r="E225" s="30" t="s">
        <v>359</v>
      </c>
      <c r="F225" s="30" t="s">
        <v>360</v>
      </c>
      <c r="G225" s="30" t="s">
        <v>39</v>
      </c>
      <c r="H225" s="30" t="s">
        <v>51</v>
      </c>
      <c r="I225" s="32">
        <v>29037</v>
      </c>
      <c r="J225" s="30" t="s">
        <v>41</v>
      </c>
      <c r="K225" s="33">
        <v>7930.77</v>
      </c>
      <c r="L225" s="33">
        <v>5766.78</v>
      </c>
      <c r="M225" s="33">
        <v>2163.9899999999998</v>
      </c>
    </row>
    <row r="226" spans="2:13" x14ac:dyDescent="0.2">
      <c r="B226" s="30" t="s">
        <v>35</v>
      </c>
      <c r="C226" s="30" t="s">
        <v>522</v>
      </c>
      <c r="D226" s="34">
        <v>1</v>
      </c>
      <c r="E226" s="30" t="s">
        <v>359</v>
      </c>
      <c r="F226" s="30" t="s">
        <v>360</v>
      </c>
      <c r="G226" s="30" t="s">
        <v>39</v>
      </c>
      <c r="H226" s="30" t="s">
        <v>51</v>
      </c>
      <c r="I226" s="32">
        <v>29037</v>
      </c>
      <c r="J226" s="30" t="s">
        <v>41</v>
      </c>
      <c r="K226" s="33">
        <v>33072.1</v>
      </c>
      <c r="L226" s="33">
        <v>24048.07</v>
      </c>
      <c r="M226" s="33">
        <v>9024.0300000000007</v>
      </c>
    </row>
    <row r="227" spans="2:13" x14ac:dyDescent="0.2">
      <c r="B227" s="30" t="s">
        <v>35</v>
      </c>
      <c r="C227" s="30" t="s">
        <v>555</v>
      </c>
      <c r="D227" s="34">
        <v>1</v>
      </c>
      <c r="E227" s="30" t="s">
        <v>359</v>
      </c>
      <c r="F227" s="30" t="s">
        <v>360</v>
      </c>
      <c r="G227" s="30" t="s">
        <v>39</v>
      </c>
      <c r="H227" s="30" t="s">
        <v>51</v>
      </c>
      <c r="I227" s="32">
        <v>29037</v>
      </c>
      <c r="J227" s="30" t="s">
        <v>41</v>
      </c>
      <c r="K227" s="33">
        <v>2628.34</v>
      </c>
      <c r="L227" s="33">
        <v>1911.17</v>
      </c>
      <c r="M227" s="33">
        <v>717.17</v>
      </c>
    </row>
    <row r="228" spans="2:13" x14ac:dyDescent="0.2">
      <c r="B228" s="30" t="s">
        <v>35</v>
      </c>
      <c r="C228" s="71" t="s">
        <v>506</v>
      </c>
      <c r="D228" s="34">
        <v>2</v>
      </c>
      <c r="E228" s="30" t="s">
        <v>359</v>
      </c>
      <c r="F228" s="30" t="s">
        <v>360</v>
      </c>
      <c r="G228" s="30" t="s">
        <v>39</v>
      </c>
      <c r="H228" s="30" t="s">
        <v>51</v>
      </c>
      <c r="I228" s="32">
        <v>29037</v>
      </c>
      <c r="J228" s="30" t="s">
        <v>41</v>
      </c>
      <c r="K228" s="33">
        <v>41271.26</v>
      </c>
      <c r="L228" s="33">
        <v>30010.01</v>
      </c>
      <c r="M228" s="33">
        <v>11261.25</v>
      </c>
    </row>
    <row r="229" spans="2:13" x14ac:dyDescent="0.2">
      <c r="B229" s="30" t="s">
        <v>35</v>
      </c>
      <c r="C229" s="71" t="s">
        <v>533</v>
      </c>
      <c r="D229" s="34">
        <v>2</v>
      </c>
      <c r="E229" s="30" t="s">
        <v>359</v>
      </c>
      <c r="F229" s="30" t="s">
        <v>360</v>
      </c>
      <c r="G229" s="30" t="s">
        <v>39</v>
      </c>
      <c r="H229" s="30" t="s">
        <v>51</v>
      </c>
      <c r="I229" s="32">
        <v>26481</v>
      </c>
      <c r="J229" s="30" t="s">
        <v>41</v>
      </c>
      <c r="K229" s="33">
        <v>28565.65</v>
      </c>
      <c r="L229" s="33">
        <v>23412.11</v>
      </c>
      <c r="M229" s="33">
        <v>5153.54</v>
      </c>
    </row>
    <row r="230" spans="2:13" x14ac:dyDescent="0.2">
      <c r="B230" s="30" t="s">
        <v>35</v>
      </c>
      <c r="C230" s="71" t="s">
        <v>489</v>
      </c>
      <c r="D230" s="34">
        <v>2</v>
      </c>
      <c r="E230" s="30" t="s">
        <v>359</v>
      </c>
      <c r="F230" s="30" t="s">
        <v>360</v>
      </c>
      <c r="G230" s="30" t="s">
        <v>39</v>
      </c>
      <c r="H230" s="30" t="s">
        <v>51</v>
      </c>
      <c r="I230" s="32">
        <v>37803</v>
      </c>
      <c r="J230" s="30" t="s">
        <v>41</v>
      </c>
      <c r="K230" s="33">
        <v>5846.62</v>
      </c>
      <c r="L230" s="33">
        <v>1340.91</v>
      </c>
      <c r="M230" s="33">
        <v>4505.71</v>
      </c>
    </row>
    <row r="231" spans="2:13" x14ac:dyDescent="0.2">
      <c r="B231" s="30" t="s">
        <v>35</v>
      </c>
      <c r="C231" s="71" t="s">
        <v>516</v>
      </c>
      <c r="D231" s="34">
        <v>200</v>
      </c>
      <c r="E231" s="30" t="s">
        <v>359</v>
      </c>
      <c r="F231" s="30" t="s">
        <v>360</v>
      </c>
      <c r="G231" s="30" t="s">
        <v>39</v>
      </c>
      <c r="H231" s="30" t="s">
        <v>51</v>
      </c>
      <c r="I231" s="32">
        <v>34516</v>
      </c>
      <c r="J231" s="30" t="s">
        <v>41</v>
      </c>
      <c r="K231" s="33">
        <v>14910.18</v>
      </c>
      <c r="L231" s="33">
        <v>6571.79</v>
      </c>
      <c r="M231" s="33">
        <v>8338.39</v>
      </c>
    </row>
    <row r="232" spans="2:13" x14ac:dyDescent="0.2">
      <c r="B232" s="30" t="s">
        <v>35</v>
      </c>
      <c r="C232" s="30" t="s">
        <v>408</v>
      </c>
      <c r="D232" s="34">
        <v>6</v>
      </c>
      <c r="E232" s="30" t="s">
        <v>359</v>
      </c>
      <c r="F232" s="30" t="s">
        <v>360</v>
      </c>
      <c r="G232" s="30" t="s">
        <v>39</v>
      </c>
      <c r="H232" s="30" t="s">
        <v>51</v>
      </c>
      <c r="I232" s="32">
        <v>28307</v>
      </c>
      <c r="J232" s="30" t="s">
        <v>41</v>
      </c>
      <c r="K232" s="33">
        <v>3506.31</v>
      </c>
      <c r="L232" s="33">
        <v>2652.82</v>
      </c>
      <c r="M232" s="33">
        <v>853.49</v>
      </c>
    </row>
    <row r="233" spans="2:13" x14ac:dyDescent="0.2">
      <c r="B233" s="30" t="s">
        <v>35</v>
      </c>
      <c r="C233" s="30" t="s">
        <v>442</v>
      </c>
      <c r="D233" s="34">
        <v>3</v>
      </c>
      <c r="E233" s="30" t="s">
        <v>359</v>
      </c>
      <c r="F233" s="30" t="s">
        <v>360</v>
      </c>
      <c r="G233" s="30" t="s">
        <v>39</v>
      </c>
      <c r="H233" s="30" t="s">
        <v>51</v>
      </c>
      <c r="I233" s="32">
        <v>28307</v>
      </c>
      <c r="J233" s="30" t="s">
        <v>41</v>
      </c>
      <c r="K233" s="33">
        <v>29885.59</v>
      </c>
      <c r="L233" s="33">
        <v>22611.02</v>
      </c>
      <c r="M233" s="33">
        <v>7274.57</v>
      </c>
    </row>
    <row r="234" spans="2:13" x14ac:dyDescent="0.2">
      <c r="B234" s="30" t="s">
        <v>35</v>
      </c>
      <c r="C234" s="71" t="s">
        <v>578</v>
      </c>
      <c r="D234" s="34">
        <v>1</v>
      </c>
      <c r="E234" s="30" t="s">
        <v>359</v>
      </c>
      <c r="F234" s="30" t="s">
        <v>360</v>
      </c>
      <c r="G234" s="30" t="s">
        <v>39</v>
      </c>
      <c r="H234" s="30" t="s">
        <v>51</v>
      </c>
      <c r="I234" s="32">
        <v>26115</v>
      </c>
      <c r="J234" s="30" t="s">
        <v>41</v>
      </c>
      <c r="K234" s="33">
        <v>3257.03</v>
      </c>
      <c r="L234" s="33">
        <v>2704.5</v>
      </c>
      <c r="M234" s="33">
        <v>552.53</v>
      </c>
    </row>
    <row r="235" spans="2:13" x14ac:dyDescent="0.2">
      <c r="B235" s="30" t="s">
        <v>35</v>
      </c>
      <c r="C235" s="71" t="s">
        <v>595</v>
      </c>
      <c r="D235" s="34">
        <v>1</v>
      </c>
      <c r="E235" s="30" t="s">
        <v>359</v>
      </c>
      <c r="F235" s="30" t="s">
        <v>360</v>
      </c>
      <c r="G235" s="30" t="s">
        <v>39</v>
      </c>
      <c r="H235" s="30" t="s">
        <v>115</v>
      </c>
      <c r="I235" s="32">
        <v>32325</v>
      </c>
      <c r="J235" s="30" t="s">
        <v>41</v>
      </c>
      <c r="K235" s="33">
        <v>4908.26</v>
      </c>
      <c r="L235" s="33">
        <v>4908.26</v>
      </c>
      <c r="M235" s="33">
        <v>0</v>
      </c>
    </row>
    <row r="236" spans="2:13" x14ac:dyDescent="0.2">
      <c r="B236" s="30" t="s">
        <v>35</v>
      </c>
      <c r="C236" s="71" t="s">
        <v>579</v>
      </c>
      <c r="D236" s="34">
        <v>1</v>
      </c>
      <c r="E236" s="30" t="s">
        <v>359</v>
      </c>
      <c r="F236" s="30" t="s">
        <v>360</v>
      </c>
      <c r="G236" s="30" t="s">
        <v>39</v>
      </c>
      <c r="H236" s="30" t="s">
        <v>51</v>
      </c>
      <c r="I236" s="32">
        <v>30864</v>
      </c>
      <c r="J236" s="30" t="s">
        <v>41</v>
      </c>
      <c r="K236" s="33">
        <v>7157.06</v>
      </c>
      <c r="L236" s="33">
        <v>4606.74</v>
      </c>
      <c r="M236" s="33">
        <v>2550.3200000000002</v>
      </c>
    </row>
    <row r="237" spans="2:13" x14ac:dyDescent="0.2">
      <c r="B237" s="30" t="s">
        <v>35</v>
      </c>
      <c r="C237" s="71" t="s">
        <v>527</v>
      </c>
      <c r="D237" s="34">
        <v>1</v>
      </c>
      <c r="E237" s="30" t="s">
        <v>359</v>
      </c>
      <c r="F237" s="30" t="s">
        <v>360</v>
      </c>
      <c r="G237" s="30" t="s">
        <v>39</v>
      </c>
      <c r="H237" s="30" t="s">
        <v>51</v>
      </c>
      <c r="I237" s="32">
        <v>30864</v>
      </c>
      <c r="J237" s="30" t="s">
        <v>41</v>
      </c>
      <c r="K237" s="33">
        <v>1104.6099999999999</v>
      </c>
      <c r="L237" s="33">
        <v>711</v>
      </c>
      <c r="M237" s="33">
        <v>393.61</v>
      </c>
    </row>
    <row r="238" spans="2:13" x14ac:dyDescent="0.2">
      <c r="B238" s="30" t="s">
        <v>35</v>
      </c>
      <c r="C238" s="71" t="s">
        <v>127</v>
      </c>
      <c r="D238" s="34">
        <v>2</v>
      </c>
      <c r="E238" s="30" t="s">
        <v>359</v>
      </c>
      <c r="F238" s="30" t="s">
        <v>360</v>
      </c>
      <c r="G238" s="30" t="s">
        <v>39</v>
      </c>
      <c r="H238" s="30" t="s">
        <v>51</v>
      </c>
      <c r="I238" s="32">
        <v>33420</v>
      </c>
      <c r="J238" s="30" t="s">
        <v>41</v>
      </c>
      <c r="K238" s="33">
        <v>2392.46</v>
      </c>
      <c r="L238" s="33">
        <v>1210.6300000000001</v>
      </c>
      <c r="M238" s="33">
        <v>1181.83</v>
      </c>
    </row>
    <row r="239" spans="2:13" x14ac:dyDescent="0.2">
      <c r="B239" s="30" t="s">
        <v>35</v>
      </c>
      <c r="C239" s="71" t="s">
        <v>127</v>
      </c>
      <c r="D239" s="34">
        <v>1</v>
      </c>
      <c r="E239" s="30" t="s">
        <v>359</v>
      </c>
      <c r="F239" s="30" t="s">
        <v>360</v>
      </c>
      <c r="G239" s="30" t="s">
        <v>39</v>
      </c>
      <c r="H239" s="30" t="s">
        <v>51</v>
      </c>
      <c r="I239" s="32">
        <v>37073</v>
      </c>
      <c r="J239" s="30" t="s">
        <v>41</v>
      </c>
      <c r="K239" s="33">
        <v>29292.86</v>
      </c>
      <c r="L239" s="33">
        <v>8135.17</v>
      </c>
      <c r="M239" s="33">
        <v>21157.69</v>
      </c>
    </row>
    <row r="240" spans="2:13" x14ac:dyDescent="0.2">
      <c r="B240" s="30" t="s">
        <v>35</v>
      </c>
      <c r="C240" s="71" t="s">
        <v>59</v>
      </c>
      <c r="D240" s="34">
        <v>2</v>
      </c>
      <c r="E240" s="30" t="s">
        <v>359</v>
      </c>
      <c r="F240" s="30" t="s">
        <v>360</v>
      </c>
      <c r="G240" s="30" t="s">
        <v>39</v>
      </c>
      <c r="H240" s="30" t="s">
        <v>113</v>
      </c>
      <c r="I240" s="32">
        <v>38329</v>
      </c>
      <c r="J240" s="30" t="s">
        <v>41</v>
      </c>
      <c r="K240" s="33">
        <v>27655.79</v>
      </c>
      <c r="L240" s="33">
        <v>5685.86</v>
      </c>
      <c r="M240" s="33">
        <v>21969.93</v>
      </c>
    </row>
    <row r="241" spans="1:13" x14ac:dyDescent="0.2">
      <c r="B241" s="30" t="s">
        <v>35</v>
      </c>
      <c r="C241" s="71" t="s">
        <v>435</v>
      </c>
      <c r="D241" s="34">
        <v>4</v>
      </c>
      <c r="E241" s="30" t="s">
        <v>359</v>
      </c>
      <c r="F241" s="30" t="s">
        <v>360</v>
      </c>
      <c r="G241" s="30" t="s">
        <v>39</v>
      </c>
      <c r="H241" s="30" t="s">
        <v>51</v>
      </c>
      <c r="I241" s="32">
        <v>37803</v>
      </c>
      <c r="J241" s="30" t="s">
        <v>41</v>
      </c>
      <c r="K241" s="33">
        <v>69420.67</v>
      </c>
      <c r="L241" s="33">
        <v>15921.51</v>
      </c>
      <c r="M241" s="33">
        <v>53499.16</v>
      </c>
    </row>
    <row r="242" spans="1:13" x14ac:dyDescent="0.2">
      <c r="B242" s="30" t="s">
        <v>35</v>
      </c>
      <c r="C242" s="71" t="s">
        <v>451</v>
      </c>
      <c r="D242" s="34">
        <v>1</v>
      </c>
      <c r="E242" s="30" t="s">
        <v>359</v>
      </c>
      <c r="F242" s="30" t="s">
        <v>360</v>
      </c>
      <c r="G242" s="30" t="s">
        <v>39</v>
      </c>
      <c r="H242" s="30" t="s">
        <v>51</v>
      </c>
      <c r="I242" s="32">
        <v>28307</v>
      </c>
      <c r="J242" s="30" t="s">
        <v>41</v>
      </c>
      <c r="K242" s="33">
        <v>11645.14</v>
      </c>
      <c r="L242" s="33">
        <v>8810.5499999999993</v>
      </c>
      <c r="M242" s="33">
        <v>2834.59</v>
      </c>
    </row>
    <row r="243" spans="1:13" x14ac:dyDescent="0.2">
      <c r="B243" s="30" t="s">
        <v>35</v>
      </c>
      <c r="C243" s="71" t="s">
        <v>426</v>
      </c>
      <c r="D243" s="34">
        <v>1</v>
      </c>
      <c r="E243" s="30" t="s">
        <v>359</v>
      </c>
      <c r="F243" s="30" t="s">
        <v>360</v>
      </c>
      <c r="G243" s="30" t="s">
        <v>39</v>
      </c>
      <c r="H243" s="30" t="s">
        <v>51</v>
      </c>
      <c r="I243" s="32">
        <v>26115</v>
      </c>
      <c r="J243" s="30" t="s">
        <v>41</v>
      </c>
      <c r="K243" s="33">
        <v>5208.5200000000004</v>
      </c>
      <c r="L243" s="33">
        <v>4324.93</v>
      </c>
      <c r="M243" s="33">
        <v>883.59</v>
      </c>
    </row>
    <row r="244" spans="1:13" x14ac:dyDescent="0.2">
      <c r="B244" s="30" t="s">
        <v>35</v>
      </c>
      <c r="C244" s="71" t="s">
        <v>427</v>
      </c>
      <c r="D244" s="34">
        <v>0</v>
      </c>
      <c r="E244" s="30" t="s">
        <v>359</v>
      </c>
      <c r="F244" s="30" t="s">
        <v>360</v>
      </c>
      <c r="G244" s="30" t="s">
        <v>39</v>
      </c>
      <c r="H244" s="30" t="s">
        <v>51</v>
      </c>
      <c r="I244" s="32">
        <v>26115</v>
      </c>
      <c r="J244" s="30" t="s">
        <v>41</v>
      </c>
      <c r="K244" s="33">
        <v>0</v>
      </c>
      <c r="L244" s="33">
        <v>0</v>
      </c>
      <c r="M244" s="33">
        <v>0</v>
      </c>
    </row>
    <row r="245" spans="1:13" x14ac:dyDescent="0.2">
      <c r="B245" s="30" t="s">
        <v>35</v>
      </c>
      <c r="C245" s="71" t="s">
        <v>580</v>
      </c>
      <c r="D245" s="34">
        <v>1</v>
      </c>
      <c r="E245" s="30" t="s">
        <v>359</v>
      </c>
      <c r="F245" s="30" t="s">
        <v>360</v>
      </c>
      <c r="G245" s="30" t="s">
        <v>39</v>
      </c>
      <c r="H245" s="30" t="s">
        <v>51</v>
      </c>
      <c r="I245" s="32">
        <v>29768</v>
      </c>
      <c r="J245" s="30" t="s">
        <v>41</v>
      </c>
      <c r="K245" s="33">
        <v>3604.79</v>
      </c>
      <c r="L245" s="33">
        <v>2506.73</v>
      </c>
      <c r="M245" s="33">
        <v>1098.06</v>
      </c>
    </row>
    <row r="246" spans="1:13" x14ac:dyDescent="0.2">
      <c r="B246" s="30" t="s">
        <v>35</v>
      </c>
      <c r="C246" s="71" t="s">
        <v>528</v>
      </c>
      <c r="D246" s="34">
        <v>1</v>
      </c>
      <c r="E246" s="30" t="s">
        <v>359</v>
      </c>
      <c r="F246" s="30" t="s">
        <v>360</v>
      </c>
      <c r="G246" s="30" t="s">
        <v>39</v>
      </c>
      <c r="H246" s="30" t="s">
        <v>51</v>
      </c>
      <c r="I246" s="32">
        <v>33420</v>
      </c>
      <c r="J246" s="30" t="s">
        <v>41</v>
      </c>
      <c r="K246" s="33">
        <v>831.57</v>
      </c>
      <c r="L246" s="33">
        <v>420.79</v>
      </c>
      <c r="M246" s="33">
        <v>410.78</v>
      </c>
    </row>
    <row r="247" spans="1:13" x14ac:dyDescent="0.2">
      <c r="B247" s="30" t="s">
        <v>35</v>
      </c>
      <c r="C247" s="71" t="s">
        <v>534</v>
      </c>
      <c r="D247" s="34">
        <v>1</v>
      </c>
      <c r="E247" s="30" t="s">
        <v>359</v>
      </c>
      <c r="F247" s="30" t="s">
        <v>360</v>
      </c>
      <c r="G247" s="30" t="s">
        <v>39</v>
      </c>
      <c r="H247" s="30" t="s">
        <v>51</v>
      </c>
      <c r="I247" s="32">
        <v>35612</v>
      </c>
      <c r="J247" s="30" t="s">
        <v>41</v>
      </c>
      <c r="K247" s="33">
        <v>12084.25</v>
      </c>
      <c r="L247" s="33">
        <v>4500.57</v>
      </c>
      <c r="M247" s="33">
        <v>7583.68</v>
      </c>
    </row>
    <row r="248" spans="1:13" x14ac:dyDescent="0.2">
      <c r="B248" s="30" t="s">
        <v>35</v>
      </c>
      <c r="C248" s="71" t="s">
        <v>552</v>
      </c>
      <c r="D248" s="34">
        <v>1</v>
      </c>
      <c r="E248" s="30" t="s">
        <v>359</v>
      </c>
      <c r="F248" s="30" t="s">
        <v>360</v>
      </c>
      <c r="G248" s="30" t="s">
        <v>39</v>
      </c>
      <c r="H248" s="30" t="s">
        <v>51</v>
      </c>
      <c r="I248" s="32">
        <v>29768</v>
      </c>
      <c r="J248" s="30" t="s">
        <v>41</v>
      </c>
      <c r="K248" s="33">
        <v>12808.47</v>
      </c>
      <c r="L248" s="33">
        <v>8906.86</v>
      </c>
      <c r="M248" s="33">
        <v>3901.61</v>
      </c>
    </row>
    <row r="249" spans="1:13" x14ac:dyDescent="0.2">
      <c r="B249" s="30" t="s">
        <v>35</v>
      </c>
      <c r="C249" s="71" t="s">
        <v>447</v>
      </c>
      <c r="D249" s="34">
        <v>1</v>
      </c>
      <c r="E249" s="30" t="s">
        <v>359</v>
      </c>
      <c r="F249" s="30" t="s">
        <v>360</v>
      </c>
      <c r="G249" s="30" t="s">
        <v>39</v>
      </c>
      <c r="H249" s="30" t="s">
        <v>51</v>
      </c>
      <c r="I249" s="32">
        <v>34516</v>
      </c>
      <c r="J249" s="30" t="s">
        <v>41</v>
      </c>
      <c r="K249" s="33">
        <v>3830.34</v>
      </c>
      <c r="L249" s="33">
        <v>1688.26</v>
      </c>
      <c r="M249" s="33">
        <v>2142.08</v>
      </c>
    </row>
    <row r="250" spans="1:13" x14ac:dyDescent="0.2">
      <c r="B250" s="30" t="s">
        <v>35</v>
      </c>
      <c r="C250" s="71" t="s">
        <v>364</v>
      </c>
      <c r="D250" s="34">
        <v>2</v>
      </c>
      <c r="E250" s="30" t="s">
        <v>359</v>
      </c>
      <c r="F250" s="30" t="s">
        <v>360</v>
      </c>
      <c r="G250" s="30" t="s">
        <v>39</v>
      </c>
      <c r="H250" s="30" t="s">
        <v>45</v>
      </c>
      <c r="I250" s="32">
        <v>28307</v>
      </c>
      <c r="J250" s="30" t="s">
        <v>41</v>
      </c>
      <c r="K250" s="33">
        <v>4358.93</v>
      </c>
      <c r="L250" s="33">
        <v>3445.44</v>
      </c>
      <c r="M250" s="33">
        <v>913.49</v>
      </c>
    </row>
    <row r="251" spans="1:13" x14ac:dyDescent="0.2">
      <c r="B251" s="30" t="s">
        <v>35</v>
      </c>
      <c r="C251" s="71" t="s">
        <v>374</v>
      </c>
      <c r="D251" s="34">
        <v>1</v>
      </c>
      <c r="E251" s="30" t="s">
        <v>359</v>
      </c>
      <c r="F251" s="30" t="s">
        <v>360</v>
      </c>
      <c r="G251" s="30" t="s">
        <v>39</v>
      </c>
      <c r="H251" s="30" t="s">
        <v>45</v>
      </c>
      <c r="I251" s="32">
        <v>29037</v>
      </c>
      <c r="J251" s="30" t="s">
        <v>41</v>
      </c>
      <c r="K251" s="33">
        <v>11579.51</v>
      </c>
      <c r="L251" s="33">
        <v>8704.73</v>
      </c>
      <c r="M251" s="33">
        <v>2874.78</v>
      </c>
    </row>
    <row r="252" spans="1:13" x14ac:dyDescent="0.2">
      <c r="B252" s="30" t="s">
        <v>35</v>
      </c>
      <c r="C252" s="71" t="s">
        <v>452</v>
      </c>
      <c r="D252" s="34">
        <v>4</v>
      </c>
      <c r="E252" s="30" t="s">
        <v>359</v>
      </c>
      <c r="F252" s="30" t="s">
        <v>360</v>
      </c>
      <c r="G252" s="30" t="s">
        <v>39</v>
      </c>
      <c r="H252" s="30" t="s">
        <v>51</v>
      </c>
      <c r="I252" s="32">
        <v>38230</v>
      </c>
      <c r="J252" s="30" t="s">
        <v>41</v>
      </c>
      <c r="K252" s="33">
        <v>6659.71</v>
      </c>
      <c r="L252" s="33">
        <v>1365.4</v>
      </c>
      <c r="M252" s="33">
        <v>5294.31</v>
      </c>
    </row>
    <row r="253" spans="1:13" x14ac:dyDescent="0.2">
      <c r="B253" s="30" t="s">
        <v>35</v>
      </c>
      <c r="C253" s="71" t="s">
        <v>392</v>
      </c>
      <c r="D253" s="34">
        <v>1</v>
      </c>
      <c r="E253" s="30" t="s">
        <v>359</v>
      </c>
      <c r="F253" s="30" t="s">
        <v>360</v>
      </c>
      <c r="G253" s="30" t="s">
        <v>39</v>
      </c>
      <c r="H253" s="30" t="s">
        <v>51</v>
      </c>
      <c r="I253" s="32">
        <v>26115</v>
      </c>
      <c r="J253" s="30" t="s">
        <v>41</v>
      </c>
      <c r="K253" s="33">
        <v>498.63</v>
      </c>
      <c r="L253" s="33">
        <v>414.04</v>
      </c>
      <c r="M253" s="33">
        <v>84.59</v>
      </c>
    </row>
    <row r="254" spans="1:13" x14ac:dyDescent="0.2">
      <c r="A254" s="71"/>
      <c r="B254" s="30" t="s">
        <v>35</v>
      </c>
      <c r="C254" s="71" t="s">
        <v>436</v>
      </c>
      <c r="D254" s="34">
        <v>1</v>
      </c>
      <c r="E254" s="30" t="s">
        <v>359</v>
      </c>
      <c r="F254" s="30" t="s">
        <v>360</v>
      </c>
      <c r="G254" s="30" t="s">
        <v>39</v>
      </c>
      <c r="H254" s="30" t="s">
        <v>51</v>
      </c>
      <c r="I254" s="32">
        <v>29403</v>
      </c>
      <c r="J254" s="30" t="s">
        <v>41</v>
      </c>
      <c r="K254" s="33">
        <v>3778.38</v>
      </c>
      <c r="L254" s="33">
        <v>2688.47</v>
      </c>
      <c r="M254" s="33">
        <v>1089.9100000000001</v>
      </c>
    </row>
    <row r="255" spans="1:13" x14ac:dyDescent="0.2">
      <c r="B255" s="30" t="s">
        <v>35</v>
      </c>
      <c r="C255" s="71" t="s">
        <v>219</v>
      </c>
      <c r="D255" s="34">
        <v>14</v>
      </c>
      <c r="E255" s="30" t="s">
        <v>359</v>
      </c>
      <c r="F255" s="30" t="s">
        <v>360</v>
      </c>
      <c r="G255" s="30" t="s">
        <v>39</v>
      </c>
      <c r="H255" s="30" t="s">
        <v>51</v>
      </c>
      <c r="I255" s="32">
        <v>38230</v>
      </c>
      <c r="J255" s="30" t="s">
        <v>41</v>
      </c>
      <c r="K255" s="33">
        <v>66822.789999999994</v>
      </c>
      <c r="L255" s="33">
        <v>13700.29</v>
      </c>
      <c r="M255" s="33">
        <v>53122.5</v>
      </c>
    </row>
    <row r="256" spans="1:13" x14ac:dyDescent="0.2">
      <c r="B256" s="30" t="s">
        <v>35</v>
      </c>
      <c r="C256" s="71" t="s">
        <v>429</v>
      </c>
      <c r="D256" s="34">
        <v>1</v>
      </c>
      <c r="E256" s="30" t="s">
        <v>359</v>
      </c>
      <c r="F256" s="30" t="s">
        <v>360</v>
      </c>
      <c r="G256" s="30" t="s">
        <v>39</v>
      </c>
      <c r="H256" s="30" t="s">
        <v>51</v>
      </c>
      <c r="I256" s="32">
        <v>28307</v>
      </c>
      <c r="J256" s="30" t="s">
        <v>41</v>
      </c>
      <c r="K256" s="33">
        <v>12743.48</v>
      </c>
      <c r="L256" s="33">
        <v>9641.5400000000009</v>
      </c>
      <c r="M256" s="33">
        <v>3101.94</v>
      </c>
    </row>
    <row r="257" spans="1:13" x14ac:dyDescent="0.2">
      <c r="B257" s="30" t="s">
        <v>35</v>
      </c>
      <c r="C257" s="71" t="s">
        <v>370</v>
      </c>
      <c r="D257" s="34">
        <v>1</v>
      </c>
      <c r="E257" s="30" t="s">
        <v>359</v>
      </c>
      <c r="F257" s="30" t="s">
        <v>360</v>
      </c>
      <c r="G257" s="30" t="s">
        <v>39</v>
      </c>
      <c r="H257" s="30" t="s">
        <v>45</v>
      </c>
      <c r="I257" s="32">
        <v>29768</v>
      </c>
      <c r="J257" s="30" t="s">
        <v>41</v>
      </c>
      <c r="K257" s="33">
        <v>121788.39</v>
      </c>
      <c r="L257" s="33">
        <v>86442.880000000005</v>
      </c>
      <c r="M257" s="33">
        <v>35345.51</v>
      </c>
    </row>
    <row r="258" spans="1:13" x14ac:dyDescent="0.2">
      <c r="B258" s="30" t="s">
        <v>35</v>
      </c>
      <c r="C258" s="71" t="s">
        <v>393</v>
      </c>
      <c r="D258" s="34">
        <v>6</v>
      </c>
      <c r="E258" s="30" t="s">
        <v>359</v>
      </c>
      <c r="F258" s="30" t="s">
        <v>360</v>
      </c>
      <c r="G258" s="30" t="s">
        <v>39</v>
      </c>
      <c r="H258" s="30" t="s">
        <v>51</v>
      </c>
      <c r="I258" s="32">
        <v>37073</v>
      </c>
      <c r="J258" s="30" t="s">
        <v>41</v>
      </c>
      <c r="K258" s="33">
        <v>56445.19</v>
      </c>
      <c r="L258" s="33">
        <v>15675.88</v>
      </c>
      <c r="M258" s="33">
        <v>40769.31</v>
      </c>
    </row>
    <row r="259" spans="1:13" x14ac:dyDescent="0.2">
      <c r="B259" s="30" t="s">
        <v>35</v>
      </c>
      <c r="C259" s="71" t="s">
        <v>413</v>
      </c>
      <c r="D259" s="34">
        <v>6</v>
      </c>
      <c r="E259" s="30" t="s">
        <v>359</v>
      </c>
      <c r="F259" s="30" t="s">
        <v>360</v>
      </c>
      <c r="G259" s="30" t="s">
        <v>39</v>
      </c>
      <c r="H259" s="30" t="s">
        <v>51</v>
      </c>
      <c r="I259" s="32">
        <v>28307</v>
      </c>
      <c r="J259" s="30" t="s">
        <v>41</v>
      </c>
      <c r="K259" s="33">
        <v>17453.37</v>
      </c>
      <c r="L259" s="33">
        <v>13204.97</v>
      </c>
      <c r="M259" s="33">
        <v>4248.3999999999996</v>
      </c>
    </row>
    <row r="260" spans="1:13" x14ac:dyDescent="0.2">
      <c r="B260" s="30" t="s">
        <v>35</v>
      </c>
      <c r="C260" s="71" t="s">
        <v>96</v>
      </c>
      <c r="D260" s="34">
        <v>1</v>
      </c>
      <c r="E260" s="30" t="s">
        <v>359</v>
      </c>
      <c r="F260" s="30" t="s">
        <v>360</v>
      </c>
      <c r="G260" s="30" t="s">
        <v>39</v>
      </c>
      <c r="H260" s="30" t="s">
        <v>51</v>
      </c>
      <c r="I260" s="32">
        <v>37438</v>
      </c>
      <c r="J260" s="30" t="s">
        <v>41</v>
      </c>
      <c r="K260" s="33">
        <v>14068.75</v>
      </c>
      <c r="L260" s="33">
        <v>3567.81</v>
      </c>
      <c r="M260" s="33">
        <v>10500.94</v>
      </c>
    </row>
    <row r="261" spans="1:13" x14ac:dyDescent="0.2">
      <c r="B261" s="30" t="s">
        <v>35</v>
      </c>
      <c r="C261" s="71" t="s">
        <v>97</v>
      </c>
      <c r="D261" s="34">
        <v>0</v>
      </c>
      <c r="E261" s="30" t="s">
        <v>359</v>
      </c>
      <c r="F261" s="30" t="s">
        <v>360</v>
      </c>
      <c r="G261" s="30" t="s">
        <v>39</v>
      </c>
      <c r="H261" s="30" t="s">
        <v>51</v>
      </c>
      <c r="I261" s="32">
        <v>37438</v>
      </c>
      <c r="J261" s="30" t="s">
        <v>41</v>
      </c>
      <c r="K261" s="33">
        <v>0</v>
      </c>
      <c r="L261" s="33">
        <v>0</v>
      </c>
      <c r="M261" s="33">
        <v>0</v>
      </c>
    </row>
    <row r="262" spans="1:13" x14ac:dyDescent="0.2">
      <c r="B262" s="30" t="s">
        <v>35</v>
      </c>
      <c r="C262" s="71" t="s">
        <v>244</v>
      </c>
      <c r="D262" s="34">
        <v>1</v>
      </c>
      <c r="E262" s="30" t="s">
        <v>359</v>
      </c>
      <c r="F262" s="30" t="s">
        <v>360</v>
      </c>
      <c r="G262" s="30" t="s">
        <v>39</v>
      </c>
      <c r="H262" s="30" t="s">
        <v>51</v>
      </c>
      <c r="I262" s="32">
        <v>37438</v>
      </c>
      <c r="J262" s="30" t="s">
        <v>41</v>
      </c>
      <c r="K262" s="33">
        <v>14068.75</v>
      </c>
      <c r="L262" s="33">
        <v>3567.81</v>
      </c>
      <c r="M262" s="33">
        <v>10500.94</v>
      </c>
    </row>
    <row r="263" spans="1:13" x14ac:dyDescent="0.2">
      <c r="B263" s="30" t="s">
        <v>35</v>
      </c>
      <c r="C263" s="71" t="s">
        <v>507</v>
      </c>
      <c r="D263" s="34">
        <v>1</v>
      </c>
      <c r="E263" s="30" t="s">
        <v>359</v>
      </c>
      <c r="F263" s="30" t="s">
        <v>360</v>
      </c>
      <c r="G263" s="30" t="s">
        <v>39</v>
      </c>
      <c r="H263" s="30" t="s">
        <v>51</v>
      </c>
      <c r="I263" s="32">
        <v>33420</v>
      </c>
      <c r="J263" s="30" t="s">
        <v>41</v>
      </c>
      <c r="K263" s="33">
        <v>0.05</v>
      </c>
      <c r="L263" s="33">
        <v>0.03</v>
      </c>
      <c r="M263" s="33">
        <v>0.02</v>
      </c>
    </row>
    <row r="264" spans="1:13" x14ac:dyDescent="0.2">
      <c r="B264" s="30" t="s">
        <v>35</v>
      </c>
      <c r="C264" s="71" t="s">
        <v>508</v>
      </c>
      <c r="D264" s="34">
        <v>0</v>
      </c>
      <c r="E264" s="30" t="s">
        <v>359</v>
      </c>
      <c r="F264" s="30" t="s">
        <v>360</v>
      </c>
      <c r="G264" s="30" t="s">
        <v>39</v>
      </c>
      <c r="H264" s="30" t="s">
        <v>51</v>
      </c>
      <c r="I264" s="32">
        <v>33420</v>
      </c>
      <c r="J264" s="30" t="s">
        <v>41</v>
      </c>
      <c r="K264" s="33">
        <v>0</v>
      </c>
      <c r="L264" s="33">
        <v>0</v>
      </c>
      <c r="M264" s="33">
        <v>0</v>
      </c>
    </row>
    <row r="265" spans="1:13" x14ac:dyDescent="0.2">
      <c r="B265" s="30" t="s">
        <v>35</v>
      </c>
      <c r="C265" s="71" t="s">
        <v>465</v>
      </c>
      <c r="D265" s="34">
        <v>1</v>
      </c>
      <c r="E265" s="30" t="s">
        <v>359</v>
      </c>
      <c r="F265" s="30" t="s">
        <v>360</v>
      </c>
      <c r="G265" s="30" t="s">
        <v>39</v>
      </c>
      <c r="H265" s="30" t="s">
        <v>51</v>
      </c>
      <c r="I265" s="32">
        <v>29037</v>
      </c>
      <c r="J265" s="30" t="s">
        <v>41</v>
      </c>
      <c r="K265" s="33">
        <v>7969.39</v>
      </c>
      <c r="L265" s="33">
        <v>5794.87</v>
      </c>
      <c r="M265" s="33">
        <v>2174.52</v>
      </c>
    </row>
    <row r="266" spans="1:13" x14ac:dyDescent="0.2">
      <c r="B266" s="30" t="s">
        <v>35</v>
      </c>
      <c r="C266" s="71" t="s">
        <v>518</v>
      </c>
      <c r="D266" s="34">
        <v>9</v>
      </c>
      <c r="E266" s="30" t="s">
        <v>359</v>
      </c>
      <c r="F266" s="30" t="s">
        <v>360</v>
      </c>
      <c r="G266" s="30" t="s">
        <v>39</v>
      </c>
      <c r="H266" s="30" t="s">
        <v>51</v>
      </c>
      <c r="I266" s="32">
        <v>33055</v>
      </c>
      <c r="J266" s="30" t="s">
        <v>41</v>
      </c>
      <c r="K266" s="33">
        <v>8068.4</v>
      </c>
      <c r="L266" s="33">
        <v>4252.05</v>
      </c>
      <c r="M266" s="33">
        <v>3816.35</v>
      </c>
    </row>
    <row r="267" spans="1:13" x14ac:dyDescent="0.2">
      <c r="A267" s="71"/>
      <c r="B267" s="30" t="s">
        <v>35</v>
      </c>
      <c r="C267" s="71" t="s">
        <v>519</v>
      </c>
      <c r="D267" s="34">
        <v>2</v>
      </c>
      <c r="E267" s="30" t="s">
        <v>359</v>
      </c>
      <c r="F267" s="30" t="s">
        <v>360</v>
      </c>
      <c r="G267" s="30" t="s">
        <v>39</v>
      </c>
      <c r="H267" s="30" t="s">
        <v>51</v>
      </c>
      <c r="I267" s="32">
        <v>33420</v>
      </c>
      <c r="J267" s="30" t="s">
        <v>41</v>
      </c>
      <c r="K267" s="33">
        <v>1.01</v>
      </c>
      <c r="L267" s="33">
        <v>0.51</v>
      </c>
      <c r="M267" s="33">
        <v>0.5</v>
      </c>
    </row>
    <row r="268" spans="1:13" x14ac:dyDescent="0.2">
      <c r="B268" s="30" t="s">
        <v>35</v>
      </c>
      <c r="C268" s="71" t="s">
        <v>581</v>
      </c>
      <c r="D268" s="34">
        <v>1</v>
      </c>
      <c r="E268" s="30" t="s">
        <v>359</v>
      </c>
      <c r="F268" s="30" t="s">
        <v>360</v>
      </c>
      <c r="G268" s="30" t="s">
        <v>39</v>
      </c>
      <c r="H268" s="30" t="s">
        <v>51</v>
      </c>
      <c r="I268" s="32">
        <v>30133</v>
      </c>
      <c r="J268" s="30" t="s">
        <v>41</v>
      </c>
      <c r="K268" s="33">
        <v>1938.23</v>
      </c>
      <c r="L268" s="33">
        <v>1315.42</v>
      </c>
      <c r="M268" s="33">
        <v>622.80999999999995</v>
      </c>
    </row>
    <row r="269" spans="1:13" x14ac:dyDescent="0.2">
      <c r="B269" s="30" t="s">
        <v>35</v>
      </c>
      <c r="C269" s="71" t="s">
        <v>509</v>
      </c>
      <c r="D269" s="34">
        <v>1</v>
      </c>
      <c r="E269" s="30" t="s">
        <v>359</v>
      </c>
      <c r="F269" s="30" t="s">
        <v>360</v>
      </c>
      <c r="G269" s="30" t="s">
        <v>39</v>
      </c>
      <c r="H269" s="30" t="s">
        <v>51</v>
      </c>
      <c r="I269" s="32">
        <v>33420</v>
      </c>
      <c r="J269" s="30" t="s">
        <v>41</v>
      </c>
      <c r="K269" s="33">
        <v>510.49</v>
      </c>
      <c r="L269" s="33">
        <v>258.32</v>
      </c>
      <c r="M269" s="33">
        <v>252.17</v>
      </c>
    </row>
    <row r="270" spans="1:13" x14ac:dyDescent="0.2">
      <c r="B270" s="30" t="s">
        <v>35</v>
      </c>
      <c r="C270" s="71" t="s">
        <v>373</v>
      </c>
      <c r="D270" s="34">
        <v>1</v>
      </c>
      <c r="E270" s="30" t="s">
        <v>359</v>
      </c>
      <c r="F270" s="30" t="s">
        <v>360</v>
      </c>
      <c r="G270" s="30" t="s">
        <v>39</v>
      </c>
      <c r="H270" s="30" t="s">
        <v>45</v>
      </c>
      <c r="I270" s="32">
        <v>29037</v>
      </c>
      <c r="J270" s="30" t="s">
        <v>41</v>
      </c>
      <c r="K270" s="33">
        <v>384.23</v>
      </c>
      <c r="L270" s="33">
        <v>288.83999999999997</v>
      </c>
      <c r="M270" s="33">
        <v>95.39</v>
      </c>
    </row>
    <row r="271" spans="1:13" x14ac:dyDescent="0.2">
      <c r="B271" s="30" t="s">
        <v>35</v>
      </c>
      <c r="C271" s="71" t="s">
        <v>378</v>
      </c>
      <c r="D271" s="34">
        <v>2</v>
      </c>
      <c r="E271" s="30" t="s">
        <v>359</v>
      </c>
      <c r="F271" s="30" t="s">
        <v>360</v>
      </c>
      <c r="G271" s="30" t="s">
        <v>39</v>
      </c>
      <c r="H271" s="30" t="s">
        <v>51</v>
      </c>
      <c r="I271" s="32">
        <v>33420</v>
      </c>
      <c r="J271" s="30" t="s">
        <v>41</v>
      </c>
      <c r="K271" s="33">
        <v>247.03</v>
      </c>
      <c r="L271" s="33">
        <v>125</v>
      </c>
      <c r="M271" s="33">
        <v>122.03</v>
      </c>
    </row>
    <row r="272" spans="1:13" x14ac:dyDescent="0.2">
      <c r="B272" s="30" t="s">
        <v>35</v>
      </c>
      <c r="C272" s="71" t="s">
        <v>483</v>
      </c>
      <c r="D272" s="34">
        <v>1</v>
      </c>
      <c r="E272" s="30" t="s">
        <v>359</v>
      </c>
      <c r="F272" s="30" t="s">
        <v>360</v>
      </c>
      <c r="G272" s="30" t="s">
        <v>39</v>
      </c>
      <c r="H272" s="30" t="s">
        <v>51</v>
      </c>
      <c r="I272" s="32">
        <v>30864</v>
      </c>
      <c r="J272" s="30" t="s">
        <v>41</v>
      </c>
      <c r="K272" s="33">
        <v>2478.79</v>
      </c>
      <c r="L272" s="33">
        <v>1595.51</v>
      </c>
      <c r="M272" s="33">
        <v>883.28</v>
      </c>
    </row>
    <row r="273" spans="2:13" x14ac:dyDescent="0.2">
      <c r="B273" s="30" t="s">
        <v>35</v>
      </c>
      <c r="C273" s="71" t="s">
        <v>453</v>
      </c>
      <c r="D273" s="34">
        <v>1</v>
      </c>
      <c r="E273" s="30" t="s">
        <v>359</v>
      </c>
      <c r="F273" s="30" t="s">
        <v>360</v>
      </c>
      <c r="G273" s="30" t="s">
        <v>39</v>
      </c>
      <c r="H273" s="30" t="s">
        <v>51</v>
      </c>
      <c r="I273" s="32">
        <v>28307</v>
      </c>
      <c r="J273" s="30" t="s">
        <v>41</v>
      </c>
      <c r="K273" s="33">
        <v>17054.330000000002</v>
      </c>
      <c r="L273" s="33">
        <v>12903.07</v>
      </c>
      <c r="M273" s="33">
        <v>4151.26</v>
      </c>
    </row>
    <row r="274" spans="2:13" x14ac:dyDescent="0.2">
      <c r="B274" s="30" t="s">
        <v>35</v>
      </c>
      <c r="C274" s="71" t="s">
        <v>387</v>
      </c>
      <c r="D274" s="34">
        <v>1</v>
      </c>
      <c r="E274" s="30" t="s">
        <v>359</v>
      </c>
      <c r="F274" s="30" t="s">
        <v>360</v>
      </c>
      <c r="G274" s="30" t="s">
        <v>39</v>
      </c>
      <c r="H274" s="30" t="s">
        <v>51</v>
      </c>
      <c r="I274" s="32">
        <v>26115</v>
      </c>
      <c r="J274" s="30" t="s">
        <v>41</v>
      </c>
      <c r="K274" s="33">
        <v>3594.67</v>
      </c>
      <c r="L274" s="33">
        <v>2984.86</v>
      </c>
      <c r="M274" s="33">
        <v>609.80999999999995</v>
      </c>
    </row>
    <row r="275" spans="2:13" x14ac:dyDescent="0.2">
      <c r="B275" s="30" t="s">
        <v>35</v>
      </c>
      <c r="C275" s="71" t="s">
        <v>598</v>
      </c>
      <c r="D275" s="34">
        <v>1</v>
      </c>
      <c r="E275" s="30" t="s">
        <v>359</v>
      </c>
      <c r="F275" s="30" t="s">
        <v>360</v>
      </c>
      <c r="G275" s="30" t="s">
        <v>39</v>
      </c>
      <c r="H275" s="30" t="s">
        <v>115</v>
      </c>
      <c r="I275" s="32">
        <v>29768</v>
      </c>
      <c r="J275" s="30" t="s">
        <v>41</v>
      </c>
      <c r="K275" s="33">
        <v>414.49</v>
      </c>
      <c r="L275" s="33">
        <v>414.49</v>
      </c>
      <c r="M275" s="33">
        <v>0</v>
      </c>
    </row>
    <row r="276" spans="2:13" x14ac:dyDescent="0.2">
      <c r="B276" s="30" t="s">
        <v>35</v>
      </c>
      <c r="C276" s="71" t="s">
        <v>529</v>
      </c>
      <c r="D276" s="34">
        <v>1</v>
      </c>
      <c r="E276" s="30" t="s">
        <v>359</v>
      </c>
      <c r="F276" s="30" t="s">
        <v>360</v>
      </c>
      <c r="G276" s="30" t="s">
        <v>39</v>
      </c>
      <c r="H276" s="30" t="s">
        <v>51</v>
      </c>
      <c r="I276" s="32">
        <v>29037</v>
      </c>
      <c r="J276" s="30" t="s">
        <v>41</v>
      </c>
      <c r="K276" s="33">
        <v>4951.3999999999996</v>
      </c>
      <c r="L276" s="33">
        <v>3600.36</v>
      </c>
      <c r="M276" s="33">
        <v>1351.04</v>
      </c>
    </row>
    <row r="277" spans="2:13" x14ac:dyDescent="0.2">
      <c r="B277" s="30" t="s">
        <v>35</v>
      </c>
      <c r="C277" s="30" t="s">
        <v>582</v>
      </c>
      <c r="D277" s="34">
        <v>1</v>
      </c>
      <c r="E277" s="30" t="s">
        <v>359</v>
      </c>
      <c r="F277" s="30" t="s">
        <v>360</v>
      </c>
      <c r="G277" s="30" t="s">
        <v>39</v>
      </c>
      <c r="H277" s="30" t="s">
        <v>51</v>
      </c>
      <c r="I277" s="32">
        <v>29037</v>
      </c>
      <c r="J277" s="30" t="s">
        <v>41</v>
      </c>
      <c r="K277" s="33">
        <v>40660.839999999997</v>
      </c>
      <c r="L277" s="33">
        <v>29566.15</v>
      </c>
      <c r="M277" s="33">
        <v>11094.69</v>
      </c>
    </row>
  </sheetData>
  <sortState xmlns:xlrd2="http://schemas.microsoft.com/office/spreadsheetml/2017/richdata2" ref="A78:M273">
    <sortCondition ref="A77"/>
  </sortState>
  <pageMargins left="0.7" right="0.7" top="0.75" bottom="0.75" header="0.3" footer="0.3"/>
  <pageSetup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60"/>
  <sheetViews>
    <sheetView topLeftCell="A40" workbookViewId="0">
      <selection activeCell="F64" sqref="F64"/>
    </sheetView>
  </sheetViews>
  <sheetFormatPr defaultRowHeight="12.75" x14ac:dyDescent="0.2"/>
  <cols>
    <col min="1" max="1" width="34.85546875" customWidth="1"/>
    <col min="2" max="4" width="11.28515625" bestFit="1" customWidth="1"/>
    <col min="5" max="5" width="11.5703125" customWidth="1"/>
    <col min="7" max="7" width="10.28515625" bestFit="1" customWidth="1"/>
    <col min="8" max="8" width="12.140625" customWidth="1"/>
    <col min="9" max="9" width="10.28515625" bestFit="1" customWidth="1"/>
    <col min="10" max="10" width="12.5703125" customWidth="1"/>
    <col min="14" max="15" width="11.28515625" bestFit="1" customWidth="1"/>
    <col min="16" max="16" width="10.28515625" bestFit="1" customWidth="1"/>
    <col min="17" max="17" width="9.28515625" bestFit="1" customWidth="1"/>
  </cols>
  <sheetData>
    <row r="1" spans="1:17" x14ac:dyDescent="0.2">
      <c r="A1" s="143" t="s">
        <v>1559</v>
      </c>
      <c r="B1" s="141"/>
      <c r="C1" s="141"/>
      <c r="D1" s="141"/>
      <c r="E1" s="141"/>
      <c r="F1" s="141"/>
      <c r="G1" s="141"/>
      <c r="H1" s="141"/>
      <c r="I1" s="141"/>
    </row>
    <row r="2" spans="1:17" x14ac:dyDescent="0.2">
      <c r="A2" s="143" t="s">
        <v>1583</v>
      </c>
      <c r="B2" s="141"/>
      <c r="C2" s="141"/>
      <c r="D2" s="141"/>
      <c r="E2" s="141"/>
      <c r="F2" s="141"/>
      <c r="G2" s="141"/>
      <c r="H2" s="141"/>
      <c r="I2" s="141"/>
    </row>
    <row r="3" spans="1:17" x14ac:dyDescent="0.2">
      <c r="A3" s="141"/>
      <c r="B3" s="141"/>
      <c r="C3" s="141"/>
      <c r="D3" s="141"/>
      <c r="E3" s="141"/>
      <c r="F3" s="141"/>
      <c r="G3" s="141"/>
      <c r="H3" s="141"/>
      <c r="I3" s="141"/>
    </row>
    <row r="4" spans="1:17" x14ac:dyDescent="0.2">
      <c r="A4" s="143" t="s">
        <v>1560</v>
      </c>
      <c r="B4" s="141"/>
      <c r="C4" s="141"/>
      <c r="D4" s="141"/>
      <c r="E4" s="141"/>
      <c r="F4" s="141"/>
      <c r="G4" s="141"/>
      <c r="H4" s="141"/>
      <c r="I4" s="141"/>
    </row>
    <row r="5" spans="1:17" s="141" customFormat="1" x14ac:dyDescent="0.2">
      <c r="A5" s="147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</row>
    <row r="6" spans="1:17" s="141" customFormat="1" x14ac:dyDescent="0.2"/>
    <row r="7" spans="1:17" s="141" customFormat="1" ht="38.25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</row>
    <row r="8" spans="1:17" x14ac:dyDescent="0.2">
      <c r="A8" s="199" t="s">
        <v>361</v>
      </c>
      <c r="B8" s="189">
        <v>2527.75</v>
      </c>
      <c r="C8" s="189">
        <v>206.93</v>
      </c>
      <c r="D8" s="189">
        <v>2320.8200000000002</v>
      </c>
      <c r="E8" s="135">
        <v>19906</v>
      </c>
      <c r="F8" s="187">
        <v>0</v>
      </c>
      <c r="G8" s="158">
        <f>B8*F8</f>
        <v>0</v>
      </c>
      <c r="H8" s="171">
        <v>0.33</v>
      </c>
      <c r="I8" s="158">
        <f>D8*H8</f>
        <v>765.87060000000008</v>
      </c>
      <c r="J8" s="158">
        <f>G8*H8</f>
        <v>0</v>
      </c>
      <c r="K8" s="134" t="s">
        <v>36</v>
      </c>
      <c r="N8" s="158">
        <f>B8*H8</f>
        <v>834.15750000000003</v>
      </c>
      <c r="O8" s="158">
        <f>C8*H8</f>
        <v>68.286900000000003</v>
      </c>
      <c r="P8" s="158">
        <f>N8-O8</f>
        <v>765.87059999999997</v>
      </c>
      <c r="Q8" s="158">
        <f>J8</f>
        <v>0</v>
      </c>
    </row>
    <row r="9" spans="1:17" s="141" customFormat="1" x14ac:dyDescent="0.2">
      <c r="A9" s="157" t="s">
        <v>1573</v>
      </c>
      <c r="B9" s="189"/>
      <c r="C9" s="189"/>
      <c r="D9" s="189"/>
      <c r="E9" s="135"/>
      <c r="F9" s="187"/>
      <c r="G9" s="158"/>
      <c r="H9" s="171"/>
      <c r="I9" s="158"/>
      <c r="J9" s="158"/>
      <c r="K9" s="134"/>
    </row>
    <row r="10" spans="1:17" s="141" customFormat="1" x14ac:dyDescent="0.2">
      <c r="A10" s="199"/>
      <c r="B10" s="189"/>
      <c r="C10" s="189"/>
      <c r="D10" s="189"/>
      <c r="E10" s="135"/>
      <c r="F10" s="187"/>
      <c r="G10" s="158"/>
      <c r="H10" s="171"/>
      <c r="I10" s="158"/>
      <c r="J10" s="158"/>
      <c r="K10" s="134"/>
    </row>
    <row r="11" spans="1:17" s="141" customFormat="1" x14ac:dyDescent="0.2">
      <c r="A11" s="143" t="s">
        <v>1561</v>
      </c>
      <c r="B11" s="189"/>
      <c r="C11" s="189"/>
      <c r="D11" s="189"/>
      <c r="E11" s="135"/>
      <c r="F11" s="187"/>
      <c r="G11" s="158"/>
      <c r="H11" s="171"/>
      <c r="I11" s="158"/>
      <c r="J11" s="158"/>
      <c r="K11" s="134"/>
    </row>
    <row r="12" spans="1:17" s="141" customFormat="1" x14ac:dyDescent="0.2">
      <c r="A12" s="147" t="s">
        <v>1563</v>
      </c>
      <c r="B12" s="147" t="s">
        <v>1564</v>
      </c>
      <c r="C12" s="147" t="s">
        <v>1565</v>
      </c>
      <c r="D12" s="147" t="s">
        <v>1566</v>
      </c>
      <c r="E12" s="147" t="s">
        <v>1567</v>
      </c>
      <c r="F12" s="156" t="s">
        <v>1574</v>
      </c>
      <c r="G12" s="156" t="s">
        <v>1575</v>
      </c>
      <c r="H12" s="156" t="s">
        <v>1577</v>
      </c>
      <c r="I12" s="156" t="s">
        <v>1604</v>
      </c>
      <c r="J12" s="156" t="s">
        <v>1607</v>
      </c>
    </row>
    <row r="13" spans="1:17" s="141" customFormat="1" x14ac:dyDescent="0.2"/>
    <row r="14" spans="1:17" s="141" customFormat="1" ht="38.25" x14ac:dyDescent="0.2">
      <c r="A14" s="198" t="s">
        <v>1576</v>
      </c>
      <c r="B14" s="151" t="s">
        <v>1570</v>
      </c>
      <c r="C14" s="151" t="s">
        <v>1569</v>
      </c>
      <c r="D14" s="151" t="s">
        <v>1568</v>
      </c>
      <c r="E14" s="167" t="s">
        <v>1589</v>
      </c>
      <c r="F14" s="167" t="s">
        <v>1603</v>
      </c>
      <c r="G14" s="154" t="s">
        <v>1572</v>
      </c>
      <c r="H14" s="151" t="s">
        <v>1571</v>
      </c>
      <c r="I14" s="154" t="s">
        <v>1605</v>
      </c>
      <c r="J14" s="154" t="s">
        <v>1606</v>
      </c>
    </row>
    <row r="15" spans="1:17" x14ac:dyDescent="0.2">
      <c r="A15" s="199" t="s">
        <v>375</v>
      </c>
      <c r="B15" s="189">
        <v>11826.86</v>
      </c>
      <c r="C15" s="189">
        <v>11337.05</v>
      </c>
      <c r="D15" s="189">
        <v>489.81</v>
      </c>
      <c r="E15" s="135">
        <v>21367</v>
      </c>
      <c r="F15" s="187">
        <v>2.4299999999999999E-2</v>
      </c>
      <c r="G15" s="158">
        <f>B15*F15</f>
        <v>287.392698</v>
      </c>
      <c r="H15" s="171">
        <v>0.33</v>
      </c>
      <c r="I15" s="158">
        <f>D15*H15</f>
        <v>161.63730000000001</v>
      </c>
      <c r="J15" s="158">
        <f>G15*H15</f>
        <v>94.839590340000001</v>
      </c>
      <c r="K15" s="134" t="s">
        <v>45</v>
      </c>
    </row>
    <row r="16" spans="1:17" x14ac:dyDescent="0.2">
      <c r="A16" s="199" t="s">
        <v>369</v>
      </c>
      <c r="B16" s="189">
        <v>615</v>
      </c>
      <c r="C16" s="189">
        <v>589.53</v>
      </c>
      <c r="D16" s="189">
        <v>25.47</v>
      </c>
      <c r="E16" s="135">
        <v>21367</v>
      </c>
      <c r="F16" s="187">
        <v>2.4299999999999999E-2</v>
      </c>
      <c r="G16" s="158">
        <f>B16*F16</f>
        <v>14.9445</v>
      </c>
      <c r="H16" s="171">
        <v>0.33</v>
      </c>
      <c r="I16" s="158">
        <f>D16*H16</f>
        <v>8.4051000000000009</v>
      </c>
      <c r="J16" s="158">
        <f>G16*H16</f>
        <v>4.9316849999999999</v>
      </c>
      <c r="K16" s="134" t="s">
        <v>45</v>
      </c>
    </row>
    <row r="17" spans="1:17" x14ac:dyDescent="0.2">
      <c r="A17" s="199" t="s">
        <v>372</v>
      </c>
      <c r="B17" s="203">
        <v>6699.22</v>
      </c>
      <c r="C17" s="203">
        <v>5957.28</v>
      </c>
      <c r="D17" s="203">
        <v>741.94</v>
      </c>
      <c r="E17" s="207">
        <v>25750</v>
      </c>
      <c r="F17" s="194">
        <v>2.4299999999999999E-2</v>
      </c>
      <c r="G17" s="164">
        <f>B17*F17</f>
        <v>162.79104599999999</v>
      </c>
      <c r="H17" s="205">
        <v>0.33</v>
      </c>
      <c r="I17" s="164">
        <f>D17*H17</f>
        <v>244.84020000000004</v>
      </c>
      <c r="J17" s="164">
        <f>G17*H17</f>
        <v>53.721045179999997</v>
      </c>
      <c r="K17" s="134" t="s">
        <v>45</v>
      </c>
    </row>
    <row r="18" spans="1:17" s="141" customFormat="1" x14ac:dyDescent="0.2">
      <c r="A18" s="199"/>
      <c r="B18" s="189">
        <f>SUM(B15:B17)</f>
        <v>19141.080000000002</v>
      </c>
      <c r="C18" s="189">
        <f t="shared" ref="C18:J18" si="0">SUM(C15:C17)</f>
        <v>17883.86</v>
      </c>
      <c r="D18" s="189">
        <f t="shared" si="0"/>
        <v>1257.22</v>
      </c>
      <c r="E18" s="189"/>
      <c r="F18" s="189"/>
      <c r="G18" s="189">
        <f t="shared" si="0"/>
        <v>465.128244</v>
      </c>
      <c r="H18" s="217">
        <v>0.33</v>
      </c>
      <c r="I18" s="189">
        <f t="shared" si="0"/>
        <v>414.88260000000002</v>
      </c>
      <c r="J18" s="189">
        <f t="shared" si="0"/>
        <v>153.49232051999999</v>
      </c>
      <c r="K18" s="134"/>
      <c r="N18" s="158">
        <f>B18*H18</f>
        <v>6316.5564000000013</v>
      </c>
      <c r="O18" s="158">
        <f>C18*H18</f>
        <v>5901.6738000000005</v>
      </c>
      <c r="P18" s="158">
        <f>N18-O18</f>
        <v>414.88260000000082</v>
      </c>
      <c r="Q18" s="158">
        <f>J18</f>
        <v>153.49232051999999</v>
      </c>
    </row>
    <row r="19" spans="1:17" s="141" customFormat="1" x14ac:dyDescent="0.2">
      <c r="A19" s="199"/>
      <c r="B19" s="189"/>
      <c r="C19" s="189"/>
      <c r="D19" s="189"/>
      <c r="E19" s="135"/>
      <c r="F19" s="187"/>
      <c r="G19" s="158"/>
      <c r="H19" s="171"/>
      <c r="I19" s="158"/>
      <c r="J19" s="158"/>
      <c r="K19" s="134"/>
    </row>
    <row r="20" spans="1:17" s="141" customFormat="1" x14ac:dyDescent="0.2">
      <c r="A20" s="143" t="s">
        <v>1611</v>
      </c>
      <c r="B20" s="189"/>
      <c r="C20" s="189"/>
      <c r="D20" s="189"/>
      <c r="E20" s="135"/>
      <c r="F20" s="187"/>
      <c r="G20" s="158"/>
      <c r="H20" s="171"/>
      <c r="I20" s="158"/>
      <c r="J20" s="158"/>
      <c r="K20" s="134"/>
    </row>
    <row r="21" spans="1:17" s="141" customFormat="1" x14ac:dyDescent="0.2">
      <c r="A21" s="147" t="s">
        <v>1563</v>
      </c>
      <c r="B21" s="147" t="s">
        <v>1564</v>
      </c>
      <c r="C21" s="147" t="s">
        <v>1565</v>
      </c>
      <c r="D21" s="147" t="s">
        <v>1566</v>
      </c>
      <c r="E21" s="147" t="s">
        <v>1567</v>
      </c>
      <c r="F21" s="156" t="s">
        <v>1574</v>
      </c>
      <c r="G21" s="156" t="s">
        <v>1575</v>
      </c>
      <c r="H21" s="156" t="s">
        <v>1577</v>
      </c>
      <c r="I21" s="156" t="s">
        <v>1604</v>
      </c>
      <c r="J21" s="156" t="s">
        <v>1607</v>
      </c>
    </row>
    <row r="22" spans="1:17" s="141" customFormat="1" x14ac:dyDescent="0.2"/>
    <row r="23" spans="1:17" s="141" customFormat="1" ht="38.25" x14ac:dyDescent="0.2">
      <c r="A23" s="198" t="s">
        <v>1576</v>
      </c>
      <c r="B23" s="151" t="s">
        <v>1570</v>
      </c>
      <c r="C23" s="151" t="s">
        <v>1569</v>
      </c>
      <c r="D23" s="151" t="s">
        <v>1568</v>
      </c>
      <c r="E23" s="167" t="s">
        <v>1589</v>
      </c>
      <c r="F23" s="167" t="s">
        <v>1603</v>
      </c>
      <c r="G23" s="154" t="s">
        <v>1572</v>
      </c>
      <c r="H23" s="151" t="s">
        <v>1571</v>
      </c>
      <c r="I23" s="154" t="s">
        <v>1605</v>
      </c>
      <c r="J23" s="154" t="s">
        <v>1606</v>
      </c>
    </row>
    <row r="24" spans="1:17" x14ac:dyDescent="0.2">
      <c r="A24" s="199" t="s">
        <v>537</v>
      </c>
      <c r="B24" s="189">
        <v>3257.56</v>
      </c>
      <c r="C24" s="189">
        <v>2798.61</v>
      </c>
      <c r="D24" s="189">
        <v>458.95</v>
      </c>
      <c r="E24" s="135">
        <v>25020</v>
      </c>
      <c r="F24" s="196">
        <v>2.64E-2</v>
      </c>
      <c r="G24" s="158">
        <f t="shared" ref="G24:G39" si="1">B24*F24</f>
        <v>85.999583999999999</v>
      </c>
      <c r="H24" s="171">
        <v>0.33</v>
      </c>
      <c r="I24" s="158">
        <f t="shared" ref="I24:I39" si="2">D24*H24</f>
        <v>151.45349999999999</v>
      </c>
      <c r="J24" s="158">
        <f t="shared" ref="J24:J39" si="3">G24*H24</f>
        <v>28.379862720000002</v>
      </c>
      <c r="K24" s="134" t="s">
        <v>51</v>
      </c>
    </row>
    <row r="25" spans="1:17" x14ac:dyDescent="0.2">
      <c r="A25" s="199" t="s">
        <v>439</v>
      </c>
      <c r="B25" s="189">
        <v>30575.62</v>
      </c>
      <c r="C25" s="189">
        <v>7753.92</v>
      </c>
      <c r="D25" s="189">
        <v>22821.7</v>
      </c>
      <c r="E25" s="135">
        <v>37438</v>
      </c>
      <c r="F25" s="196">
        <v>2.64E-2</v>
      </c>
      <c r="G25" s="158">
        <f t="shared" si="1"/>
        <v>807.19636800000001</v>
      </c>
      <c r="H25" s="171">
        <v>0.33</v>
      </c>
      <c r="I25" s="158">
        <f t="shared" si="2"/>
        <v>7531.161000000001</v>
      </c>
      <c r="J25" s="158">
        <f t="shared" si="3"/>
        <v>266.37480144</v>
      </c>
      <c r="K25" s="134" t="s">
        <v>51</v>
      </c>
    </row>
    <row r="26" spans="1:17" x14ac:dyDescent="0.2">
      <c r="A26" s="199" t="s">
        <v>473</v>
      </c>
      <c r="B26" s="189">
        <v>4933.96</v>
      </c>
      <c r="C26" s="189">
        <v>1251.24</v>
      </c>
      <c r="D26" s="189">
        <v>3682.72</v>
      </c>
      <c r="E26" s="135">
        <v>37438</v>
      </c>
      <c r="F26" s="196">
        <v>2.64E-2</v>
      </c>
      <c r="G26" s="158">
        <f t="shared" si="1"/>
        <v>130.25654399999999</v>
      </c>
      <c r="H26" s="171">
        <v>0.33</v>
      </c>
      <c r="I26" s="158">
        <f t="shared" si="2"/>
        <v>1215.2976000000001</v>
      </c>
      <c r="J26" s="158">
        <f t="shared" si="3"/>
        <v>42.984659520000001</v>
      </c>
      <c r="K26" s="134" t="s">
        <v>51</v>
      </c>
    </row>
    <row r="27" spans="1:17" x14ac:dyDescent="0.2">
      <c r="A27" s="199" t="s">
        <v>138</v>
      </c>
      <c r="B27" s="189">
        <v>15160.12</v>
      </c>
      <c r="C27" s="189">
        <v>14250.75</v>
      </c>
      <c r="D27" s="189">
        <v>909.37</v>
      </c>
      <c r="E27" s="135">
        <v>20271</v>
      </c>
      <c r="F27" s="196">
        <v>2.64E-2</v>
      </c>
      <c r="G27" s="158">
        <f t="shared" si="1"/>
        <v>400.22716800000001</v>
      </c>
      <c r="H27" s="171">
        <v>0.33</v>
      </c>
      <c r="I27" s="158">
        <f t="shared" si="2"/>
        <v>300.09210000000002</v>
      </c>
      <c r="J27" s="158">
        <f t="shared" si="3"/>
        <v>132.07496544</v>
      </c>
      <c r="K27" s="134" t="s">
        <v>51</v>
      </c>
    </row>
    <row r="28" spans="1:17" x14ac:dyDescent="0.2">
      <c r="A28" s="199" t="s">
        <v>138</v>
      </c>
      <c r="B28" s="189">
        <v>30081.4</v>
      </c>
      <c r="C28" s="189">
        <v>15852.92</v>
      </c>
      <c r="D28" s="189">
        <v>14228.48</v>
      </c>
      <c r="E28" s="135">
        <v>33055</v>
      </c>
      <c r="F28" s="196">
        <v>2.64E-2</v>
      </c>
      <c r="G28" s="158">
        <f t="shared" si="1"/>
        <v>794.14895999999999</v>
      </c>
      <c r="H28" s="171">
        <v>0.33</v>
      </c>
      <c r="I28" s="158">
        <f t="shared" si="2"/>
        <v>4695.3984</v>
      </c>
      <c r="J28" s="158">
        <f t="shared" si="3"/>
        <v>262.06915680000003</v>
      </c>
      <c r="K28" s="134" t="s">
        <v>51</v>
      </c>
    </row>
    <row r="29" spans="1:17" x14ac:dyDescent="0.2">
      <c r="A29" s="199" t="s">
        <v>423</v>
      </c>
      <c r="B29" s="189">
        <v>2014.86</v>
      </c>
      <c r="C29" s="189">
        <v>1842.43</v>
      </c>
      <c r="D29" s="189">
        <v>172.43</v>
      </c>
      <c r="E29" s="135">
        <v>22098</v>
      </c>
      <c r="F29" s="196">
        <v>2.64E-2</v>
      </c>
      <c r="G29" s="158">
        <f t="shared" si="1"/>
        <v>53.192304</v>
      </c>
      <c r="H29" s="171">
        <v>0.33</v>
      </c>
      <c r="I29" s="158">
        <f t="shared" si="2"/>
        <v>56.901900000000005</v>
      </c>
      <c r="J29" s="158">
        <f t="shared" si="3"/>
        <v>17.553460319999999</v>
      </c>
      <c r="K29" s="134" t="s">
        <v>51</v>
      </c>
    </row>
    <row r="30" spans="1:17" x14ac:dyDescent="0.2">
      <c r="A30" s="199" t="s">
        <v>396</v>
      </c>
      <c r="B30" s="189">
        <v>13737.35</v>
      </c>
      <c r="C30" s="189">
        <v>3483.77</v>
      </c>
      <c r="D30" s="189">
        <v>10253.58</v>
      </c>
      <c r="E30" s="135">
        <v>37438</v>
      </c>
      <c r="F30" s="196">
        <v>2.64E-2</v>
      </c>
      <c r="G30" s="158">
        <f t="shared" si="1"/>
        <v>362.66604000000001</v>
      </c>
      <c r="H30" s="171">
        <v>0.33</v>
      </c>
      <c r="I30" s="158">
        <f t="shared" si="2"/>
        <v>3383.6813999999999</v>
      </c>
      <c r="J30" s="158">
        <f t="shared" si="3"/>
        <v>119.67979320000001</v>
      </c>
      <c r="K30" s="134" t="s">
        <v>51</v>
      </c>
    </row>
    <row r="31" spans="1:17" x14ac:dyDescent="0.2">
      <c r="A31" s="199" t="s">
        <v>562</v>
      </c>
      <c r="B31" s="189">
        <v>30737.29</v>
      </c>
      <c r="C31" s="189">
        <v>28893.54</v>
      </c>
      <c r="D31" s="189">
        <v>1843.75</v>
      </c>
      <c r="E31" s="135">
        <v>20271</v>
      </c>
      <c r="F31" s="196">
        <v>2.64E-2</v>
      </c>
      <c r="G31" s="158">
        <f t="shared" si="1"/>
        <v>811.46445600000004</v>
      </c>
      <c r="H31" s="171">
        <v>0.33</v>
      </c>
      <c r="I31" s="158">
        <f t="shared" si="2"/>
        <v>608.4375</v>
      </c>
      <c r="J31" s="158">
        <f t="shared" si="3"/>
        <v>267.78327048</v>
      </c>
      <c r="K31" s="134" t="s">
        <v>51</v>
      </c>
    </row>
    <row r="32" spans="1:17" x14ac:dyDescent="0.2">
      <c r="A32" s="199" t="s">
        <v>432</v>
      </c>
      <c r="B32" s="189">
        <v>43060.25</v>
      </c>
      <c r="C32" s="189">
        <v>18011.63</v>
      </c>
      <c r="D32" s="189">
        <v>25048.62</v>
      </c>
      <c r="E32" s="135">
        <v>34881</v>
      </c>
      <c r="F32" s="196">
        <v>2.64E-2</v>
      </c>
      <c r="G32" s="158">
        <f t="shared" si="1"/>
        <v>1136.7906</v>
      </c>
      <c r="H32" s="171">
        <v>0.33</v>
      </c>
      <c r="I32" s="158">
        <f t="shared" si="2"/>
        <v>8266.0445999999993</v>
      </c>
      <c r="J32" s="158">
        <f t="shared" si="3"/>
        <v>375.14089800000005</v>
      </c>
      <c r="K32" s="134" t="s">
        <v>51</v>
      </c>
    </row>
    <row r="33" spans="1:17" x14ac:dyDescent="0.2">
      <c r="A33" s="199" t="s">
        <v>168</v>
      </c>
      <c r="B33" s="189">
        <v>3308.52</v>
      </c>
      <c r="C33" s="189">
        <v>1531.42</v>
      </c>
      <c r="D33" s="189">
        <v>1777.1</v>
      </c>
      <c r="E33" s="135">
        <v>34151</v>
      </c>
      <c r="F33" s="196">
        <v>2.64E-2</v>
      </c>
      <c r="G33" s="158">
        <f t="shared" si="1"/>
        <v>87.344927999999996</v>
      </c>
      <c r="H33" s="171">
        <v>0.33</v>
      </c>
      <c r="I33" s="158">
        <f t="shared" si="2"/>
        <v>586.44299999999998</v>
      </c>
      <c r="J33" s="158">
        <f t="shared" si="3"/>
        <v>28.823826239999999</v>
      </c>
      <c r="K33" s="134" t="s">
        <v>51</v>
      </c>
    </row>
    <row r="34" spans="1:17" x14ac:dyDescent="0.2">
      <c r="A34" s="199" t="s">
        <v>532</v>
      </c>
      <c r="B34" s="189">
        <v>5839.2</v>
      </c>
      <c r="C34" s="189">
        <v>1480.81</v>
      </c>
      <c r="D34" s="189">
        <v>4358.3900000000003</v>
      </c>
      <c r="E34" s="135">
        <v>37438</v>
      </c>
      <c r="F34" s="196">
        <v>2.64E-2</v>
      </c>
      <c r="G34" s="158">
        <f t="shared" si="1"/>
        <v>154.15487999999999</v>
      </c>
      <c r="H34" s="171">
        <v>0.33</v>
      </c>
      <c r="I34" s="158">
        <f t="shared" si="2"/>
        <v>1438.2687000000001</v>
      </c>
      <c r="J34" s="158">
        <f t="shared" si="3"/>
        <v>50.871110399999999</v>
      </c>
      <c r="K34" s="134" t="s">
        <v>51</v>
      </c>
    </row>
    <row r="35" spans="1:17" x14ac:dyDescent="0.2">
      <c r="A35" s="199" t="s">
        <v>576</v>
      </c>
      <c r="B35" s="189">
        <v>98970.15</v>
      </c>
      <c r="C35" s="189">
        <v>90500.2</v>
      </c>
      <c r="D35" s="189">
        <v>8469.9500000000007</v>
      </c>
      <c r="E35" s="135">
        <v>22098</v>
      </c>
      <c r="F35" s="196">
        <v>2.64E-2</v>
      </c>
      <c r="G35" s="158">
        <f t="shared" si="1"/>
        <v>2612.81196</v>
      </c>
      <c r="H35" s="171">
        <v>0.33</v>
      </c>
      <c r="I35" s="158">
        <f t="shared" si="2"/>
        <v>2795.0835000000002</v>
      </c>
      <c r="J35" s="158">
        <f t="shared" si="3"/>
        <v>862.22794680000004</v>
      </c>
      <c r="K35" s="134" t="s">
        <v>51</v>
      </c>
    </row>
    <row r="36" spans="1:17" x14ac:dyDescent="0.2">
      <c r="A36" s="199" t="s">
        <v>464</v>
      </c>
      <c r="B36" s="189">
        <v>73367.28</v>
      </c>
      <c r="C36" s="189">
        <v>68966.399999999994</v>
      </c>
      <c r="D36" s="189">
        <v>4400.88</v>
      </c>
      <c r="E36" s="135">
        <v>20271</v>
      </c>
      <c r="F36" s="196">
        <v>2.64E-2</v>
      </c>
      <c r="G36" s="158">
        <f t="shared" si="1"/>
        <v>1936.8961919999999</v>
      </c>
      <c r="H36" s="171">
        <v>0.33</v>
      </c>
      <c r="I36" s="158">
        <f t="shared" si="2"/>
        <v>1452.2904000000001</v>
      </c>
      <c r="J36" s="158">
        <f t="shared" si="3"/>
        <v>639.17574335999996</v>
      </c>
      <c r="K36" s="134" t="s">
        <v>51</v>
      </c>
    </row>
    <row r="37" spans="1:17" x14ac:dyDescent="0.2">
      <c r="A37" s="199" t="s">
        <v>412</v>
      </c>
      <c r="B37" s="189">
        <v>62869.91</v>
      </c>
      <c r="C37" s="189">
        <v>59098.71</v>
      </c>
      <c r="D37" s="189">
        <v>3771.2</v>
      </c>
      <c r="E37" s="135">
        <v>20271</v>
      </c>
      <c r="F37" s="196">
        <v>2.64E-2</v>
      </c>
      <c r="G37" s="158">
        <f t="shared" si="1"/>
        <v>1659.7656240000001</v>
      </c>
      <c r="H37" s="171">
        <v>0.33</v>
      </c>
      <c r="I37" s="158">
        <f t="shared" si="2"/>
        <v>1244.4960000000001</v>
      </c>
      <c r="J37" s="158">
        <f t="shared" si="3"/>
        <v>547.72265592000008</v>
      </c>
      <c r="K37" s="134" t="s">
        <v>51</v>
      </c>
    </row>
    <row r="38" spans="1:17" x14ac:dyDescent="0.2">
      <c r="A38" s="199" t="s">
        <v>409</v>
      </c>
      <c r="B38" s="189">
        <v>96567.43</v>
      </c>
      <c r="C38" s="189">
        <v>19798.66</v>
      </c>
      <c r="D38" s="189">
        <v>76768.77</v>
      </c>
      <c r="E38" s="135">
        <v>38329</v>
      </c>
      <c r="F38" s="196">
        <v>2.64E-2</v>
      </c>
      <c r="G38" s="158">
        <f t="shared" si="1"/>
        <v>2549.3801519999997</v>
      </c>
      <c r="H38" s="171">
        <v>0.33</v>
      </c>
      <c r="I38" s="158">
        <f t="shared" si="2"/>
        <v>25333.694100000004</v>
      </c>
      <c r="J38" s="158">
        <f t="shared" si="3"/>
        <v>841.29545015999997</v>
      </c>
      <c r="K38" s="134" t="s">
        <v>51</v>
      </c>
    </row>
    <row r="39" spans="1:17" x14ac:dyDescent="0.2">
      <c r="A39" s="199" t="s">
        <v>471</v>
      </c>
      <c r="B39" s="203">
        <v>1541.29</v>
      </c>
      <c r="C39" s="203">
        <v>1409.39</v>
      </c>
      <c r="D39" s="203">
        <v>131.9</v>
      </c>
      <c r="E39" s="207">
        <v>22098</v>
      </c>
      <c r="F39" s="194">
        <v>2.64E-2</v>
      </c>
      <c r="G39" s="164">
        <f t="shared" si="1"/>
        <v>40.690055999999998</v>
      </c>
      <c r="H39" s="205">
        <v>0.33</v>
      </c>
      <c r="I39" s="164">
        <f t="shared" si="2"/>
        <v>43.527000000000001</v>
      </c>
      <c r="J39" s="164">
        <f t="shared" si="3"/>
        <v>13.427718479999999</v>
      </c>
      <c r="K39" s="134" t="s">
        <v>51</v>
      </c>
    </row>
    <row r="40" spans="1:17" s="141" customFormat="1" x14ac:dyDescent="0.2">
      <c r="A40" s="199"/>
      <c r="B40" s="136">
        <f>SUM(B24:B39)</f>
        <v>516022.19000000006</v>
      </c>
      <c r="C40" s="136">
        <f t="shared" ref="C40:J40" si="4">SUM(C24:C39)</f>
        <v>336924.39999999997</v>
      </c>
      <c r="D40" s="136">
        <f t="shared" si="4"/>
        <v>179097.79</v>
      </c>
      <c r="E40" s="136"/>
      <c r="F40" s="136"/>
      <c r="G40" s="136">
        <f t="shared" si="4"/>
        <v>13622.985815999999</v>
      </c>
      <c r="H40" s="217">
        <v>0.33</v>
      </c>
      <c r="I40" s="136">
        <f t="shared" si="4"/>
        <v>59102.270700000008</v>
      </c>
      <c r="J40" s="136">
        <f t="shared" si="4"/>
        <v>4495.5853192800005</v>
      </c>
      <c r="K40" s="134"/>
      <c r="N40" s="158">
        <f>B40*H40</f>
        <v>170287.32270000002</v>
      </c>
      <c r="O40" s="158">
        <f>C40*H40</f>
        <v>111185.052</v>
      </c>
      <c r="P40" s="158">
        <f>N40-O40</f>
        <v>59102.270700000023</v>
      </c>
      <c r="Q40" s="158">
        <f>J40</f>
        <v>4495.5853192800005</v>
      </c>
    </row>
    <row r="41" spans="1:17" s="141" customFormat="1" x14ac:dyDescent="0.2">
      <c r="A41" s="199"/>
      <c r="B41" s="189"/>
      <c r="C41" s="189"/>
      <c r="D41" s="189"/>
      <c r="E41" s="135"/>
      <c r="F41" s="187"/>
      <c r="G41" s="158"/>
      <c r="H41" s="171"/>
      <c r="I41" s="158"/>
      <c r="J41" s="158"/>
      <c r="K41" s="134"/>
    </row>
    <row r="42" spans="1:17" s="141" customFormat="1" x14ac:dyDescent="0.2">
      <c r="A42" s="143" t="s">
        <v>1612</v>
      </c>
      <c r="B42" s="189"/>
      <c r="C42" s="189"/>
      <c r="D42" s="189"/>
      <c r="E42" s="135"/>
      <c r="F42" s="187"/>
      <c r="G42" s="158"/>
      <c r="H42" s="171"/>
      <c r="I42" s="158"/>
      <c r="J42" s="158"/>
      <c r="K42" s="134"/>
    </row>
    <row r="43" spans="1:17" s="141" customFormat="1" x14ac:dyDescent="0.2">
      <c r="A43" s="147" t="s">
        <v>1563</v>
      </c>
      <c r="B43" s="147" t="s">
        <v>1564</v>
      </c>
      <c r="C43" s="147" t="s">
        <v>1565</v>
      </c>
      <c r="D43" s="147" t="s">
        <v>1566</v>
      </c>
      <c r="E43" s="147" t="s">
        <v>1567</v>
      </c>
      <c r="F43" s="156" t="s">
        <v>1574</v>
      </c>
      <c r="G43" s="156" t="s">
        <v>1575</v>
      </c>
      <c r="H43" s="156" t="s">
        <v>1577</v>
      </c>
      <c r="I43" s="156" t="s">
        <v>1604</v>
      </c>
      <c r="J43" s="156" t="s">
        <v>1607</v>
      </c>
    </row>
    <row r="44" spans="1:17" s="141" customFormat="1" x14ac:dyDescent="0.2"/>
    <row r="45" spans="1:17" s="141" customFormat="1" ht="38.25" x14ac:dyDescent="0.2">
      <c r="A45" s="198" t="s">
        <v>1576</v>
      </c>
      <c r="B45" s="151" t="s">
        <v>1570</v>
      </c>
      <c r="C45" s="151" t="s">
        <v>1569</v>
      </c>
      <c r="D45" s="151" t="s">
        <v>1568</v>
      </c>
      <c r="E45" s="167" t="s">
        <v>1589</v>
      </c>
      <c r="F45" s="167" t="s">
        <v>1603</v>
      </c>
      <c r="G45" s="154" t="s">
        <v>1572</v>
      </c>
      <c r="H45" s="151" t="s">
        <v>1571</v>
      </c>
      <c r="I45" s="154" t="s">
        <v>1605</v>
      </c>
      <c r="J45" s="154" t="s">
        <v>1606</v>
      </c>
    </row>
    <row r="46" spans="1:17" x14ac:dyDescent="0.2">
      <c r="A46" s="199" t="s">
        <v>590</v>
      </c>
      <c r="B46" s="189">
        <v>0</v>
      </c>
      <c r="C46" s="189">
        <v>0</v>
      </c>
      <c r="D46" s="189">
        <v>0</v>
      </c>
      <c r="E46" s="135">
        <v>40991</v>
      </c>
      <c r="F46" s="187">
        <v>2.8799999999999999E-2</v>
      </c>
      <c r="G46" s="158">
        <f>B46*F46</f>
        <v>0</v>
      </c>
      <c r="H46" s="171">
        <v>0.33</v>
      </c>
      <c r="I46" s="158">
        <f>D46*H46</f>
        <v>0</v>
      </c>
      <c r="J46" s="158">
        <f>G46*H46</f>
        <v>0</v>
      </c>
      <c r="K46" s="134" t="s">
        <v>588</v>
      </c>
    </row>
    <row r="47" spans="1:17" x14ac:dyDescent="0.2">
      <c r="A47" s="199" t="s">
        <v>589</v>
      </c>
      <c r="B47" s="203">
        <v>11025.32</v>
      </c>
      <c r="C47" s="203">
        <v>143.58000000000001</v>
      </c>
      <c r="D47" s="203">
        <v>10881.74</v>
      </c>
      <c r="E47" s="207">
        <v>40991</v>
      </c>
      <c r="F47" s="194">
        <v>2.8799999999999999E-2</v>
      </c>
      <c r="G47" s="164">
        <f>B47*F47</f>
        <v>317.52921599999996</v>
      </c>
      <c r="H47" s="205">
        <v>0.33</v>
      </c>
      <c r="I47" s="164">
        <f>D47*H47</f>
        <v>3590.9742000000001</v>
      </c>
      <c r="J47" s="164">
        <f>G47*H47</f>
        <v>104.78464127999999</v>
      </c>
      <c r="K47" s="134" t="s">
        <v>588</v>
      </c>
    </row>
    <row r="48" spans="1:17" s="141" customFormat="1" x14ac:dyDescent="0.2">
      <c r="A48" s="199"/>
      <c r="B48" s="189">
        <f>SUM(B46:B47)</f>
        <v>11025.32</v>
      </c>
      <c r="C48" s="189">
        <f t="shared" ref="C48:J48" si="5">SUM(C46:C47)</f>
        <v>143.58000000000001</v>
      </c>
      <c r="D48" s="189">
        <f t="shared" si="5"/>
        <v>10881.74</v>
      </c>
      <c r="E48" s="189"/>
      <c r="F48" s="189"/>
      <c r="G48" s="189">
        <f t="shared" si="5"/>
        <v>317.52921599999996</v>
      </c>
      <c r="H48" s="217">
        <v>0.33</v>
      </c>
      <c r="I48" s="189">
        <f t="shared" si="5"/>
        <v>3590.9742000000001</v>
      </c>
      <c r="J48" s="189">
        <f t="shared" si="5"/>
        <v>104.78464127999999</v>
      </c>
      <c r="K48" s="134"/>
      <c r="N48" s="158">
        <f>B48*H48</f>
        <v>3638.3555999999999</v>
      </c>
      <c r="O48" s="158">
        <f>C48*H48</f>
        <v>47.381400000000006</v>
      </c>
      <c r="P48" s="158">
        <f>N48-O48</f>
        <v>3590.9741999999997</v>
      </c>
      <c r="Q48" s="158">
        <f>J48</f>
        <v>104.78464127999999</v>
      </c>
    </row>
    <row r="49" spans="1:17" s="141" customFormat="1" x14ac:dyDescent="0.2">
      <c r="A49" s="199"/>
      <c r="B49" s="189"/>
      <c r="C49" s="189"/>
      <c r="D49" s="189"/>
      <c r="E49" s="135"/>
      <c r="F49" s="187"/>
      <c r="G49" s="158"/>
      <c r="H49" s="171"/>
      <c r="I49" s="158"/>
      <c r="J49" s="158"/>
      <c r="K49" s="134"/>
    </row>
    <row r="50" spans="1:17" s="141" customFormat="1" x14ac:dyDescent="0.2">
      <c r="A50" s="143" t="s">
        <v>1613</v>
      </c>
      <c r="B50" s="189"/>
      <c r="C50" s="189"/>
      <c r="D50" s="189"/>
      <c r="E50" s="135"/>
      <c r="F50" s="187"/>
      <c r="G50" s="158"/>
      <c r="H50" s="171"/>
      <c r="I50" s="158"/>
      <c r="J50" s="158"/>
      <c r="K50" s="134"/>
    </row>
    <row r="51" spans="1:17" s="141" customFormat="1" x14ac:dyDescent="0.2">
      <c r="A51" s="147" t="s">
        <v>1563</v>
      </c>
      <c r="B51" s="147" t="s">
        <v>1564</v>
      </c>
      <c r="C51" s="147" t="s">
        <v>1565</v>
      </c>
      <c r="D51" s="147" t="s">
        <v>1566</v>
      </c>
      <c r="E51" s="147" t="s">
        <v>1567</v>
      </c>
      <c r="F51" s="156" t="s">
        <v>1574</v>
      </c>
      <c r="G51" s="156" t="s">
        <v>1575</v>
      </c>
      <c r="H51" s="156" t="s">
        <v>1577</v>
      </c>
      <c r="I51" s="156" t="s">
        <v>1604</v>
      </c>
      <c r="J51" s="156" t="s">
        <v>1607</v>
      </c>
    </row>
    <row r="52" spans="1:17" s="141" customFormat="1" x14ac:dyDescent="0.2"/>
    <row r="53" spans="1:17" s="141" customFormat="1" ht="38.25" x14ac:dyDescent="0.2">
      <c r="A53" s="198" t="s">
        <v>1576</v>
      </c>
      <c r="B53" s="151" t="s">
        <v>1570</v>
      </c>
      <c r="C53" s="151" t="s">
        <v>1569</v>
      </c>
      <c r="D53" s="151" t="s">
        <v>1568</v>
      </c>
      <c r="E53" s="167" t="s">
        <v>1589</v>
      </c>
      <c r="F53" s="167" t="s">
        <v>1603</v>
      </c>
      <c r="G53" s="154" t="s">
        <v>1572</v>
      </c>
      <c r="H53" s="151" t="s">
        <v>1571</v>
      </c>
      <c r="I53" s="154" t="s">
        <v>1605</v>
      </c>
      <c r="J53" s="154" t="s">
        <v>1606</v>
      </c>
    </row>
    <row r="54" spans="1:17" x14ac:dyDescent="0.2">
      <c r="A54" s="199" t="s">
        <v>119</v>
      </c>
      <c r="B54" s="189">
        <v>109262.92</v>
      </c>
      <c r="C54" s="189">
        <v>109262.92</v>
      </c>
      <c r="D54" s="189">
        <v>0</v>
      </c>
      <c r="E54" s="135">
        <v>29037</v>
      </c>
      <c r="F54" s="187">
        <v>6.1499999999999999E-2</v>
      </c>
      <c r="G54" s="158"/>
      <c r="H54" s="171">
        <v>0.33</v>
      </c>
      <c r="I54" s="158">
        <f>D54*H54</f>
        <v>0</v>
      </c>
      <c r="J54" s="158">
        <f>G54*H54</f>
        <v>0</v>
      </c>
      <c r="K54" s="134" t="s">
        <v>115</v>
      </c>
    </row>
    <row r="55" spans="1:17" x14ac:dyDescent="0.2">
      <c r="A55" s="199" t="s">
        <v>597</v>
      </c>
      <c r="B55" s="189">
        <v>6551.38</v>
      </c>
      <c r="C55" s="189">
        <v>6551.38</v>
      </c>
      <c r="D55" s="189">
        <v>0</v>
      </c>
      <c r="E55" s="135">
        <v>29037</v>
      </c>
      <c r="F55" s="187">
        <v>6.1499999999999999E-2</v>
      </c>
      <c r="G55" s="158"/>
      <c r="H55" s="171">
        <v>0.33</v>
      </c>
      <c r="I55" s="158">
        <f>D55*H55</f>
        <v>0</v>
      </c>
      <c r="J55" s="158">
        <f>G55*H55</f>
        <v>0</v>
      </c>
      <c r="K55" s="134" t="s">
        <v>115</v>
      </c>
    </row>
    <row r="56" spans="1:17" x14ac:dyDescent="0.2">
      <c r="A56" s="199" t="s">
        <v>594</v>
      </c>
      <c r="B56" s="189">
        <v>277.19</v>
      </c>
      <c r="C56" s="189">
        <v>277.19</v>
      </c>
      <c r="D56" s="189">
        <v>0</v>
      </c>
      <c r="E56" s="135">
        <v>24654</v>
      </c>
      <c r="F56" s="187">
        <v>6.1499999999999999E-2</v>
      </c>
      <c r="G56" s="158"/>
      <c r="H56" s="171">
        <v>0.33</v>
      </c>
      <c r="I56" s="158">
        <f>D56*H56</f>
        <v>0</v>
      </c>
      <c r="J56" s="158">
        <f>G56*H56</f>
        <v>0</v>
      </c>
      <c r="K56" s="134" t="s">
        <v>115</v>
      </c>
    </row>
    <row r="57" spans="1:17" x14ac:dyDescent="0.2">
      <c r="A57" s="199" t="s">
        <v>121</v>
      </c>
      <c r="B57" s="203">
        <v>2489.75</v>
      </c>
      <c r="C57" s="203">
        <v>2489.75</v>
      </c>
      <c r="D57" s="203">
        <v>0</v>
      </c>
      <c r="E57" s="207">
        <v>34151</v>
      </c>
      <c r="F57" s="194">
        <v>6.1499999999999999E-2</v>
      </c>
      <c r="G57" s="164"/>
      <c r="H57" s="205">
        <v>0.33</v>
      </c>
      <c r="I57" s="164">
        <f>D57*H57</f>
        <v>0</v>
      </c>
      <c r="J57" s="164">
        <f>G57*H57</f>
        <v>0</v>
      </c>
      <c r="K57" s="134" t="s">
        <v>115</v>
      </c>
    </row>
    <row r="58" spans="1:17" x14ac:dyDescent="0.2">
      <c r="B58" s="158">
        <f>SUM(B54:B57)</f>
        <v>118581.24</v>
      </c>
      <c r="C58" s="158">
        <f t="shared" ref="C58:J58" si="6">SUM(C54:C57)</f>
        <v>118581.24</v>
      </c>
      <c r="D58" s="158">
        <f t="shared" si="6"/>
        <v>0</v>
      </c>
      <c r="E58" s="158"/>
      <c r="F58" s="158"/>
      <c r="G58" s="158">
        <f t="shared" si="6"/>
        <v>0</v>
      </c>
      <c r="H58" s="217">
        <v>0.33</v>
      </c>
      <c r="I58" s="158">
        <f t="shared" si="6"/>
        <v>0</v>
      </c>
      <c r="J58" s="158">
        <f t="shared" si="6"/>
        <v>0</v>
      </c>
      <c r="N58" s="158">
        <f>B58*H58</f>
        <v>39131.809200000003</v>
      </c>
      <c r="O58" s="158">
        <f>C58*H58</f>
        <v>39131.809200000003</v>
      </c>
      <c r="P58" s="158">
        <f>N58-O58</f>
        <v>0</v>
      </c>
      <c r="Q58" s="158">
        <f>J58</f>
        <v>0</v>
      </c>
    </row>
    <row r="60" spans="1:17" x14ac:dyDescent="0.2">
      <c r="A60" s="143" t="s">
        <v>1579</v>
      </c>
      <c r="B60" s="166">
        <f>B8+B18+B40+B48+B58</f>
        <v>667297.57999999996</v>
      </c>
      <c r="C60" s="166">
        <f t="shared" ref="C60:J60" si="7">C8+C18+C40+C48+C58</f>
        <v>473740.00999999995</v>
      </c>
      <c r="D60" s="166">
        <f t="shared" si="7"/>
        <v>193557.57</v>
      </c>
      <c r="E60" s="166"/>
      <c r="F60" s="166"/>
      <c r="G60" s="166">
        <f t="shared" si="7"/>
        <v>14405.643275999999</v>
      </c>
      <c r="H60" s="166"/>
      <c r="I60" s="166">
        <f t="shared" si="7"/>
        <v>63873.998100000004</v>
      </c>
      <c r="J60" s="166">
        <f t="shared" si="7"/>
        <v>4753.8622810800007</v>
      </c>
      <c r="N60" s="166">
        <f t="shared" ref="N60:Q60" si="8">N8+N18+N40+N48+N58</f>
        <v>220208.20140000002</v>
      </c>
      <c r="O60" s="166">
        <f t="shared" si="8"/>
        <v>156334.20329999999</v>
      </c>
      <c r="P60" s="166">
        <f t="shared" si="8"/>
        <v>63873.998100000019</v>
      </c>
      <c r="Q60" s="166">
        <f t="shared" si="8"/>
        <v>4753.8622810800007</v>
      </c>
    </row>
  </sheetData>
  <sortState xmlns:xlrd2="http://schemas.microsoft.com/office/spreadsheetml/2017/richdata2" ref="A8:K33">
    <sortCondition ref="K8:K33"/>
  </sortState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91"/>
  <sheetViews>
    <sheetView zoomScaleNormal="100" workbookViewId="0">
      <selection activeCell="A3" sqref="A3:XFD36"/>
    </sheetView>
  </sheetViews>
  <sheetFormatPr defaultRowHeight="12.75" x14ac:dyDescent="0.2"/>
  <cols>
    <col min="1" max="1" width="9.140625" style="63"/>
    <col min="3" max="3" width="47.28515625" customWidth="1"/>
    <col min="4" max="4" width="9.28515625" bestFit="1" customWidth="1"/>
    <col min="5" max="5" width="14.85546875" bestFit="1" customWidth="1"/>
    <col min="6" max="6" width="46.7109375" bestFit="1" customWidth="1"/>
    <col min="9" max="9" width="9.85546875" bestFit="1" customWidth="1"/>
    <col min="11" max="11" width="12.7109375" bestFit="1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991</v>
      </c>
      <c r="B1" s="35" t="s">
        <v>24</v>
      </c>
      <c r="C1" s="35" t="s">
        <v>29</v>
      </c>
      <c r="D1" s="39" t="s">
        <v>31</v>
      </c>
      <c r="E1" s="35" t="s">
        <v>26</v>
      </c>
      <c r="F1" s="35" t="s">
        <v>27</v>
      </c>
      <c r="G1" s="35" t="s">
        <v>28</v>
      </c>
      <c r="H1" s="35" t="s">
        <v>25</v>
      </c>
      <c r="I1" s="36" t="s">
        <v>992</v>
      </c>
      <c r="J1" s="35" t="s">
        <v>30</v>
      </c>
      <c r="K1" s="38" t="s">
        <v>32</v>
      </c>
      <c r="L1" s="38" t="s">
        <v>33</v>
      </c>
      <c r="M1" s="38" t="s">
        <v>34</v>
      </c>
    </row>
    <row r="2" spans="1:13" s="71" customFormat="1" x14ac:dyDescent="0.2">
      <c r="A2" s="77" t="s">
        <v>1084</v>
      </c>
      <c r="D2" s="75"/>
      <c r="I2" s="72"/>
      <c r="K2" s="74"/>
      <c r="L2" s="74"/>
      <c r="M2" s="74"/>
    </row>
    <row r="3" spans="1:13" x14ac:dyDescent="0.2">
      <c r="B3" s="35" t="s">
        <v>35</v>
      </c>
      <c r="C3" s="67" t="s">
        <v>613</v>
      </c>
      <c r="D3" s="39">
        <v>0</v>
      </c>
      <c r="E3" s="35" t="s">
        <v>599</v>
      </c>
      <c r="F3" s="35" t="s">
        <v>600</v>
      </c>
      <c r="G3" s="35" t="s">
        <v>39</v>
      </c>
      <c r="H3" s="35" t="s">
        <v>51</v>
      </c>
      <c r="I3" s="37">
        <v>27211</v>
      </c>
      <c r="J3" s="35" t="s">
        <v>41</v>
      </c>
      <c r="K3" s="38">
        <v>0</v>
      </c>
      <c r="L3" s="38">
        <v>0</v>
      </c>
      <c r="M3" s="38">
        <v>0</v>
      </c>
    </row>
    <row r="4" spans="1:13" x14ac:dyDescent="0.2">
      <c r="B4" s="35" t="s">
        <v>35</v>
      </c>
      <c r="C4" s="67" t="s">
        <v>661</v>
      </c>
      <c r="D4" s="39">
        <v>1</v>
      </c>
      <c r="E4" s="35" t="s">
        <v>599</v>
      </c>
      <c r="F4" s="35" t="s">
        <v>658</v>
      </c>
      <c r="G4" s="35" t="s">
        <v>39</v>
      </c>
      <c r="H4" s="35" t="s">
        <v>115</v>
      </c>
      <c r="I4" s="37">
        <v>37073</v>
      </c>
      <c r="J4" s="35" t="s">
        <v>41</v>
      </c>
      <c r="K4" s="38">
        <v>20388.740000000002</v>
      </c>
      <c r="L4" s="38">
        <v>17461.7</v>
      </c>
      <c r="M4" s="38">
        <v>2927.04</v>
      </c>
    </row>
    <row r="5" spans="1:13" x14ac:dyDescent="0.2">
      <c r="A5" s="71"/>
      <c r="B5" s="35" t="s">
        <v>35</v>
      </c>
      <c r="C5" s="67" t="s">
        <v>618</v>
      </c>
      <c r="D5" s="39">
        <v>0</v>
      </c>
      <c r="E5" s="35" t="s">
        <v>599</v>
      </c>
      <c r="F5" s="35" t="s">
        <v>600</v>
      </c>
      <c r="G5" s="35" t="s">
        <v>39</v>
      </c>
      <c r="H5" s="35" t="s">
        <v>51</v>
      </c>
      <c r="I5" s="37">
        <v>27211</v>
      </c>
      <c r="J5" s="35" t="s">
        <v>41</v>
      </c>
      <c r="K5" s="38">
        <v>0</v>
      </c>
      <c r="L5" s="38">
        <v>0</v>
      </c>
      <c r="M5" s="38">
        <v>0</v>
      </c>
    </row>
    <row r="6" spans="1:13" x14ac:dyDescent="0.2">
      <c r="A6" s="71"/>
      <c r="B6" s="35" t="s">
        <v>35</v>
      </c>
      <c r="C6" s="67" t="s">
        <v>607</v>
      </c>
      <c r="D6" s="39">
        <v>0</v>
      </c>
      <c r="E6" s="35" t="s">
        <v>599</v>
      </c>
      <c r="F6" s="35" t="s">
        <v>600</v>
      </c>
      <c r="G6" s="35" t="s">
        <v>39</v>
      </c>
      <c r="H6" s="35" t="s">
        <v>45</v>
      </c>
      <c r="I6" s="37">
        <v>27211</v>
      </c>
      <c r="J6" s="35" t="s">
        <v>41</v>
      </c>
      <c r="K6" s="38">
        <v>0</v>
      </c>
      <c r="L6" s="38">
        <v>0</v>
      </c>
      <c r="M6" s="38">
        <v>0</v>
      </c>
    </row>
    <row r="7" spans="1:13" x14ac:dyDescent="0.2">
      <c r="A7" s="71"/>
      <c r="B7" s="35" t="s">
        <v>35</v>
      </c>
      <c r="C7" s="67" t="s">
        <v>119</v>
      </c>
      <c r="D7" s="39">
        <v>0</v>
      </c>
      <c r="E7" s="35" t="s">
        <v>599</v>
      </c>
      <c r="F7" s="35" t="s">
        <v>658</v>
      </c>
      <c r="G7" s="35" t="s">
        <v>39</v>
      </c>
      <c r="H7" s="35" t="s">
        <v>115</v>
      </c>
      <c r="I7" s="37">
        <v>30498</v>
      </c>
      <c r="J7" s="35" t="s">
        <v>41</v>
      </c>
      <c r="K7" s="38">
        <v>0</v>
      </c>
      <c r="L7" s="38">
        <v>0</v>
      </c>
      <c r="M7" s="38">
        <v>0</v>
      </c>
    </row>
    <row r="8" spans="1:13" x14ac:dyDescent="0.2">
      <c r="B8" s="35" t="s">
        <v>35</v>
      </c>
      <c r="C8" s="67" t="s">
        <v>119</v>
      </c>
      <c r="D8" s="39">
        <v>4</v>
      </c>
      <c r="E8" s="35" t="s">
        <v>599</v>
      </c>
      <c r="F8" s="35" t="s">
        <v>658</v>
      </c>
      <c r="G8" s="35" t="s">
        <v>39</v>
      </c>
      <c r="H8" s="35" t="s">
        <v>115</v>
      </c>
      <c r="I8" s="37">
        <v>30864</v>
      </c>
      <c r="J8" s="35" t="s">
        <v>41</v>
      </c>
      <c r="K8" s="38">
        <v>59927.24</v>
      </c>
      <c r="L8" s="38">
        <v>59927.24</v>
      </c>
      <c r="M8" s="38">
        <v>0</v>
      </c>
    </row>
    <row r="9" spans="1:13" x14ac:dyDescent="0.2">
      <c r="B9" s="35" t="s">
        <v>35</v>
      </c>
      <c r="C9" s="67" t="s">
        <v>119</v>
      </c>
      <c r="D9" s="39">
        <v>3</v>
      </c>
      <c r="E9" s="35" t="s">
        <v>599</v>
      </c>
      <c r="F9" s="35" t="s">
        <v>658</v>
      </c>
      <c r="G9" s="35" t="s">
        <v>39</v>
      </c>
      <c r="H9" s="35" t="s">
        <v>115</v>
      </c>
      <c r="I9" s="37">
        <v>31594</v>
      </c>
      <c r="J9" s="35" t="s">
        <v>41</v>
      </c>
      <c r="K9" s="38">
        <v>10087.32</v>
      </c>
      <c r="L9" s="38">
        <v>10087.32</v>
      </c>
      <c r="M9" s="38">
        <v>0</v>
      </c>
    </row>
    <row r="10" spans="1:13" x14ac:dyDescent="0.2">
      <c r="B10" s="35" t="s">
        <v>35</v>
      </c>
      <c r="C10" s="67" t="s">
        <v>119</v>
      </c>
      <c r="D10" s="39">
        <v>7</v>
      </c>
      <c r="E10" s="35" t="s">
        <v>599</v>
      </c>
      <c r="F10" s="35" t="s">
        <v>658</v>
      </c>
      <c r="G10" s="35" t="s">
        <v>39</v>
      </c>
      <c r="H10" s="35" t="s">
        <v>115</v>
      </c>
      <c r="I10" s="37">
        <v>35977</v>
      </c>
      <c r="J10" s="35" t="s">
        <v>41</v>
      </c>
      <c r="K10" s="38">
        <v>31589.66</v>
      </c>
      <c r="L10" s="38">
        <v>31589.66</v>
      </c>
      <c r="M10" s="38">
        <v>0</v>
      </c>
    </row>
    <row r="11" spans="1:13" x14ac:dyDescent="0.2">
      <c r="B11" s="35" t="s">
        <v>35</v>
      </c>
      <c r="C11" s="67" t="s">
        <v>614</v>
      </c>
      <c r="D11" s="39">
        <v>0</v>
      </c>
      <c r="E11" s="35" t="s">
        <v>599</v>
      </c>
      <c r="F11" s="35" t="s">
        <v>600</v>
      </c>
      <c r="G11" s="35" t="s">
        <v>39</v>
      </c>
      <c r="H11" s="35" t="s">
        <v>51</v>
      </c>
      <c r="I11" s="37">
        <v>27211</v>
      </c>
      <c r="J11" s="35" t="s">
        <v>41</v>
      </c>
      <c r="K11" s="38">
        <v>0</v>
      </c>
      <c r="L11" s="38">
        <v>0</v>
      </c>
      <c r="M11" s="38">
        <v>0</v>
      </c>
    </row>
    <row r="12" spans="1:13" x14ac:dyDescent="0.2">
      <c r="B12" s="35" t="s">
        <v>35</v>
      </c>
      <c r="C12" s="67" t="s">
        <v>380</v>
      </c>
      <c r="D12" s="39">
        <v>1</v>
      </c>
      <c r="E12" s="35" t="s">
        <v>599</v>
      </c>
      <c r="F12" s="35" t="s">
        <v>658</v>
      </c>
      <c r="G12" s="35" t="s">
        <v>39</v>
      </c>
      <c r="H12" s="35" t="s">
        <v>115</v>
      </c>
      <c r="I12" s="37">
        <v>27576</v>
      </c>
      <c r="J12" s="35" t="s">
        <v>41</v>
      </c>
      <c r="K12" s="38">
        <v>467.51</v>
      </c>
      <c r="L12" s="38">
        <v>467.51</v>
      </c>
      <c r="M12" s="38">
        <v>0</v>
      </c>
    </row>
    <row r="13" spans="1:13" x14ac:dyDescent="0.2">
      <c r="B13" s="35" t="s">
        <v>35</v>
      </c>
      <c r="C13" s="67" t="s">
        <v>603</v>
      </c>
      <c r="D13" s="39">
        <v>0</v>
      </c>
      <c r="E13" s="35" t="s">
        <v>599</v>
      </c>
      <c r="F13" s="35" t="s">
        <v>600</v>
      </c>
      <c r="G13" s="35" t="s">
        <v>39</v>
      </c>
      <c r="H13" s="35" t="s">
        <v>45</v>
      </c>
      <c r="I13" s="37">
        <v>27211</v>
      </c>
      <c r="J13" s="35" t="s">
        <v>41</v>
      </c>
      <c r="K13" s="38">
        <v>0</v>
      </c>
      <c r="L13" s="38">
        <v>0</v>
      </c>
      <c r="M13" s="38">
        <v>0</v>
      </c>
    </row>
    <row r="14" spans="1:13" x14ac:dyDescent="0.2">
      <c r="B14" s="35" t="s">
        <v>35</v>
      </c>
      <c r="C14" s="67" t="s">
        <v>612</v>
      </c>
      <c r="D14" s="39">
        <v>0</v>
      </c>
      <c r="E14" s="35" t="s">
        <v>599</v>
      </c>
      <c r="F14" s="35" t="s">
        <v>600</v>
      </c>
      <c r="G14" s="35" t="s">
        <v>39</v>
      </c>
      <c r="H14" s="35" t="s">
        <v>51</v>
      </c>
      <c r="I14" s="37">
        <v>27211</v>
      </c>
      <c r="J14" s="35" t="s">
        <v>41</v>
      </c>
      <c r="K14" s="38">
        <v>0</v>
      </c>
      <c r="L14" s="38">
        <v>0</v>
      </c>
      <c r="M14" s="38">
        <v>0</v>
      </c>
    </row>
    <row r="15" spans="1:13" x14ac:dyDescent="0.2">
      <c r="B15" s="35" t="s">
        <v>35</v>
      </c>
      <c r="C15" s="67" t="s">
        <v>620</v>
      </c>
      <c r="D15" s="39">
        <v>1</v>
      </c>
      <c r="E15" s="35" t="s">
        <v>599</v>
      </c>
      <c r="F15" s="35" t="s">
        <v>600</v>
      </c>
      <c r="G15" s="35" t="s">
        <v>39</v>
      </c>
      <c r="H15" s="35" t="s">
        <v>51</v>
      </c>
      <c r="I15" s="37">
        <v>27211</v>
      </c>
      <c r="J15" s="35" t="s">
        <v>41</v>
      </c>
      <c r="K15" s="38">
        <v>18880.28</v>
      </c>
      <c r="L15" s="38">
        <v>15033.13</v>
      </c>
      <c r="M15" s="38">
        <v>3847.15</v>
      </c>
    </row>
    <row r="16" spans="1:13" x14ac:dyDescent="0.2">
      <c r="B16" s="35" t="s">
        <v>35</v>
      </c>
      <c r="C16" s="67" t="s">
        <v>601</v>
      </c>
      <c r="D16" s="39">
        <v>1</v>
      </c>
      <c r="E16" s="35" t="s">
        <v>599</v>
      </c>
      <c r="F16" s="35" t="s">
        <v>600</v>
      </c>
      <c r="G16" s="35" t="s">
        <v>39</v>
      </c>
      <c r="H16" s="35" t="s">
        <v>36</v>
      </c>
      <c r="I16" s="37">
        <v>26846</v>
      </c>
      <c r="J16" s="35" t="s">
        <v>41</v>
      </c>
      <c r="K16" s="38">
        <v>12479.15</v>
      </c>
      <c r="L16" s="38">
        <v>689.81</v>
      </c>
      <c r="M16" s="38">
        <v>11789.34</v>
      </c>
    </row>
    <row r="17" spans="1:13" x14ac:dyDescent="0.2">
      <c r="B17" s="35" t="s">
        <v>35</v>
      </c>
      <c r="C17" s="67" t="s">
        <v>654</v>
      </c>
      <c r="D17" s="39">
        <v>0</v>
      </c>
      <c r="E17" s="35" t="s">
        <v>599</v>
      </c>
      <c r="F17" s="35" t="s">
        <v>600</v>
      </c>
      <c r="G17" s="35" t="s">
        <v>39</v>
      </c>
      <c r="H17" s="35" t="s">
        <v>652</v>
      </c>
      <c r="I17" s="37">
        <v>36342</v>
      </c>
      <c r="J17" s="35" t="s">
        <v>41</v>
      </c>
      <c r="K17" s="38">
        <v>6455.4</v>
      </c>
      <c r="L17" s="38">
        <v>2852.16</v>
      </c>
      <c r="M17" s="38">
        <v>3603.24</v>
      </c>
    </row>
    <row r="18" spans="1:13" x14ac:dyDescent="0.2">
      <c r="B18" s="35" t="s">
        <v>35</v>
      </c>
      <c r="C18" s="67" t="s">
        <v>653</v>
      </c>
      <c r="D18" s="39">
        <v>1</v>
      </c>
      <c r="E18" s="35" t="s">
        <v>599</v>
      </c>
      <c r="F18" s="35" t="s">
        <v>600</v>
      </c>
      <c r="G18" s="35" t="s">
        <v>39</v>
      </c>
      <c r="H18" s="35" t="s">
        <v>652</v>
      </c>
      <c r="I18" s="37">
        <v>35977</v>
      </c>
      <c r="J18" s="35" t="s">
        <v>41</v>
      </c>
      <c r="K18" s="38">
        <v>20553.71</v>
      </c>
      <c r="L18" s="38">
        <v>9746.32</v>
      </c>
      <c r="M18" s="38">
        <v>10807.39</v>
      </c>
    </row>
    <row r="19" spans="1:13" x14ac:dyDescent="0.2">
      <c r="B19" s="35" t="s">
        <v>35</v>
      </c>
      <c r="C19" s="67" t="s">
        <v>604</v>
      </c>
      <c r="D19" s="39">
        <v>0</v>
      </c>
      <c r="E19" s="35" t="s">
        <v>599</v>
      </c>
      <c r="F19" s="35" t="s">
        <v>600</v>
      </c>
      <c r="G19" s="35" t="s">
        <v>39</v>
      </c>
      <c r="H19" s="35" t="s">
        <v>45</v>
      </c>
      <c r="I19" s="37">
        <v>27211</v>
      </c>
      <c r="J19" s="35" t="s">
        <v>41</v>
      </c>
      <c r="K19" s="38">
        <v>0</v>
      </c>
      <c r="L19" s="38">
        <v>0</v>
      </c>
      <c r="M19" s="38">
        <v>0</v>
      </c>
    </row>
    <row r="20" spans="1:13" x14ac:dyDescent="0.2">
      <c r="B20" s="35" t="s">
        <v>35</v>
      </c>
      <c r="C20" s="67" t="s">
        <v>378</v>
      </c>
      <c r="D20" s="39">
        <v>2</v>
      </c>
      <c r="E20" s="35" t="s">
        <v>599</v>
      </c>
      <c r="F20" s="35" t="s">
        <v>600</v>
      </c>
      <c r="G20" s="35" t="s">
        <v>39</v>
      </c>
      <c r="H20" s="35" t="s">
        <v>51</v>
      </c>
      <c r="I20" s="37">
        <v>27211</v>
      </c>
      <c r="J20" s="35" t="s">
        <v>41</v>
      </c>
      <c r="K20" s="38">
        <v>6330.22</v>
      </c>
      <c r="L20" s="38">
        <v>5040.34</v>
      </c>
      <c r="M20" s="38">
        <v>1289.8800000000001</v>
      </c>
    </row>
    <row r="21" spans="1:13" x14ac:dyDescent="0.2">
      <c r="B21" s="35" t="s">
        <v>35</v>
      </c>
      <c r="C21" s="67" t="s">
        <v>626</v>
      </c>
      <c r="D21" s="39">
        <v>1</v>
      </c>
      <c r="E21" s="35" t="s">
        <v>599</v>
      </c>
      <c r="F21" s="35" t="s">
        <v>600</v>
      </c>
      <c r="G21" s="35" t="s">
        <v>39</v>
      </c>
      <c r="H21" s="35" t="s">
        <v>51</v>
      </c>
      <c r="I21" s="37">
        <v>27211</v>
      </c>
      <c r="J21" s="35" t="s">
        <v>41</v>
      </c>
      <c r="K21" s="38">
        <v>1024.8800000000001</v>
      </c>
      <c r="L21" s="38">
        <v>816.04</v>
      </c>
      <c r="M21" s="38">
        <v>208.84</v>
      </c>
    </row>
    <row r="22" spans="1:13" x14ac:dyDescent="0.2">
      <c r="B22" s="35" t="s">
        <v>35</v>
      </c>
      <c r="C22" s="67" t="s">
        <v>622</v>
      </c>
      <c r="D22" s="39">
        <v>1</v>
      </c>
      <c r="E22" s="35" t="s">
        <v>599</v>
      </c>
      <c r="F22" s="35" t="s">
        <v>600</v>
      </c>
      <c r="G22" s="35" t="s">
        <v>39</v>
      </c>
      <c r="H22" s="35" t="s">
        <v>51</v>
      </c>
      <c r="I22" s="37">
        <v>27211</v>
      </c>
      <c r="J22" s="35" t="s">
        <v>41</v>
      </c>
      <c r="K22" s="38">
        <v>686.02</v>
      </c>
      <c r="L22" s="38">
        <v>546.23</v>
      </c>
      <c r="M22" s="38">
        <v>139.79</v>
      </c>
    </row>
    <row r="23" spans="1:13" x14ac:dyDescent="0.2">
      <c r="B23" s="35" t="s">
        <v>35</v>
      </c>
      <c r="C23" s="67" t="s">
        <v>605</v>
      </c>
      <c r="D23" s="39">
        <v>0</v>
      </c>
      <c r="E23" s="35" t="s">
        <v>599</v>
      </c>
      <c r="F23" s="35" t="s">
        <v>600</v>
      </c>
      <c r="G23" s="35" t="s">
        <v>39</v>
      </c>
      <c r="H23" s="35" t="s">
        <v>45</v>
      </c>
      <c r="I23" s="37">
        <v>27211</v>
      </c>
      <c r="J23" s="35" t="s">
        <v>41</v>
      </c>
      <c r="K23" s="38">
        <v>0</v>
      </c>
      <c r="L23" s="38">
        <v>0</v>
      </c>
      <c r="M23" s="38">
        <v>0</v>
      </c>
    </row>
    <row r="24" spans="1:13" s="71" customFormat="1" x14ac:dyDescent="0.2">
      <c r="D24" s="75"/>
      <c r="I24" s="72"/>
      <c r="K24" s="74"/>
      <c r="L24" s="74"/>
      <c r="M24" s="74"/>
    </row>
    <row r="25" spans="1:13" s="71" customFormat="1" x14ac:dyDescent="0.2">
      <c r="A25" s="142" t="s">
        <v>1597</v>
      </c>
      <c r="D25" s="75"/>
      <c r="I25" s="72"/>
      <c r="K25" s="74"/>
      <c r="L25" s="74"/>
      <c r="M25" s="74"/>
    </row>
    <row r="26" spans="1:13" x14ac:dyDescent="0.2">
      <c r="A26" s="71"/>
      <c r="B26" s="35" t="s">
        <v>35</v>
      </c>
      <c r="C26" s="79" t="s">
        <v>629</v>
      </c>
      <c r="D26" s="39">
        <v>27</v>
      </c>
      <c r="E26" s="35" t="s">
        <v>599</v>
      </c>
      <c r="F26" s="35" t="s">
        <v>600</v>
      </c>
      <c r="G26" s="35" t="s">
        <v>39</v>
      </c>
      <c r="H26" s="35" t="s">
        <v>51</v>
      </c>
      <c r="I26" s="37">
        <v>27211</v>
      </c>
      <c r="J26" s="35" t="s">
        <v>41</v>
      </c>
      <c r="K26" s="38">
        <v>10727.44</v>
      </c>
      <c r="L26" s="38">
        <v>8541.56</v>
      </c>
      <c r="M26" s="38">
        <v>2185.88</v>
      </c>
    </row>
    <row r="27" spans="1:13" x14ac:dyDescent="0.2">
      <c r="A27" s="71"/>
      <c r="B27" s="35" t="s">
        <v>35</v>
      </c>
      <c r="C27" s="79" t="s">
        <v>647</v>
      </c>
      <c r="D27" s="39">
        <v>1</v>
      </c>
      <c r="E27" s="35" t="s">
        <v>599</v>
      </c>
      <c r="F27" s="35" t="s">
        <v>600</v>
      </c>
      <c r="G27" s="35" t="s">
        <v>39</v>
      </c>
      <c r="H27" s="35" t="s">
        <v>51</v>
      </c>
      <c r="I27" s="37">
        <v>27211</v>
      </c>
      <c r="J27" s="35" t="s">
        <v>41</v>
      </c>
      <c r="K27" s="38">
        <v>128897.36</v>
      </c>
      <c r="L27" s="38">
        <v>102632.49</v>
      </c>
      <c r="M27" s="38">
        <v>26264.87</v>
      </c>
    </row>
    <row r="28" spans="1:13" x14ac:dyDescent="0.2">
      <c r="B28" s="35" t="s">
        <v>35</v>
      </c>
      <c r="C28" s="79" t="s">
        <v>625</v>
      </c>
      <c r="D28" s="39">
        <v>9</v>
      </c>
      <c r="E28" s="35" t="s">
        <v>599</v>
      </c>
      <c r="F28" s="35" t="s">
        <v>600</v>
      </c>
      <c r="G28" s="35" t="s">
        <v>39</v>
      </c>
      <c r="H28" s="35" t="s">
        <v>51</v>
      </c>
      <c r="I28" s="37">
        <v>27211</v>
      </c>
      <c r="J28" s="35" t="s">
        <v>41</v>
      </c>
      <c r="K28" s="38">
        <v>1703.22</v>
      </c>
      <c r="L28" s="38">
        <v>1356.16</v>
      </c>
      <c r="M28" s="38">
        <v>347.06</v>
      </c>
    </row>
    <row r="29" spans="1:13" x14ac:dyDescent="0.2">
      <c r="B29" s="35" t="s">
        <v>35</v>
      </c>
      <c r="C29" s="79" t="s">
        <v>610</v>
      </c>
      <c r="D29" s="39">
        <v>3</v>
      </c>
      <c r="E29" s="35" t="s">
        <v>599</v>
      </c>
      <c r="F29" s="35" t="s">
        <v>600</v>
      </c>
      <c r="G29" s="35" t="s">
        <v>39</v>
      </c>
      <c r="H29" s="35" t="s">
        <v>51</v>
      </c>
      <c r="I29" s="37">
        <v>27211</v>
      </c>
      <c r="J29" s="35" t="s">
        <v>41</v>
      </c>
      <c r="K29" s="38">
        <v>71866.92</v>
      </c>
      <c r="L29" s="38">
        <v>57222.9</v>
      </c>
      <c r="M29" s="38">
        <v>14644.02</v>
      </c>
    </row>
    <row r="30" spans="1:13" x14ac:dyDescent="0.2">
      <c r="B30" s="35" t="s">
        <v>35</v>
      </c>
      <c r="C30" s="79" t="s">
        <v>641</v>
      </c>
      <c r="D30" s="39">
        <v>6</v>
      </c>
      <c r="E30" s="35" t="s">
        <v>599</v>
      </c>
      <c r="F30" s="35" t="s">
        <v>600</v>
      </c>
      <c r="G30" s="35" t="s">
        <v>39</v>
      </c>
      <c r="H30" s="35" t="s">
        <v>51</v>
      </c>
      <c r="I30" s="37">
        <v>27211</v>
      </c>
      <c r="J30" s="35" t="s">
        <v>41</v>
      </c>
      <c r="K30" s="38">
        <v>13872.36</v>
      </c>
      <c r="L30" s="38">
        <v>11045.65</v>
      </c>
      <c r="M30" s="38">
        <v>2826.71</v>
      </c>
    </row>
    <row r="31" spans="1:13" x14ac:dyDescent="0.2">
      <c r="B31" s="35" t="s">
        <v>35</v>
      </c>
      <c r="C31" s="79" t="s">
        <v>636</v>
      </c>
      <c r="D31" s="39">
        <v>1</v>
      </c>
      <c r="E31" s="35" t="s">
        <v>599</v>
      </c>
      <c r="F31" s="35" t="s">
        <v>600</v>
      </c>
      <c r="G31" s="35" t="s">
        <v>39</v>
      </c>
      <c r="H31" s="35" t="s">
        <v>51</v>
      </c>
      <c r="I31" s="37">
        <v>27211</v>
      </c>
      <c r="J31" s="35" t="s">
        <v>41</v>
      </c>
      <c r="K31" s="38">
        <v>8618.98</v>
      </c>
      <c r="L31" s="38">
        <v>6862.73</v>
      </c>
      <c r="M31" s="38">
        <v>1756.25</v>
      </c>
    </row>
    <row r="32" spans="1:13" x14ac:dyDescent="0.2">
      <c r="B32" s="35" t="s">
        <v>35</v>
      </c>
      <c r="C32" s="79" t="s">
        <v>637</v>
      </c>
      <c r="D32" s="39">
        <v>0</v>
      </c>
      <c r="E32" s="35" t="s">
        <v>599</v>
      </c>
      <c r="F32" s="35" t="s">
        <v>600</v>
      </c>
      <c r="G32" s="35" t="s">
        <v>39</v>
      </c>
      <c r="H32" s="35" t="s">
        <v>51</v>
      </c>
      <c r="I32" s="37">
        <v>27211</v>
      </c>
      <c r="J32" s="35" t="s">
        <v>41</v>
      </c>
      <c r="K32" s="38">
        <v>0</v>
      </c>
      <c r="L32" s="38">
        <v>0</v>
      </c>
      <c r="M32" s="38">
        <v>0</v>
      </c>
    </row>
    <row r="33" spans="1:13" x14ac:dyDescent="0.2">
      <c r="A33" s="71"/>
      <c r="B33" s="35" t="s">
        <v>35</v>
      </c>
      <c r="C33" s="79" t="s">
        <v>630</v>
      </c>
      <c r="D33" s="39">
        <v>1</v>
      </c>
      <c r="E33" s="35" t="s">
        <v>599</v>
      </c>
      <c r="F33" s="35" t="s">
        <v>600</v>
      </c>
      <c r="G33" s="35" t="s">
        <v>39</v>
      </c>
      <c r="H33" s="35" t="s">
        <v>51</v>
      </c>
      <c r="I33" s="37">
        <v>27211</v>
      </c>
      <c r="J33" s="35" t="s">
        <v>41</v>
      </c>
      <c r="K33" s="38">
        <v>7771.17</v>
      </c>
      <c r="L33" s="38">
        <v>6187.67</v>
      </c>
      <c r="M33" s="38">
        <v>1583.5</v>
      </c>
    </row>
    <row r="34" spans="1:13" x14ac:dyDescent="0.2">
      <c r="A34" s="71"/>
      <c r="B34" s="35" t="s">
        <v>35</v>
      </c>
      <c r="C34" s="79" t="s">
        <v>646</v>
      </c>
      <c r="D34" s="39">
        <v>2</v>
      </c>
      <c r="E34" s="35" t="s">
        <v>599</v>
      </c>
      <c r="F34" s="35" t="s">
        <v>600</v>
      </c>
      <c r="G34" s="35" t="s">
        <v>39</v>
      </c>
      <c r="H34" s="35" t="s">
        <v>51</v>
      </c>
      <c r="I34" s="37">
        <v>27211</v>
      </c>
      <c r="J34" s="35" t="s">
        <v>41</v>
      </c>
      <c r="K34" s="38">
        <v>20663.68</v>
      </c>
      <c r="L34" s="38">
        <v>16453.13</v>
      </c>
      <c r="M34" s="38">
        <v>4210.55</v>
      </c>
    </row>
    <row r="35" spans="1:13" x14ac:dyDescent="0.2">
      <c r="B35" s="35" t="s">
        <v>35</v>
      </c>
      <c r="C35" s="79" t="s">
        <v>648</v>
      </c>
      <c r="D35" s="39">
        <v>1</v>
      </c>
      <c r="E35" s="35" t="s">
        <v>599</v>
      </c>
      <c r="F35" s="35" t="s">
        <v>600</v>
      </c>
      <c r="G35" s="35" t="s">
        <v>39</v>
      </c>
      <c r="H35" s="35" t="s">
        <v>51</v>
      </c>
      <c r="I35" s="37">
        <v>27211</v>
      </c>
      <c r="J35" s="35" t="s">
        <v>41</v>
      </c>
      <c r="K35" s="38">
        <v>10983.53</v>
      </c>
      <c r="L35" s="38">
        <v>8745.4599999999991</v>
      </c>
      <c r="M35" s="38">
        <v>2238.0700000000002</v>
      </c>
    </row>
    <row r="36" spans="1:13" x14ac:dyDescent="0.2">
      <c r="B36" s="35" t="s">
        <v>35</v>
      </c>
      <c r="C36" s="181" t="s">
        <v>639</v>
      </c>
      <c r="D36" s="39">
        <v>0</v>
      </c>
      <c r="E36" s="35" t="s">
        <v>599</v>
      </c>
      <c r="F36" s="35" t="s">
        <v>600</v>
      </c>
      <c r="G36" s="35" t="s">
        <v>39</v>
      </c>
      <c r="H36" s="35" t="s">
        <v>51</v>
      </c>
      <c r="I36" s="37">
        <v>27211</v>
      </c>
      <c r="J36" s="35" t="s">
        <v>41</v>
      </c>
      <c r="K36" s="38">
        <v>0</v>
      </c>
      <c r="L36" s="38">
        <v>0</v>
      </c>
      <c r="M36" s="38">
        <v>0</v>
      </c>
    </row>
    <row r="37" spans="1:13" s="71" customFormat="1" x14ac:dyDescent="0.2">
      <c r="D37" s="75"/>
      <c r="I37" s="72"/>
      <c r="K37" s="74"/>
      <c r="L37" s="74"/>
      <c r="M37" s="74"/>
    </row>
    <row r="38" spans="1:13" s="71" customFormat="1" x14ac:dyDescent="0.2">
      <c r="A38" s="142" t="s">
        <v>1595</v>
      </c>
      <c r="D38" s="75"/>
      <c r="I38" s="72"/>
      <c r="K38" s="74"/>
      <c r="L38" s="74"/>
      <c r="M38" s="74"/>
    </row>
    <row r="39" spans="1:13" x14ac:dyDescent="0.2">
      <c r="A39" s="71"/>
      <c r="B39" s="35" t="s">
        <v>35</v>
      </c>
      <c r="C39" s="76" t="s">
        <v>651</v>
      </c>
      <c r="D39" s="39">
        <v>0</v>
      </c>
      <c r="E39" s="35" t="s">
        <v>599</v>
      </c>
      <c r="F39" s="35" t="s">
        <v>600</v>
      </c>
      <c r="G39" s="35" t="s">
        <v>109</v>
      </c>
      <c r="H39" s="35" t="s">
        <v>51</v>
      </c>
      <c r="I39" s="37">
        <v>39665</v>
      </c>
      <c r="J39" s="35" t="s">
        <v>41</v>
      </c>
      <c r="K39" s="38">
        <v>0</v>
      </c>
      <c r="L39" s="38">
        <v>0</v>
      </c>
      <c r="M39" s="38">
        <v>0</v>
      </c>
    </row>
    <row r="40" spans="1:13" x14ac:dyDescent="0.2">
      <c r="A40" s="71"/>
      <c r="B40" s="35" t="s">
        <v>35</v>
      </c>
      <c r="C40" s="76" t="s">
        <v>657</v>
      </c>
      <c r="D40" s="39">
        <v>1</v>
      </c>
      <c r="E40" s="35" t="s">
        <v>599</v>
      </c>
      <c r="F40" s="35" t="s">
        <v>600</v>
      </c>
      <c r="G40" s="35" t="s">
        <v>109</v>
      </c>
      <c r="H40" s="35" t="s">
        <v>591</v>
      </c>
      <c r="I40" s="37">
        <v>41262</v>
      </c>
      <c r="J40" s="35" t="s">
        <v>41</v>
      </c>
      <c r="K40" s="38">
        <v>7850.62</v>
      </c>
      <c r="L40" s="38">
        <v>229.86</v>
      </c>
      <c r="M40" s="38">
        <v>7620.76</v>
      </c>
    </row>
    <row r="41" spans="1:13" x14ac:dyDescent="0.2">
      <c r="A41" s="71"/>
      <c r="B41" s="35" t="s">
        <v>35</v>
      </c>
      <c r="C41" s="76" t="s">
        <v>650</v>
      </c>
      <c r="D41" s="39">
        <v>1</v>
      </c>
      <c r="E41" s="35" t="s">
        <v>599</v>
      </c>
      <c r="F41" s="35" t="s">
        <v>600</v>
      </c>
      <c r="G41" s="35" t="s">
        <v>109</v>
      </c>
      <c r="H41" s="35" t="s">
        <v>51</v>
      </c>
      <c r="I41" s="37">
        <v>41274</v>
      </c>
      <c r="J41" s="35" t="s">
        <v>41</v>
      </c>
      <c r="K41" s="38">
        <v>13586.6</v>
      </c>
      <c r="L41" s="38">
        <v>159.82</v>
      </c>
      <c r="M41" s="38">
        <v>13426.78</v>
      </c>
    </row>
    <row r="42" spans="1:13" x14ac:dyDescent="0.2">
      <c r="A42" s="71"/>
      <c r="B42" s="35" t="s">
        <v>35</v>
      </c>
      <c r="C42" s="76" t="s">
        <v>602</v>
      </c>
      <c r="D42" s="39">
        <v>2</v>
      </c>
      <c r="E42" s="35" t="s">
        <v>599</v>
      </c>
      <c r="F42" s="35" t="s">
        <v>600</v>
      </c>
      <c r="G42" s="35" t="s">
        <v>109</v>
      </c>
      <c r="H42" s="35" t="s">
        <v>36</v>
      </c>
      <c r="I42" s="37">
        <v>41264</v>
      </c>
      <c r="J42" s="35" t="s">
        <v>41</v>
      </c>
      <c r="K42" s="38">
        <v>2058.34</v>
      </c>
      <c r="L42" s="38">
        <v>1.44</v>
      </c>
      <c r="M42" s="38">
        <v>2056.9</v>
      </c>
    </row>
    <row r="43" spans="1:13" x14ac:dyDescent="0.2">
      <c r="A43" s="71"/>
      <c r="B43" s="35" t="s">
        <v>35</v>
      </c>
      <c r="C43" s="76" t="s">
        <v>602</v>
      </c>
      <c r="D43" s="39">
        <v>2</v>
      </c>
      <c r="E43" s="35" t="s">
        <v>599</v>
      </c>
      <c r="F43" s="35" t="s">
        <v>600</v>
      </c>
      <c r="G43" s="35" t="s">
        <v>109</v>
      </c>
      <c r="H43" s="35" t="s">
        <v>51</v>
      </c>
      <c r="I43" s="37">
        <v>41264</v>
      </c>
      <c r="J43" s="35" t="s">
        <v>41</v>
      </c>
      <c r="K43" s="38">
        <v>94683.87</v>
      </c>
      <c r="L43" s="38">
        <v>1113.77</v>
      </c>
      <c r="M43" s="38">
        <v>93570.1</v>
      </c>
    </row>
    <row r="44" spans="1:13" x14ac:dyDescent="0.2">
      <c r="A44" s="71"/>
      <c r="B44" s="35" t="s">
        <v>35</v>
      </c>
      <c r="C44" s="76" t="s">
        <v>602</v>
      </c>
      <c r="D44" s="39">
        <v>2</v>
      </c>
      <c r="E44" s="35" t="s">
        <v>599</v>
      </c>
      <c r="F44" s="35" t="s">
        <v>600</v>
      </c>
      <c r="G44" s="35" t="s">
        <v>109</v>
      </c>
      <c r="H44" s="35" t="s">
        <v>652</v>
      </c>
      <c r="I44" s="37">
        <v>41264</v>
      </c>
      <c r="J44" s="35" t="s">
        <v>41</v>
      </c>
      <c r="K44" s="38">
        <v>10291.74</v>
      </c>
      <c r="L44" s="38">
        <v>143.11000000000001</v>
      </c>
      <c r="M44" s="38">
        <v>10148.629999999999</v>
      </c>
    </row>
    <row r="45" spans="1:13" x14ac:dyDescent="0.2">
      <c r="A45" s="71"/>
      <c r="B45" s="35" t="s">
        <v>35</v>
      </c>
      <c r="C45" s="76" t="s">
        <v>602</v>
      </c>
      <c r="D45" s="39">
        <v>2</v>
      </c>
      <c r="E45" s="35" t="s">
        <v>599</v>
      </c>
      <c r="F45" s="35" t="s">
        <v>600</v>
      </c>
      <c r="G45" s="35" t="s">
        <v>109</v>
      </c>
      <c r="H45" s="35" t="s">
        <v>45</v>
      </c>
      <c r="I45" s="37">
        <v>41264</v>
      </c>
      <c r="J45" s="35" t="s">
        <v>41</v>
      </c>
      <c r="K45" s="38">
        <v>8233.3700000000008</v>
      </c>
      <c r="L45" s="38">
        <v>93.53</v>
      </c>
      <c r="M45" s="38">
        <v>8139.84</v>
      </c>
    </row>
    <row r="46" spans="1:13" x14ac:dyDescent="0.2">
      <c r="B46" s="35" t="s">
        <v>35</v>
      </c>
      <c r="C46" s="76" t="s">
        <v>72</v>
      </c>
      <c r="D46" s="39">
        <v>3</v>
      </c>
      <c r="E46" s="35" t="s">
        <v>599</v>
      </c>
      <c r="F46" s="35" t="s">
        <v>600</v>
      </c>
      <c r="G46" s="35" t="s">
        <v>39</v>
      </c>
      <c r="H46" s="35" t="s">
        <v>51</v>
      </c>
      <c r="I46" s="37">
        <v>39665</v>
      </c>
      <c r="J46" s="35" t="s">
        <v>41</v>
      </c>
      <c r="K46" s="38">
        <v>8416.44</v>
      </c>
      <c r="L46" s="38">
        <v>905.73</v>
      </c>
      <c r="M46" s="38">
        <v>7510.71</v>
      </c>
    </row>
    <row r="47" spans="1:13" x14ac:dyDescent="0.2">
      <c r="B47" s="35" t="s">
        <v>35</v>
      </c>
      <c r="C47" s="76" t="s">
        <v>611</v>
      </c>
      <c r="D47" s="39">
        <v>0</v>
      </c>
      <c r="E47" s="35" t="s">
        <v>599</v>
      </c>
      <c r="F47" s="35" t="s">
        <v>600</v>
      </c>
      <c r="G47" s="35" t="s">
        <v>39</v>
      </c>
      <c r="H47" s="35" t="s">
        <v>51</v>
      </c>
      <c r="I47" s="37">
        <v>27211</v>
      </c>
      <c r="J47" s="35" t="s">
        <v>41</v>
      </c>
      <c r="K47" s="38">
        <v>0</v>
      </c>
      <c r="L47" s="38">
        <v>0</v>
      </c>
      <c r="M47" s="38">
        <v>0</v>
      </c>
    </row>
    <row r="48" spans="1:13" x14ac:dyDescent="0.2">
      <c r="B48" s="35" t="s">
        <v>35</v>
      </c>
      <c r="C48" s="76" t="s">
        <v>135</v>
      </c>
      <c r="D48" s="39">
        <v>1</v>
      </c>
      <c r="E48" s="35" t="s">
        <v>599</v>
      </c>
      <c r="F48" s="35" t="s">
        <v>600</v>
      </c>
      <c r="G48" s="35" t="s">
        <v>39</v>
      </c>
      <c r="H48" s="35" t="s">
        <v>51</v>
      </c>
      <c r="I48" s="37">
        <v>39665</v>
      </c>
      <c r="J48" s="35" t="s">
        <v>41</v>
      </c>
      <c r="K48" s="38">
        <v>166966.79</v>
      </c>
      <c r="L48" s="38">
        <v>17968.080000000002</v>
      </c>
      <c r="M48" s="38">
        <v>148998.71</v>
      </c>
    </row>
    <row r="49" spans="1:13" x14ac:dyDescent="0.2">
      <c r="B49" s="35" t="s">
        <v>35</v>
      </c>
      <c r="C49" s="76" t="s">
        <v>617</v>
      </c>
      <c r="D49" s="39">
        <v>3</v>
      </c>
      <c r="E49" s="35" t="s">
        <v>599</v>
      </c>
      <c r="F49" s="35" t="s">
        <v>600</v>
      </c>
      <c r="G49" s="35" t="s">
        <v>39</v>
      </c>
      <c r="H49" s="35" t="s">
        <v>51</v>
      </c>
      <c r="I49" s="37">
        <v>39665</v>
      </c>
      <c r="J49" s="35" t="s">
        <v>41</v>
      </c>
      <c r="K49" s="38">
        <v>8996.66</v>
      </c>
      <c r="L49" s="38">
        <v>968.17</v>
      </c>
      <c r="M49" s="38">
        <v>8028.49</v>
      </c>
    </row>
    <row r="50" spans="1:13" x14ac:dyDescent="0.2">
      <c r="B50" s="35" t="s">
        <v>35</v>
      </c>
      <c r="C50" s="76" t="s">
        <v>619</v>
      </c>
      <c r="D50" s="39">
        <v>3597</v>
      </c>
      <c r="E50" s="35" t="s">
        <v>599</v>
      </c>
      <c r="F50" s="35" t="s">
        <v>600</v>
      </c>
      <c r="G50" s="35" t="s">
        <v>39</v>
      </c>
      <c r="H50" s="35" t="s">
        <v>51</v>
      </c>
      <c r="I50" s="37">
        <v>39665</v>
      </c>
      <c r="J50" s="35" t="s">
        <v>41</v>
      </c>
      <c r="K50" s="38">
        <v>19698.509999999998</v>
      </c>
      <c r="L50" s="38">
        <v>2119.85</v>
      </c>
      <c r="M50" s="38">
        <v>17578.66</v>
      </c>
    </row>
    <row r="51" spans="1:13" x14ac:dyDescent="0.2">
      <c r="B51" s="35" t="s">
        <v>35</v>
      </c>
      <c r="C51" s="76" t="s">
        <v>204</v>
      </c>
      <c r="D51" s="39">
        <v>2214</v>
      </c>
      <c r="E51" s="35" t="s">
        <v>599</v>
      </c>
      <c r="F51" s="35" t="s">
        <v>600</v>
      </c>
      <c r="G51" s="35" t="s">
        <v>39</v>
      </c>
      <c r="H51" s="35" t="s">
        <v>51</v>
      </c>
      <c r="I51" s="37">
        <v>39665</v>
      </c>
      <c r="J51" s="35" t="s">
        <v>41</v>
      </c>
      <c r="K51" s="38">
        <v>17602.57</v>
      </c>
      <c r="L51" s="38">
        <v>1894.3</v>
      </c>
      <c r="M51" s="38">
        <v>15708.27</v>
      </c>
    </row>
    <row r="52" spans="1:13" x14ac:dyDescent="0.2">
      <c r="B52" s="35" t="s">
        <v>35</v>
      </c>
      <c r="C52" s="76" t="s">
        <v>621</v>
      </c>
      <c r="D52" s="39">
        <v>4</v>
      </c>
      <c r="E52" s="35" t="s">
        <v>599</v>
      </c>
      <c r="F52" s="35" t="s">
        <v>600</v>
      </c>
      <c r="G52" s="35" t="s">
        <v>39</v>
      </c>
      <c r="H52" s="35" t="s">
        <v>51</v>
      </c>
      <c r="I52" s="37">
        <v>39665</v>
      </c>
      <c r="J52" s="35" t="s">
        <v>41</v>
      </c>
      <c r="K52" s="38">
        <v>13759.95</v>
      </c>
      <c r="L52" s="38">
        <v>1480.77</v>
      </c>
      <c r="M52" s="38">
        <v>12279.18</v>
      </c>
    </row>
    <row r="53" spans="1:13" x14ac:dyDescent="0.2">
      <c r="B53" s="35" t="s">
        <v>35</v>
      </c>
      <c r="C53" s="76" t="s">
        <v>192</v>
      </c>
      <c r="D53" s="39">
        <v>1</v>
      </c>
      <c r="E53" s="35" t="s">
        <v>599</v>
      </c>
      <c r="F53" s="35" t="s">
        <v>600</v>
      </c>
      <c r="G53" s="35" t="s">
        <v>39</v>
      </c>
      <c r="H53" s="35" t="s">
        <v>51</v>
      </c>
      <c r="I53" s="37">
        <v>39665</v>
      </c>
      <c r="J53" s="35" t="s">
        <v>41</v>
      </c>
      <c r="K53" s="38">
        <v>90928.82</v>
      </c>
      <c r="L53" s="38">
        <v>9785.2800000000007</v>
      </c>
      <c r="M53" s="38">
        <v>81143.539999999994</v>
      </c>
    </row>
    <row r="54" spans="1:13" x14ac:dyDescent="0.2">
      <c r="B54" s="35" t="s">
        <v>35</v>
      </c>
      <c r="C54" s="76" t="s">
        <v>59</v>
      </c>
      <c r="D54" s="39">
        <v>9</v>
      </c>
      <c r="E54" s="35" t="s">
        <v>599</v>
      </c>
      <c r="F54" s="35" t="s">
        <v>600</v>
      </c>
      <c r="G54" s="35" t="s">
        <v>39</v>
      </c>
      <c r="H54" s="35" t="s">
        <v>51</v>
      </c>
      <c r="I54" s="37">
        <v>39665</v>
      </c>
      <c r="J54" s="35" t="s">
        <v>41</v>
      </c>
      <c r="K54" s="38">
        <v>136311.79999999999</v>
      </c>
      <c r="L54" s="38">
        <v>14669.15</v>
      </c>
      <c r="M54" s="38">
        <v>121642.65</v>
      </c>
    </row>
    <row r="55" spans="1:13" x14ac:dyDescent="0.2">
      <c r="B55" s="35" t="s">
        <v>35</v>
      </c>
      <c r="C55" s="76" t="s">
        <v>642</v>
      </c>
      <c r="D55" s="39">
        <v>1</v>
      </c>
      <c r="E55" s="35" t="s">
        <v>599</v>
      </c>
      <c r="F55" s="35" t="s">
        <v>600</v>
      </c>
      <c r="G55" s="35" t="s">
        <v>39</v>
      </c>
      <c r="H55" s="35" t="s">
        <v>51</v>
      </c>
      <c r="I55" s="37">
        <v>39665</v>
      </c>
      <c r="J55" s="35" t="s">
        <v>41</v>
      </c>
      <c r="K55" s="38">
        <v>120882.16</v>
      </c>
      <c r="L55" s="38">
        <v>13008.7</v>
      </c>
      <c r="M55" s="38">
        <v>107873.46</v>
      </c>
    </row>
    <row r="56" spans="1:13" x14ac:dyDescent="0.2">
      <c r="A56" s="71"/>
      <c r="B56" s="35" t="s">
        <v>35</v>
      </c>
      <c r="C56" s="76" t="s">
        <v>282</v>
      </c>
      <c r="D56" s="39">
        <v>4</v>
      </c>
      <c r="E56" s="35" t="s">
        <v>599</v>
      </c>
      <c r="F56" s="35" t="s">
        <v>600</v>
      </c>
      <c r="G56" s="35" t="s">
        <v>39</v>
      </c>
      <c r="H56" s="35" t="s">
        <v>51</v>
      </c>
      <c r="I56" s="37">
        <v>39665</v>
      </c>
      <c r="J56" s="35" t="s">
        <v>41</v>
      </c>
      <c r="K56" s="38">
        <v>48553.58</v>
      </c>
      <c r="L56" s="38">
        <v>5225.08</v>
      </c>
      <c r="M56" s="38">
        <v>43328.5</v>
      </c>
    </row>
    <row r="57" spans="1:13" x14ac:dyDescent="0.2">
      <c r="B57" s="35" t="s">
        <v>35</v>
      </c>
      <c r="C57" s="76" t="s">
        <v>330</v>
      </c>
      <c r="D57" s="39">
        <v>3</v>
      </c>
      <c r="E57" s="35" t="s">
        <v>599</v>
      </c>
      <c r="F57" s="35" t="s">
        <v>600</v>
      </c>
      <c r="G57" s="35" t="s">
        <v>39</v>
      </c>
      <c r="H57" s="35" t="s">
        <v>51</v>
      </c>
      <c r="I57" s="37">
        <v>39665</v>
      </c>
      <c r="J57" s="35" t="s">
        <v>41</v>
      </c>
      <c r="K57" s="38">
        <v>55901.32</v>
      </c>
      <c r="L57" s="38">
        <v>6015.8</v>
      </c>
      <c r="M57" s="38">
        <v>49885.52</v>
      </c>
    </row>
    <row r="58" spans="1:13" x14ac:dyDescent="0.2">
      <c r="B58" s="35" t="s">
        <v>35</v>
      </c>
      <c r="C58" s="76" t="s">
        <v>631</v>
      </c>
      <c r="D58" s="39">
        <v>6</v>
      </c>
      <c r="E58" s="35" t="s">
        <v>599</v>
      </c>
      <c r="F58" s="35" t="s">
        <v>600</v>
      </c>
      <c r="G58" s="35" t="s">
        <v>39</v>
      </c>
      <c r="H58" s="35" t="s">
        <v>51</v>
      </c>
      <c r="I58" s="37">
        <v>39665</v>
      </c>
      <c r="J58" s="35" t="s">
        <v>41</v>
      </c>
      <c r="K58" s="38">
        <v>158061.89000000001</v>
      </c>
      <c r="L58" s="38">
        <v>17009.78</v>
      </c>
      <c r="M58" s="38">
        <v>141052.10999999999</v>
      </c>
    </row>
    <row r="59" spans="1:13" x14ac:dyDescent="0.2">
      <c r="B59" s="35" t="s">
        <v>35</v>
      </c>
      <c r="C59" s="76" t="s">
        <v>644</v>
      </c>
      <c r="D59" s="39">
        <v>9</v>
      </c>
      <c r="E59" s="35" t="s">
        <v>599</v>
      </c>
      <c r="F59" s="35" t="s">
        <v>600</v>
      </c>
      <c r="G59" s="35" t="s">
        <v>39</v>
      </c>
      <c r="H59" s="35" t="s">
        <v>51</v>
      </c>
      <c r="I59" s="37">
        <v>39665</v>
      </c>
      <c r="J59" s="35" t="s">
        <v>41</v>
      </c>
      <c r="K59" s="38">
        <v>69063.27</v>
      </c>
      <c r="L59" s="38">
        <v>7432.22</v>
      </c>
      <c r="M59" s="38">
        <v>61631.05</v>
      </c>
    </row>
    <row r="60" spans="1:13" s="71" customFormat="1" x14ac:dyDescent="0.2">
      <c r="D60" s="75"/>
      <c r="I60" s="73"/>
      <c r="K60" s="74"/>
      <c r="L60" s="74"/>
      <c r="M60" s="74"/>
    </row>
    <row r="61" spans="1:13" s="71" customFormat="1" x14ac:dyDescent="0.2">
      <c r="A61" s="77" t="s">
        <v>1082</v>
      </c>
      <c r="D61" s="75"/>
      <c r="I61" s="73"/>
      <c r="K61" s="74"/>
      <c r="L61" s="74"/>
      <c r="M61" s="74"/>
    </row>
    <row r="62" spans="1:13" x14ac:dyDescent="0.2">
      <c r="B62" s="35" t="s">
        <v>35</v>
      </c>
      <c r="C62" s="71" t="s">
        <v>616</v>
      </c>
      <c r="D62" s="39">
        <v>8</v>
      </c>
      <c r="E62" s="35" t="s">
        <v>599</v>
      </c>
      <c r="F62" s="35" t="s">
        <v>600</v>
      </c>
      <c r="G62" s="35" t="s">
        <v>39</v>
      </c>
      <c r="H62" s="35" t="s">
        <v>51</v>
      </c>
      <c r="I62" s="37">
        <v>37073</v>
      </c>
      <c r="J62" s="35" t="s">
        <v>41</v>
      </c>
      <c r="K62" s="38">
        <v>110183.91</v>
      </c>
      <c r="L62" s="38">
        <v>30600.13</v>
      </c>
      <c r="M62" s="38">
        <v>79583.78</v>
      </c>
    </row>
    <row r="63" spans="1:13" x14ac:dyDescent="0.2">
      <c r="B63" s="35" t="s">
        <v>35</v>
      </c>
      <c r="C63" s="71" t="s">
        <v>627</v>
      </c>
      <c r="D63" s="39">
        <v>2</v>
      </c>
      <c r="E63" s="35" t="s">
        <v>599</v>
      </c>
      <c r="F63" s="35" t="s">
        <v>600</v>
      </c>
      <c r="G63" s="35" t="s">
        <v>39</v>
      </c>
      <c r="H63" s="35" t="s">
        <v>51</v>
      </c>
      <c r="I63" s="37">
        <v>37073</v>
      </c>
      <c r="J63" s="35" t="s">
        <v>41</v>
      </c>
      <c r="K63" s="38">
        <v>18077.03</v>
      </c>
      <c r="L63" s="38">
        <v>5020.33</v>
      </c>
      <c r="M63" s="38">
        <v>13056.7</v>
      </c>
    </row>
    <row r="64" spans="1:13" x14ac:dyDescent="0.2">
      <c r="B64" s="35" t="s">
        <v>35</v>
      </c>
      <c r="C64" s="71" t="s">
        <v>643</v>
      </c>
      <c r="D64" s="39">
        <v>3</v>
      </c>
      <c r="E64" s="35" t="s">
        <v>599</v>
      </c>
      <c r="F64" s="35" t="s">
        <v>600</v>
      </c>
      <c r="G64" s="35" t="s">
        <v>39</v>
      </c>
      <c r="H64" s="35" t="s">
        <v>51</v>
      </c>
      <c r="I64" s="37">
        <v>37073</v>
      </c>
      <c r="J64" s="35" t="s">
        <v>41</v>
      </c>
      <c r="K64" s="38">
        <v>309892.25</v>
      </c>
      <c r="L64" s="38">
        <v>86062.87</v>
      </c>
      <c r="M64" s="38">
        <v>223829.38</v>
      </c>
    </row>
    <row r="65" spans="1:13" x14ac:dyDescent="0.2">
      <c r="B65" s="35" t="s">
        <v>35</v>
      </c>
      <c r="C65" s="71" t="s">
        <v>632</v>
      </c>
      <c r="D65" s="39">
        <v>6</v>
      </c>
      <c r="E65" s="35" t="s">
        <v>599</v>
      </c>
      <c r="F65" s="35" t="s">
        <v>600</v>
      </c>
      <c r="G65" s="35" t="s">
        <v>39</v>
      </c>
      <c r="H65" s="35" t="s">
        <v>51</v>
      </c>
      <c r="I65" s="37">
        <v>37073</v>
      </c>
      <c r="J65" s="35" t="s">
        <v>41</v>
      </c>
      <c r="K65" s="38">
        <v>12051.39</v>
      </c>
      <c r="L65" s="38">
        <v>3346.9</v>
      </c>
      <c r="M65" s="38">
        <v>8704.49</v>
      </c>
    </row>
    <row r="66" spans="1:13" x14ac:dyDescent="0.2">
      <c r="B66" s="35" t="s">
        <v>35</v>
      </c>
      <c r="C66" s="71" t="s">
        <v>628</v>
      </c>
      <c r="D66" s="39">
        <v>21</v>
      </c>
      <c r="E66" s="35" t="s">
        <v>599</v>
      </c>
      <c r="F66" s="35" t="s">
        <v>600</v>
      </c>
      <c r="G66" s="35" t="s">
        <v>39</v>
      </c>
      <c r="H66" s="35" t="s">
        <v>51</v>
      </c>
      <c r="I66" s="37">
        <v>27211</v>
      </c>
      <c r="J66" s="35" t="s">
        <v>41</v>
      </c>
      <c r="K66" s="38">
        <v>1704.94</v>
      </c>
      <c r="L66" s="38">
        <v>1357.53</v>
      </c>
      <c r="M66" s="38">
        <v>347.41</v>
      </c>
    </row>
    <row r="67" spans="1:13" x14ac:dyDescent="0.2">
      <c r="B67" s="35" t="s">
        <v>35</v>
      </c>
      <c r="C67" s="71" t="s">
        <v>190</v>
      </c>
      <c r="D67" s="39">
        <v>90</v>
      </c>
      <c r="E67" s="35" t="s">
        <v>599</v>
      </c>
      <c r="F67" s="35" t="s">
        <v>600</v>
      </c>
      <c r="G67" s="35" t="s">
        <v>39</v>
      </c>
      <c r="H67" s="35" t="s">
        <v>51</v>
      </c>
      <c r="I67" s="37">
        <v>27211</v>
      </c>
      <c r="J67" s="35" t="s">
        <v>41</v>
      </c>
      <c r="K67" s="38">
        <v>1100.6300000000001</v>
      </c>
      <c r="L67" s="38">
        <v>876.36</v>
      </c>
      <c r="M67" s="38">
        <v>224.27</v>
      </c>
    </row>
    <row r="68" spans="1:13" x14ac:dyDescent="0.2">
      <c r="B68" s="35" t="s">
        <v>35</v>
      </c>
      <c r="C68" s="71" t="s">
        <v>640</v>
      </c>
      <c r="D68" s="39">
        <v>3</v>
      </c>
      <c r="E68" s="35" t="s">
        <v>599</v>
      </c>
      <c r="F68" s="35" t="s">
        <v>600</v>
      </c>
      <c r="G68" s="35" t="s">
        <v>39</v>
      </c>
      <c r="H68" s="35" t="s">
        <v>51</v>
      </c>
      <c r="I68" s="37">
        <v>27211</v>
      </c>
      <c r="J68" s="35" t="s">
        <v>41</v>
      </c>
      <c r="K68" s="38">
        <v>1263.67</v>
      </c>
      <c r="L68" s="38">
        <v>1006.18</v>
      </c>
      <c r="M68" s="38">
        <v>257.49</v>
      </c>
    </row>
    <row r="69" spans="1:13" x14ac:dyDescent="0.2">
      <c r="A69" s="71"/>
      <c r="B69" s="35" t="s">
        <v>35</v>
      </c>
      <c r="C69" s="35" t="s">
        <v>615</v>
      </c>
      <c r="D69" s="39">
        <v>6</v>
      </c>
      <c r="E69" s="35" t="s">
        <v>599</v>
      </c>
      <c r="F69" s="35" t="s">
        <v>600</v>
      </c>
      <c r="G69" s="35" t="s">
        <v>39</v>
      </c>
      <c r="H69" s="35" t="s">
        <v>51</v>
      </c>
      <c r="I69" s="37">
        <v>37073</v>
      </c>
      <c r="J69" s="35" t="s">
        <v>41</v>
      </c>
      <c r="K69" s="38">
        <v>92967.67</v>
      </c>
      <c r="L69" s="38">
        <v>25818.86</v>
      </c>
      <c r="M69" s="38">
        <v>67148.81</v>
      </c>
    </row>
    <row r="70" spans="1:13" x14ac:dyDescent="0.2">
      <c r="A70" s="71"/>
      <c r="B70" s="35" t="s">
        <v>35</v>
      </c>
      <c r="C70" s="35" t="s">
        <v>633</v>
      </c>
      <c r="D70" s="39">
        <v>8</v>
      </c>
      <c r="E70" s="35" t="s">
        <v>599</v>
      </c>
      <c r="F70" s="35" t="s">
        <v>600</v>
      </c>
      <c r="G70" s="35" t="s">
        <v>39</v>
      </c>
      <c r="H70" s="35" t="s">
        <v>51</v>
      </c>
      <c r="I70" s="37">
        <v>27211</v>
      </c>
      <c r="J70" s="35" t="s">
        <v>41</v>
      </c>
      <c r="K70" s="38">
        <v>24671.61</v>
      </c>
      <c r="L70" s="38">
        <v>19644.38</v>
      </c>
      <c r="M70" s="38">
        <v>5027.2299999999996</v>
      </c>
    </row>
    <row r="71" spans="1:13" x14ac:dyDescent="0.2">
      <c r="B71" s="35" t="s">
        <v>35</v>
      </c>
      <c r="C71" s="71" t="s">
        <v>634</v>
      </c>
      <c r="D71" s="39">
        <v>3</v>
      </c>
      <c r="E71" s="35" t="s">
        <v>599</v>
      </c>
      <c r="F71" s="35" t="s">
        <v>600</v>
      </c>
      <c r="G71" s="35" t="s">
        <v>39</v>
      </c>
      <c r="H71" s="35" t="s">
        <v>51</v>
      </c>
      <c r="I71" s="37">
        <v>27211</v>
      </c>
      <c r="J71" s="35" t="s">
        <v>41</v>
      </c>
      <c r="K71" s="38">
        <v>2510.4699999999998</v>
      </c>
      <c r="L71" s="38">
        <v>1998.92</v>
      </c>
      <c r="M71" s="38">
        <v>511.55</v>
      </c>
    </row>
    <row r="72" spans="1:13" x14ac:dyDescent="0.2">
      <c r="A72" s="71"/>
      <c r="B72" s="35" t="s">
        <v>35</v>
      </c>
      <c r="C72" s="35" t="s">
        <v>623</v>
      </c>
      <c r="D72" s="39">
        <v>3</v>
      </c>
      <c r="E72" s="35" t="s">
        <v>599</v>
      </c>
      <c r="F72" s="35" t="s">
        <v>600</v>
      </c>
      <c r="G72" s="35" t="s">
        <v>39</v>
      </c>
      <c r="H72" s="35" t="s">
        <v>51</v>
      </c>
      <c r="I72" s="37">
        <v>27211</v>
      </c>
      <c r="J72" s="35" t="s">
        <v>41</v>
      </c>
      <c r="K72" s="38">
        <v>10097.040000000001</v>
      </c>
      <c r="L72" s="38">
        <v>8039.61</v>
      </c>
      <c r="M72" s="38">
        <v>2057.4299999999998</v>
      </c>
    </row>
    <row r="73" spans="1:13" x14ac:dyDescent="0.2">
      <c r="B73" s="35" t="s">
        <v>35</v>
      </c>
      <c r="C73" s="71" t="s">
        <v>624</v>
      </c>
      <c r="D73" s="39">
        <v>500</v>
      </c>
      <c r="E73" s="35" t="s">
        <v>599</v>
      </c>
      <c r="F73" s="35" t="s">
        <v>600</v>
      </c>
      <c r="G73" s="35" t="s">
        <v>39</v>
      </c>
      <c r="H73" s="35" t="s">
        <v>51</v>
      </c>
      <c r="I73" s="37">
        <v>27211</v>
      </c>
      <c r="J73" s="35" t="s">
        <v>41</v>
      </c>
      <c r="K73" s="38">
        <v>3781.91</v>
      </c>
      <c r="L73" s="38">
        <v>3011.29</v>
      </c>
      <c r="M73" s="38">
        <v>770.62</v>
      </c>
    </row>
    <row r="74" spans="1:13" x14ac:dyDescent="0.2">
      <c r="B74" s="35" t="s">
        <v>35</v>
      </c>
      <c r="C74" s="35" t="s">
        <v>130</v>
      </c>
      <c r="D74" s="39">
        <v>1</v>
      </c>
      <c r="E74" s="35" t="s">
        <v>599</v>
      </c>
      <c r="F74" s="35" t="s">
        <v>600</v>
      </c>
      <c r="G74" s="35" t="s">
        <v>39</v>
      </c>
      <c r="H74" s="35" t="s">
        <v>51</v>
      </c>
      <c r="I74" s="37">
        <v>37073</v>
      </c>
      <c r="J74" s="35" t="s">
        <v>41</v>
      </c>
      <c r="K74" s="38">
        <v>421797.86</v>
      </c>
      <c r="L74" s="38">
        <v>117141.14</v>
      </c>
      <c r="M74" s="38">
        <v>304656.71999999997</v>
      </c>
    </row>
    <row r="75" spans="1:13" x14ac:dyDescent="0.2">
      <c r="A75" s="71"/>
      <c r="B75" s="35" t="s">
        <v>35</v>
      </c>
      <c r="C75" s="35" t="s">
        <v>649</v>
      </c>
      <c r="D75" s="39">
        <v>3</v>
      </c>
      <c r="E75" s="35" t="s">
        <v>599</v>
      </c>
      <c r="F75" s="35" t="s">
        <v>600</v>
      </c>
      <c r="G75" s="35" t="s">
        <v>39</v>
      </c>
      <c r="H75" s="35" t="s">
        <v>51</v>
      </c>
      <c r="I75" s="37">
        <v>36708</v>
      </c>
      <c r="J75" s="35" t="s">
        <v>41</v>
      </c>
      <c r="K75" s="38">
        <v>9614.92</v>
      </c>
      <c r="L75" s="38">
        <v>2900.85</v>
      </c>
      <c r="M75" s="38">
        <v>6714.07</v>
      </c>
    </row>
    <row r="76" spans="1:13" x14ac:dyDescent="0.2">
      <c r="B76" s="35" t="s">
        <v>35</v>
      </c>
      <c r="C76" s="71" t="s">
        <v>608</v>
      </c>
      <c r="D76" s="39">
        <v>1</v>
      </c>
      <c r="E76" s="35" t="s">
        <v>599</v>
      </c>
      <c r="F76" s="35" t="s">
        <v>600</v>
      </c>
      <c r="G76" s="35" t="s">
        <v>39</v>
      </c>
      <c r="H76" s="35" t="s">
        <v>45</v>
      </c>
      <c r="I76" s="37">
        <v>37073</v>
      </c>
      <c r="J76" s="35" t="s">
        <v>41</v>
      </c>
      <c r="K76" s="38">
        <v>94689.279999999999</v>
      </c>
      <c r="L76" s="38">
        <v>24623.9</v>
      </c>
      <c r="M76" s="38">
        <v>70065.38</v>
      </c>
    </row>
    <row r="77" spans="1:13" x14ac:dyDescent="0.2">
      <c r="B77" s="35" t="s">
        <v>35</v>
      </c>
      <c r="C77" s="71" t="s">
        <v>660</v>
      </c>
      <c r="D77" s="39">
        <v>1</v>
      </c>
      <c r="E77" s="35" t="s">
        <v>599</v>
      </c>
      <c r="F77" s="35" t="s">
        <v>658</v>
      </c>
      <c r="G77" s="35" t="s">
        <v>39</v>
      </c>
      <c r="H77" s="35" t="s">
        <v>115</v>
      </c>
      <c r="I77" s="37">
        <v>36708</v>
      </c>
      <c r="J77" s="35" t="s">
        <v>41</v>
      </c>
      <c r="K77" s="38">
        <v>15843.6</v>
      </c>
      <c r="L77" s="38">
        <v>14748.99</v>
      </c>
      <c r="M77" s="38">
        <v>1094.6099999999999</v>
      </c>
    </row>
    <row r="78" spans="1:13" x14ac:dyDescent="0.2">
      <c r="B78" s="35" t="s">
        <v>35</v>
      </c>
      <c r="C78" s="71" t="s">
        <v>609</v>
      </c>
      <c r="D78" s="39">
        <v>1</v>
      </c>
      <c r="E78" s="35" t="s">
        <v>599</v>
      </c>
      <c r="F78" s="35" t="s">
        <v>600</v>
      </c>
      <c r="G78" s="35" t="s">
        <v>39</v>
      </c>
      <c r="H78" s="35" t="s">
        <v>45</v>
      </c>
      <c r="I78" s="37">
        <v>37073</v>
      </c>
      <c r="J78" s="35" t="s">
        <v>41</v>
      </c>
      <c r="K78" s="38">
        <v>136549.13</v>
      </c>
      <c r="L78" s="38">
        <v>35509.54</v>
      </c>
      <c r="M78" s="38">
        <v>101039.59</v>
      </c>
    </row>
    <row r="79" spans="1:13" x14ac:dyDescent="0.2">
      <c r="B79" s="35" t="s">
        <v>35</v>
      </c>
      <c r="C79" s="71" t="s">
        <v>606</v>
      </c>
      <c r="D79" s="39">
        <v>1</v>
      </c>
      <c r="E79" s="35" t="s">
        <v>599</v>
      </c>
      <c r="F79" s="35" t="s">
        <v>600</v>
      </c>
      <c r="G79" s="35" t="s">
        <v>39</v>
      </c>
      <c r="H79" s="35" t="s">
        <v>45</v>
      </c>
      <c r="I79" s="37">
        <v>37073</v>
      </c>
      <c r="J79" s="35" t="s">
        <v>41</v>
      </c>
      <c r="K79" s="38">
        <v>25824.34</v>
      </c>
      <c r="L79" s="38">
        <v>6715.61</v>
      </c>
      <c r="M79" s="38">
        <v>19108.73</v>
      </c>
    </row>
    <row r="80" spans="1:13" x14ac:dyDescent="0.2">
      <c r="B80" s="35" t="s">
        <v>35</v>
      </c>
      <c r="C80" s="35" t="s">
        <v>132</v>
      </c>
      <c r="D80" s="39">
        <v>105</v>
      </c>
      <c r="E80" s="35" t="s">
        <v>599</v>
      </c>
      <c r="F80" s="35" t="s">
        <v>600</v>
      </c>
      <c r="G80" s="35" t="s">
        <v>39</v>
      </c>
      <c r="H80" s="35" t="s">
        <v>51</v>
      </c>
      <c r="I80" s="37">
        <v>27211</v>
      </c>
      <c r="J80" s="35" t="s">
        <v>41</v>
      </c>
      <c r="K80" s="38">
        <v>8450.61</v>
      </c>
      <c r="L80" s="38">
        <v>6728.67</v>
      </c>
      <c r="M80" s="38">
        <v>1721.94</v>
      </c>
    </row>
    <row r="81" spans="1:13" x14ac:dyDescent="0.2">
      <c r="B81" s="35" t="s">
        <v>35</v>
      </c>
      <c r="C81" s="35" t="s">
        <v>655</v>
      </c>
      <c r="D81" s="39">
        <v>3</v>
      </c>
      <c r="E81" s="35" t="s">
        <v>599</v>
      </c>
      <c r="F81" s="35" t="s">
        <v>600</v>
      </c>
      <c r="G81" s="35" t="s">
        <v>39</v>
      </c>
      <c r="H81" s="35" t="s">
        <v>652</v>
      </c>
      <c r="I81" s="37">
        <v>35612</v>
      </c>
      <c r="J81" s="35" t="s">
        <v>41</v>
      </c>
      <c r="K81" s="38">
        <v>26971.02</v>
      </c>
      <c r="L81" s="38">
        <v>13640.34</v>
      </c>
      <c r="M81" s="38">
        <v>13330.68</v>
      </c>
    </row>
    <row r="82" spans="1:13" x14ac:dyDescent="0.2">
      <c r="A82" s="71"/>
      <c r="B82" s="35" t="s">
        <v>35</v>
      </c>
      <c r="C82" s="35" t="s">
        <v>142</v>
      </c>
      <c r="D82" s="39">
        <v>1</v>
      </c>
      <c r="E82" s="35" t="s">
        <v>599</v>
      </c>
      <c r="F82" s="35" t="s">
        <v>600</v>
      </c>
      <c r="G82" s="35" t="s">
        <v>39</v>
      </c>
      <c r="H82" s="35" t="s">
        <v>51</v>
      </c>
      <c r="I82" s="37">
        <v>27211</v>
      </c>
      <c r="J82" s="35" t="s">
        <v>41</v>
      </c>
      <c r="K82" s="38">
        <v>808.82</v>
      </c>
      <c r="L82" s="38">
        <v>644.01</v>
      </c>
      <c r="M82" s="38">
        <v>164.81</v>
      </c>
    </row>
    <row r="83" spans="1:13" x14ac:dyDescent="0.2">
      <c r="A83" s="71"/>
      <c r="B83" s="35" t="s">
        <v>35</v>
      </c>
      <c r="C83" s="71" t="s">
        <v>638</v>
      </c>
      <c r="D83" s="39">
        <v>1</v>
      </c>
      <c r="E83" s="35" t="s">
        <v>599</v>
      </c>
      <c r="F83" s="35" t="s">
        <v>600</v>
      </c>
      <c r="G83" s="35" t="s">
        <v>39</v>
      </c>
      <c r="H83" s="35" t="s">
        <v>51</v>
      </c>
      <c r="I83" s="37">
        <v>27211</v>
      </c>
      <c r="J83" s="35" t="s">
        <v>41</v>
      </c>
      <c r="K83" s="38">
        <v>23508.31</v>
      </c>
      <c r="L83" s="38">
        <v>18718.12</v>
      </c>
      <c r="M83" s="38">
        <v>4790.1899999999996</v>
      </c>
    </row>
    <row r="84" spans="1:13" x14ac:dyDescent="0.2">
      <c r="A84" s="71"/>
      <c r="B84" s="35" t="s">
        <v>35</v>
      </c>
      <c r="C84" s="71" t="s">
        <v>635</v>
      </c>
      <c r="D84" s="39">
        <v>1</v>
      </c>
      <c r="E84" s="35" t="s">
        <v>599</v>
      </c>
      <c r="F84" s="35" t="s">
        <v>600</v>
      </c>
      <c r="G84" s="35" t="s">
        <v>39</v>
      </c>
      <c r="H84" s="35" t="s">
        <v>51</v>
      </c>
      <c r="I84" s="37">
        <v>27211</v>
      </c>
      <c r="J84" s="35" t="s">
        <v>41</v>
      </c>
      <c r="K84" s="38">
        <v>10331.85</v>
      </c>
      <c r="L84" s="38">
        <v>8226.57</v>
      </c>
      <c r="M84" s="38">
        <v>2105.2800000000002</v>
      </c>
    </row>
    <row r="85" spans="1:13" x14ac:dyDescent="0.2">
      <c r="A85" s="71"/>
      <c r="B85" s="35" t="s">
        <v>35</v>
      </c>
      <c r="C85" s="35" t="s">
        <v>659</v>
      </c>
      <c r="D85" s="39">
        <v>1</v>
      </c>
      <c r="E85" s="35" t="s">
        <v>599</v>
      </c>
      <c r="F85" s="35" t="s">
        <v>658</v>
      </c>
      <c r="G85" s="35" t="s">
        <v>39</v>
      </c>
      <c r="H85" s="35" t="s">
        <v>115</v>
      </c>
      <c r="I85" s="37">
        <v>27576</v>
      </c>
      <c r="J85" s="35" t="s">
        <v>41</v>
      </c>
      <c r="K85" s="38">
        <v>4858.09</v>
      </c>
      <c r="L85" s="38">
        <v>4858.09</v>
      </c>
      <c r="M85" s="38">
        <v>0</v>
      </c>
    </row>
    <row r="86" spans="1:13" x14ac:dyDescent="0.2">
      <c r="A86" s="71"/>
      <c r="B86" s="35" t="s">
        <v>35</v>
      </c>
      <c r="C86" s="35" t="s">
        <v>645</v>
      </c>
      <c r="D86" s="39">
        <v>3</v>
      </c>
      <c r="E86" s="35" t="s">
        <v>599</v>
      </c>
      <c r="F86" s="35" t="s">
        <v>600</v>
      </c>
      <c r="G86" s="35" t="s">
        <v>39</v>
      </c>
      <c r="H86" s="35" t="s">
        <v>51</v>
      </c>
      <c r="I86" s="37">
        <v>37073</v>
      </c>
      <c r="J86" s="35" t="s">
        <v>41</v>
      </c>
      <c r="K86" s="38">
        <v>51648.7</v>
      </c>
      <c r="L86" s="38">
        <v>14343.81</v>
      </c>
      <c r="M86" s="38">
        <v>37304.89</v>
      </c>
    </row>
    <row r="87" spans="1:13" x14ac:dyDescent="0.2">
      <c r="B87" s="35" t="s">
        <v>35</v>
      </c>
      <c r="C87" s="71" t="s">
        <v>656</v>
      </c>
      <c r="D87" s="39">
        <v>1</v>
      </c>
      <c r="E87" s="35" t="s">
        <v>599</v>
      </c>
      <c r="F87" s="35" t="s">
        <v>600</v>
      </c>
      <c r="G87" s="35" t="s">
        <v>39</v>
      </c>
      <c r="H87" s="35" t="s">
        <v>652</v>
      </c>
      <c r="I87" s="37">
        <v>35612</v>
      </c>
      <c r="J87" s="35" t="s">
        <v>41</v>
      </c>
      <c r="K87" s="38">
        <v>8108.94</v>
      </c>
      <c r="L87" s="38">
        <v>4101.0200000000004</v>
      </c>
      <c r="M87" s="38">
        <v>4007.92</v>
      </c>
    </row>
    <row r="88" spans="1:13" x14ac:dyDescent="0.2">
      <c r="B88" s="35" t="s">
        <v>35</v>
      </c>
      <c r="C88" s="71" t="s">
        <v>604</v>
      </c>
      <c r="D88" s="39">
        <v>1</v>
      </c>
      <c r="E88" s="35" t="s">
        <v>599</v>
      </c>
      <c r="F88" s="35" t="s">
        <v>600</v>
      </c>
      <c r="G88" s="35" t="s">
        <v>39</v>
      </c>
      <c r="H88" s="35" t="s">
        <v>45</v>
      </c>
      <c r="I88" s="37">
        <v>37073</v>
      </c>
      <c r="J88" s="35" t="s">
        <v>41</v>
      </c>
      <c r="K88" s="38">
        <v>83498.73</v>
      </c>
      <c r="L88" s="38">
        <v>21713.81</v>
      </c>
      <c r="M88" s="38">
        <v>61784.92</v>
      </c>
    </row>
    <row r="89" spans="1:13" x14ac:dyDescent="0.2">
      <c r="B89" s="35" t="s">
        <v>35</v>
      </c>
      <c r="C89" s="71" t="s">
        <v>219</v>
      </c>
      <c r="D89" s="39">
        <v>1</v>
      </c>
      <c r="E89" s="35" t="s">
        <v>599</v>
      </c>
      <c r="F89" s="35" t="s">
        <v>600</v>
      </c>
      <c r="G89" s="35" t="s">
        <v>39</v>
      </c>
      <c r="H89" s="35" t="s">
        <v>51</v>
      </c>
      <c r="I89" s="37">
        <v>38168</v>
      </c>
      <c r="J89" s="35" t="s">
        <v>41</v>
      </c>
      <c r="K89" s="38">
        <v>43248.51</v>
      </c>
      <c r="L89" s="38">
        <v>8866.99</v>
      </c>
      <c r="M89" s="38">
        <v>34381.519999999997</v>
      </c>
    </row>
    <row r="90" spans="1:13" x14ac:dyDescent="0.2">
      <c r="B90" s="35" t="s">
        <v>35</v>
      </c>
      <c r="C90" s="80" t="s">
        <v>393</v>
      </c>
      <c r="D90" s="39">
        <v>3</v>
      </c>
      <c r="E90" s="35" t="s">
        <v>599</v>
      </c>
      <c r="F90" s="35" t="s">
        <v>600</v>
      </c>
      <c r="G90" s="35" t="s">
        <v>39</v>
      </c>
      <c r="H90" s="35" t="s">
        <v>652</v>
      </c>
      <c r="I90" s="37">
        <v>37073</v>
      </c>
      <c r="J90" s="35" t="s">
        <v>41</v>
      </c>
      <c r="K90" s="38">
        <v>4138.8500000000004</v>
      </c>
      <c r="L90" s="38">
        <v>1552.56</v>
      </c>
      <c r="M90" s="38">
        <v>2586.29</v>
      </c>
    </row>
    <row r="91" spans="1:13" x14ac:dyDescent="0.2">
      <c r="B91" s="35" t="s">
        <v>35</v>
      </c>
      <c r="C91" s="71" t="s">
        <v>662</v>
      </c>
      <c r="D91" s="39">
        <v>1</v>
      </c>
      <c r="E91" s="35" t="s">
        <v>599</v>
      </c>
      <c r="F91" s="35" t="s">
        <v>658</v>
      </c>
      <c r="G91" s="35" t="s">
        <v>39</v>
      </c>
      <c r="H91" s="35" t="s">
        <v>115</v>
      </c>
      <c r="I91" s="37">
        <v>27576</v>
      </c>
      <c r="J91" s="35" t="s">
        <v>41</v>
      </c>
      <c r="K91" s="38">
        <v>2945.01</v>
      </c>
      <c r="L91" s="38">
        <v>2945.01</v>
      </c>
      <c r="M91" s="38">
        <v>0</v>
      </c>
    </row>
  </sheetData>
  <sortState xmlns:xlrd2="http://schemas.microsoft.com/office/spreadsheetml/2017/richdata2" ref="A61:M107">
    <sortCondition sortBy="cellColor" ref="C61:C107" dxfId="0"/>
  </sortState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66"/>
  <sheetViews>
    <sheetView topLeftCell="A22" workbookViewId="0">
      <selection activeCell="F58" sqref="F58:F63"/>
    </sheetView>
  </sheetViews>
  <sheetFormatPr defaultColWidth="9.140625" defaultRowHeight="12.75" x14ac:dyDescent="0.2"/>
  <cols>
    <col min="1" max="1" width="27.42578125" style="141" customWidth="1"/>
    <col min="2" max="3" width="11.28515625" style="141" bestFit="1" customWidth="1"/>
    <col min="4" max="4" width="10.28515625" style="141" bestFit="1" customWidth="1"/>
    <col min="5" max="5" width="10.7109375" style="141" customWidth="1"/>
    <col min="6" max="6" width="9.140625" style="141"/>
    <col min="7" max="7" width="10.28515625" style="141" bestFit="1" customWidth="1"/>
    <col min="8" max="8" width="11.42578125" style="141" customWidth="1"/>
    <col min="9" max="9" width="10.28515625" style="141" bestFit="1" customWidth="1"/>
    <col min="10" max="10" width="11.7109375" style="141" customWidth="1"/>
    <col min="11" max="11" width="10.28515625" style="141" bestFit="1" customWidth="1"/>
    <col min="12" max="12" width="12.7109375" style="141" customWidth="1"/>
    <col min="13" max="13" width="16.28515625" style="141" customWidth="1"/>
    <col min="14" max="15" width="11.28515625" style="141" bestFit="1" customWidth="1"/>
    <col min="16" max="16" width="10.28515625" style="141" bestFit="1" customWidth="1"/>
    <col min="17" max="17" width="9.28515625" style="141" bestFit="1" customWidth="1"/>
    <col min="18" max="19" width="11.28515625" style="141" bestFit="1" customWidth="1"/>
    <col min="20" max="16384" width="9.140625" style="141"/>
  </cols>
  <sheetData>
    <row r="1" spans="1:17" x14ac:dyDescent="0.2">
      <c r="A1" s="143" t="s">
        <v>1559</v>
      </c>
    </row>
    <row r="2" spans="1:17" x14ac:dyDescent="0.2">
      <c r="A2" s="143" t="s">
        <v>1584</v>
      </c>
    </row>
    <row r="4" spans="1:17" x14ac:dyDescent="0.2">
      <c r="A4" s="143" t="s">
        <v>1560</v>
      </c>
    </row>
    <row r="5" spans="1:17" x14ac:dyDescent="0.2">
      <c r="A5" s="201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  <c r="K5" s="156" t="s">
        <v>1616</v>
      </c>
      <c r="L5" s="156" t="s">
        <v>1617</v>
      </c>
    </row>
    <row r="6" spans="1:17" x14ac:dyDescent="0.2">
      <c r="A6" s="144"/>
    </row>
    <row r="7" spans="1:17" ht="51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  <c r="K7" s="154" t="s">
        <v>1618</v>
      </c>
      <c r="L7" s="154" t="s">
        <v>1619</v>
      </c>
    </row>
    <row r="8" spans="1:17" x14ac:dyDescent="0.2">
      <c r="A8" s="199" t="s">
        <v>601</v>
      </c>
      <c r="B8" s="189">
        <v>12479.15</v>
      </c>
      <c r="C8" s="189">
        <v>689.81</v>
      </c>
      <c r="D8" s="189">
        <v>11789.34</v>
      </c>
      <c r="E8" s="135">
        <v>26846</v>
      </c>
      <c r="F8" s="187">
        <v>0</v>
      </c>
      <c r="G8" s="158">
        <f>B8*F8</f>
        <v>0</v>
      </c>
      <c r="H8" s="171">
        <v>0.5</v>
      </c>
      <c r="I8" s="158">
        <f>D8*H8</f>
        <v>5894.67</v>
      </c>
      <c r="J8" s="158">
        <f>G8*H8</f>
        <v>0</v>
      </c>
      <c r="M8" s="134" t="s">
        <v>36</v>
      </c>
      <c r="N8" s="158">
        <f>B8*H8</f>
        <v>6239.5749999999998</v>
      </c>
      <c r="O8" s="158">
        <f>C8*H8</f>
        <v>344.90499999999997</v>
      </c>
      <c r="P8" s="158">
        <f>N8-O8</f>
        <v>5894.67</v>
      </c>
      <c r="Q8" s="158">
        <f>J8</f>
        <v>0</v>
      </c>
    </row>
    <row r="9" spans="1:17" x14ac:dyDescent="0.2">
      <c r="A9" s="157" t="s">
        <v>1573</v>
      </c>
      <c r="B9" s="189"/>
      <c r="C9" s="189"/>
      <c r="D9" s="189"/>
      <c r="E9" s="135"/>
      <c r="F9" s="187"/>
      <c r="G9" s="158"/>
      <c r="H9" s="171"/>
      <c r="I9" s="158"/>
      <c r="J9" s="158"/>
      <c r="M9" s="134"/>
    </row>
    <row r="10" spans="1:17" x14ac:dyDescent="0.2">
      <c r="A10" s="157"/>
      <c r="B10" s="189"/>
      <c r="C10" s="189"/>
      <c r="D10" s="189"/>
      <c r="E10" s="135"/>
      <c r="F10" s="187"/>
      <c r="G10" s="158"/>
      <c r="H10" s="171"/>
      <c r="I10" s="158"/>
      <c r="J10" s="158"/>
      <c r="M10" s="134"/>
    </row>
    <row r="11" spans="1:17" x14ac:dyDescent="0.2">
      <c r="A11" s="200" t="s">
        <v>1561</v>
      </c>
      <c r="B11" s="189"/>
      <c r="C11" s="189"/>
      <c r="D11" s="189"/>
      <c r="E11" s="135"/>
      <c r="F11" s="187"/>
      <c r="G11" s="158"/>
      <c r="H11" s="171"/>
      <c r="I11" s="158"/>
      <c r="J11" s="158"/>
      <c r="M11" s="134"/>
    </row>
    <row r="12" spans="1:17" x14ac:dyDescent="0.2">
      <c r="A12" s="201" t="s">
        <v>1563</v>
      </c>
      <c r="B12" s="147" t="s">
        <v>1564</v>
      </c>
      <c r="C12" s="147" t="s">
        <v>1565</v>
      </c>
      <c r="D12" s="147" t="s">
        <v>1566</v>
      </c>
      <c r="E12" s="147" t="s">
        <v>1567</v>
      </c>
      <c r="F12" s="156" t="s">
        <v>1574</v>
      </c>
      <c r="G12" s="156" t="s">
        <v>1575</v>
      </c>
      <c r="H12" s="156" t="s">
        <v>1577</v>
      </c>
      <c r="I12" s="156" t="s">
        <v>1604</v>
      </c>
      <c r="J12" s="156" t="s">
        <v>1607</v>
      </c>
      <c r="K12" s="156" t="s">
        <v>1616</v>
      </c>
      <c r="L12" s="156" t="s">
        <v>1617</v>
      </c>
    </row>
    <row r="13" spans="1:17" x14ac:dyDescent="0.2">
      <c r="A13" s="144"/>
    </row>
    <row r="14" spans="1:17" ht="51" x14ac:dyDescent="0.2">
      <c r="A14" s="198" t="s">
        <v>1576</v>
      </c>
      <c r="B14" s="151" t="s">
        <v>1570</v>
      </c>
      <c r="C14" s="151" t="s">
        <v>1569</v>
      </c>
      <c r="D14" s="151" t="s">
        <v>1568</v>
      </c>
      <c r="E14" s="167" t="s">
        <v>1589</v>
      </c>
      <c r="F14" s="167" t="s">
        <v>1603</v>
      </c>
      <c r="G14" s="154" t="s">
        <v>1572</v>
      </c>
      <c r="H14" s="151" t="s">
        <v>1571</v>
      </c>
      <c r="I14" s="154" t="s">
        <v>1605</v>
      </c>
      <c r="J14" s="154" t="s">
        <v>1606</v>
      </c>
      <c r="K14" s="154" t="s">
        <v>1618</v>
      </c>
      <c r="L14" s="154" t="s">
        <v>1619</v>
      </c>
    </row>
    <row r="15" spans="1:17" x14ac:dyDescent="0.2">
      <c r="A15" s="199" t="s">
        <v>607</v>
      </c>
      <c r="B15" s="189">
        <v>0</v>
      </c>
      <c r="C15" s="189">
        <v>0</v>
      </c>
      <c r="D15" s="189">
        <v>0</v>
      </c>
      <c r="E15" s="135">
        <v>27211</v>
      </c>
      <c r="F15" s="187">
        <v>2.4299999999999999E-2</v>
      </c>
      <c r="G15" s="158">
        <f>B15*F15</f>
        <v>0</v>
      </c>
      <c r="H15" s="171">
        <v>0.5</v>
      </c>
      <c r="I15" s="158">
        <f>D15*H15</f>
        <v>0</v>
      </c>
      <c r="J15" s="158">
        <f>G15*H15</f>
        <v>0</v>
      </c>
      <c r="M15" s="134" t="s">
        <v>45</v>
      </c>
      <c r="N15" s="158">
        <f t="shared" ref="N15:N18" si="0">B15*H15</f>
        <v>0</v>
      </c>
      <c r="O15" s="158">
        <f t="shared" ref="O15:O18" si="1">C15*H15</f>
        <v>0</v>
      </c>
      <c r="P15" s="158">
        <f t="shared" ref="P15:P18" si="2">N15-O15</f>
        <v>0</v>
      </c>
      <c r="Q15" s="158">
        <f t="shared" ref="Q15:Q18" si="3">J15</f>
        <v>0</v>
      </c>
    </row>
    <row r="16" spans="1:17" x14ac:dyDescent="0.2">
      <c r="A16" s="199" t="s">
        <v>603</v>
      </c>
      <c r="B16" s="189">
        <v>0</v>
      </c>
      <c r="C16" s="189">
        <v>0</v>
      </c>
      <c r="D16" s="189">
        <v>0</v>
      </c>
      <c r="E16" s="135">
        <v>27211</v>
      </c>
      <c r="F16" s="187">
        <v>2.4299999999999999E-2</v>
      </c>
      <c r="G16" s="158">
        <f>B16*F16</f>
        <v>0</v>
      </c>
      <c r="H16" s="171">
        <v>0.5</v>
      </c>
      <c r="I16" s="158">
        <f>D16*H16</f>
        <v>0</v>
      </c>
      <c r="J16" s="158">
        <f>G16*H16</f>
        <v>0</v>
      </c>
      <c r="M16" s="134" t="s">
        <v>45</v>
      </c>
      <c r="N16" s="158">
        <f t="shared" si="0"/>
        <v>0</v>
      </c>
      <c r="O16" s="158">
        <f t="shared" si="1"/>
        <v>0</v>
      </c>
      <c r="P16" s="158">
        <f t="shared" si="2"/>
        <v>0</v>
      </c>
      <c r="Q16" s="158">
        <f t="shared" si="3"/>
        <v>0</v>
      </c>
    </row>
    <row r="17" spans="1:17" x14ac:dyDescent="0.2">
      <c r="A17" s="199" t="s">
        <v>604</v>
      </c>
      <c r="B17" s="189">
        <v>0</v>
      </c>
      <c r="C17" s="189">
        <v>0</v>
      </c>
      <c r="D17" s="189">
        <v>0</v>
      </c>
      <c r="E17" s="135">
        <v>27211</v>
      </c>
      <c r="F17" s="187">
        <v>2.4299999999999999E-2</v>
      </c>
      <c r="G17" s="158">
        <f>B17*F17</f>
        <v>0</v>
      </c>
      <c r="H17" s="171">
        <v>0.5</v>
      </c>
      <c r="I17" s="158">
        <f>D17*H17</f>
        <v>0</v>
      </c>
      <c r="J17" s="158">
        <f>G17*H17</f>
        <v>0</v>
      </c>
      <c r="M17" s="134" t="s">
        <v>45</v>
      </c>
      <c r="N17" s="158">
        <f t="shared" si="0"/>
        <v>0</v>
      </c>
      <c r="O17" s="158">
        <f t="shared" si="1"/>
        <v>0</v>
      </c>
      <c r="P17" s="158">
        <f t="shared" si="2"/>
        <v>0</v>
      </c>
      <c r="Q17" s="158">
        <f t="shared" si="3"/>
        <v>0</v>
      </c>
    </row>
    <row r="18" spans="1:17" x14ac:dyDescent="0.2">
      <c r="A18" s="199" t="s">
        <v>605</v>
      </c>
      <c r="B18" s="203">
        <v>0</v>
      </c>
      <c r="C18" s="203">
        <v>0</v>
      </c>
      <c r="D18" s="203">
        <v>0</v>
      </c>
      <c r="E18" s="207">
        <v>27211</v>
      </c>
      <c r="F18" s="194">
        <v>2.4299999999999999E-2</v>
      </c>
      <c r="G18" s="164">
        <f>B18*F18</f>
        <v>0</v>
      </c>
      <c r="H18" s="205">
        <v>0.5</v>
      </c>
      <c r="I18" s="164">
        <f>D18*H18</f>
        <v>0</v>
      </c>
      <c r="J18" s="164">
        <f>G18*H18</f>
        <v>0</v>
      </c>
      <c r="K18" s="216"/>
      <c r="L18" s="216"/>
      <c r="M18" s="134" t="s">
        <v>45</v>
      </c>
      <c r="N18" s="158">
        <f t="shared" si="0"/>
        <v>0</v>
      </c>
      <c r="O18" s="158">
        <f t="shared" si="1"/>
        <v>0</v>
      </c>
      <c r="P18" s="158">
        <f t="shared" si="2"/>
        <v>0</v>
      </c>
      <c r="Q18" s="158">
        <f t="shared" si="3"/>
        <v>0</v>
      </c>
    </row>
    <row r="19" spans="1:17" x14ac:dyDescent="0.2">
      <c r="A19" s="199"/>
      <c r="B19" s="189">
        <f>SUM(B15:B18)</f>
        <v>0</v>
      </c>
      <c r="C19" s="189">
        <f t="shared" ref="C19:L19" si="4">SUM(C15:C18)</f>
        <v>0</v>
      </c>
      <c r="D19" s="189">
        <f t="shared" si="4"/>
        <v>0</v>
      </c>
      <c r="E19" s="189"/>
      <c r="F19" s="189"/>
      <c r="G19" s="189">
        <f t="shared" si="4"/>
        <v>0</v>
      </c>
      <c r="H19" s="217">
        <v>0.5</v>
      </c>
      <c r="I19" s="189">
        <f t="shared" si="4"/>
        <v>0</v>
      </c>
      <c r="J19" s="189">
        <f t="shared" si="4"/>
        <v>0</v>
      </c>
      <c r="K19" s="189">
        <f t="shared" si="4"/>
        <v>0</v>
      </c>
      <c r="L19" s="189">
        <f t="shared" si="4"/>
        <v>0</v>
      </c>
      <c r="M19" s="134"/>
      <c r="N19" s="158">
        <f>SUM(N15:N18)</f>
        <v>0</v>
      </c>
      <c r="O19" s="158">
        <f t="shared" ref="O19:Q19" si="5">SUM(O15:O18)</f>
        <v>0</v>
      </c>
      <c r="P19" s="158">
        <f t="shared" si="5"/>
        <v>0</v>
      </c>
      <c r="Q19" s="158">
        <f t="shared" si="5"/>
        <v>0</v>
      </c>
    </row>
    <row r="20" spans="1:17" x14ac:dyDescent="0.2">
      <c r="A20" s="199"/>
      <c r="B20" s="189"/>
      <c r="C20" s="189"/>
      <c r="D20" s="189"/>
      <c r="E20" s="135"/>
      <c r="F20" s="187"/>
      <c r="G20" s="158"/>
      <c r="H20" s="171"/>
      <c r="I20" s="158"/>
      <c r="J20" s="158"/>
      <c r="M20" s="134"/>
    </row>
    <row r="21" spans="1:17" x14ac:dyDescent="0.2">
      <c r="A21" s="200" t="s">
        <v>1562</v>
      </c>
      <c r="B21" s="189"/>
      <c r="C21" s="189"/>
      <c r="D21" s="189"/>
      <c r="E21" s="135"/>
      <c r="F21" s="187"/>
      <c r="G21" s="158"/>
      <c r="H21" s="171"/>
      <c r="I21" s="158"/>
      <c r="J21" s="158"/>
      <c r="M21" s="134"/>
    </row>
    <row r="22" spans="1:17" x14ac:dyDescent="0.2">
      <c r="A22" s="201" t="s">
        <v>1563</v>
      </c>
      <c r="B22" s="147" t="s">
        <v>1564</v>
      </c>
      <c r="C22" s="147" t="s">
        <v>1565</v>
      </c>
      <c r="D22" s="147" t="s">
        <v>1566</v>
      </c>
      <c r="E22" s="147" t="s">
        <v>1567</v>
      </c>
      <c r="F22" s="156" t="s">
        <v>1574</v>
      </c>
      <c r="G22" s="156" t="s">
        <v>1575</v>
      </c>
      <c r="H22" s="156" t="s">
        <v>1577</v>
      </c>
      <c r="I22" s="156" t="s">
        <v>1604</v>
      </c>
      <c r="J22" s="156" t="s">
        <v>1607</v>
      </c>
      <c r="K22" s="156" t="s">
        <v>1616</v>
      </c>
      <c r="L22" s="156" t="s">
        <v>1617</v>
      </c>
    </row>
    <row r="23" spans="1:17" x14ac:dyDescent="0.2">
      <c r="A23" s="144"/>
    </row>
    <row r="24" spans="1:17" ht="51" x14ac:dyDescent="0.2">
      <c r="A24" s="198" t="s">
        <v>1576</v>
      </c>
      <c r="B24" s="151" t="s">
        <v>1570</v>
      </c>
      <c r="C24" s="151" t="s">
        <v>1569</v>
      </c>
      <c r="D24" s="151" t="s">
        <v>1568</v>
      </c>
      <c r="E24" s="167" t="s">
        <v>1589</v>
      </c>
      <c r="F24" s="167" t="s">
        <v>1603</v>
      </c>
      <c r="G24" s="154" t="s">
        <v>1572</v>
      </c>
      <c r="H24" s="151" t="s">
        <v>1571</v>
      </c>
      <c r="I24" s="154" t="s">
        <v>1605</v>
      </c>
      <c r="J24" s="154" t="s">
        <v>1606</v>
      </c>
      <c r="K24" s="154" t="s">
        <v>1618</v>
      </c>
      <c r="L24" s="154" t="s">
        <v>1619</v>
      </c>
    </row>
    <row r="25" spans="1:17" x14ac:dyDescent="0.2">
      <c r="A25" s="199" t="s">
        <v>613</v>
      </c>
      <c r="B25" s="189">
        <v>0</v>
      </c>
      <c r="C25" s="189">
        <v>0</v>
      </c>
      <c r="D25" s="189">
        <v>0</v>
      </c>
      <c r="E25" s="135">
        <v>27211</v>
      </c>
      <c r="F25" s="196">
        <v>2.64E-2</v>
      </c>
      <c r="G25" s="158">
        <f t="shared" ref="G25:G43" si="6">B25*F25</f>
        <v>0</v>
      </c>
      <c r="H25" s="171">
        <v>0.5</v>
      </c>
      <c r="I25" s="158">
        <f t="shared" ref="I25:I32" si="7">D25*H25</f>
        <v>0</v>
      </c>
      <c r="J25" s="158">
        <f t="shared" ref="J25:J32" si="8">G25*H25</f>
        <v>0</v>
      </c>
      <c r="M25" s="134" t="s">
        <v>51</v>
      </c>
      <c r="N25" s="158">
        <f>B25*H25</f>
        <v>0</v>
      </c>
      <c r="O25" s="158">
        <f>C25*H25</f>
        <v>0</v>
      </c>
      <c r="P25" s="158">
        <f>N25-O25</f>
        <v>0</v>
      </c>
      <c r="Q25" s="158">
        <f t="shared" ref="Q25:Q32" si="9">J25</f>
        <v>0</v>
      </c>
    </row>
    <row r="26" spans="1:17" x14ac:dyDescent="0.2">
      <c r="A26" s="199" t="s">
        <v>618</v>
      </c>
      <c r="B26" s="189">
        <v>0</v>
      </c>
      <c r="C26" s="189">
        <v>0</v>
      </c>
      <c r="D26" s="189">
        <v>0</v>
      </c>
      <c r="E26" s="135">
        <v>27211</v>
      </c>
      <c r="F26" s="196">
        <v>2.64E-2</v>
      </c>
      <c r="G26" s="158">
        <f t="shared" si="6"/>
        <v>0</v>
      </c>
      <c r="H26" s="171">
        <v>0.5</v>
      </c>
      <c r="I26" s="158">
        <f t="shared" si="7"/>
        <v>0</v>
      </c>
      <c r="J26" s="158">
        <f t="shared" si="8"/>
        <v>0</v>
      </c>
      <c r="M26" s="134" t="s">
        <v>51</v>
      </c>
      <c r="N26" s="158">
        <f t="shared" ref="N26:N32" si="10">B26*H26</f>
        <v>0</v>
      </c>
      <c r="O26" s="158">
        <f t="shared" ref="O26:O32" si="11">C26*H26</f>
        <v>0</v>
      </c>
      <c r="P26" s="158">
        <f t="shared" ref="P26:P32" si="12">N26-O26</f>
        <v>0</v>
      </c>
      <c r="Q26" s="158">
        <f t="shared" si="9"/>
        <v>0</v>
      </c>
    </row>
    <row r="27" spans="1:17" x14ac:dyDescent="0.2">
      <c r="A27" s="199" t="s">
        <v>614</v>
      </c>
      <c r="B27" s="189">
        <v>0</v>
      </c>
      <c r="C27" s="189">
        <v>0</v>
      </c>
      <c r="D27" s="189">
        <v>0</v>
      </c>
      <c r="E27" s="135">
        <v>27211</v>
      </c>
      <c r="F27" s="196">
        <v>2.64E-2</v>
      </c>
      <c r="G27" s="158">
        <f t="shared" si="6"/>
        <v>0</v>
      </c>
      <c r="H27" s="171">
        <v>0.5</v>
      </c>
      <c r="I27" s="158">
        <f t="shared" si="7"/>
        <v>0</v>
      </c>
      <c r="J27" s="158">
        <f t="shared" si="8"/>
        <v>0</v>
      </c>
      <c r="M27" s="134" t="s">
        <v>51</v>
      </c>
      <c r="N27" s="158">
        <f t="shared" si="10"/>
        <v>0</v>
      </c>
      <c r="O27" s="158">
        <f t="shared" si="11"/>
        <v>0</v>
      </c>
      <c r="P27" s="158">
        <f t="shared" si="12"/>
        <v>0</v>
      </c>
      <c r="Q27" s="158">
        <f t="shared" si="9"/>
        <v>0</v>
      </c>
    </row>
    <row r="28" spans="1:17" x14ac:dyDescent="0.2">
      <c r="A28" s="199" t="s">
        <v>612</v>
      </c>
      <c r="B28" s="189">
        <v>0</v>
      </c>
      <c r="C28" s="189">
        <v>0</v>
      </c>
      <c r="D28" s="189">
        <v>0</v>
      </c>
      <c r="E28" s="135">
        <v>27211</v>
      </c>
      <c r="F28" s="196">
        <v>2.64E-2</v>
      </c>
      <c r="G28" s="158">
        <f t="shared" si="6"/>
        <v>0</v>
      </c>
      <c r="H28" s="171">
        <v>0.5</v>
      </c>
      <c r="I28" s="158">
        <f t="shared" si="7"/>
        <v>0</v>
      </c>
      <c r="J28" s="158">
        <f t="shared" si="8"/>
        <v>0</v>
      </c>
      <c r="M28" s="134" t="s">
        <v>51</v>
      </c>
      <c r="N28" s="158">
        <f t="shared" si="10"/>
        <v>0</v>
      </c>
      <c r="O28" s="158">
        <f t="shared" si="11"/>
        <v>0</v>
      </c>
      <c r="P28" s="158">
        <f t="shared" si="12"/>
        <v>0</v>
      </c>
      <c r="Q28" s="158">
        <f t="shared" si="9"/>
        <v>0</v>
      </c>
    </row>
    <row r="29" spans="1:17" x14ac:dyDescent="0.2">
      <c r="A29" s="199" t="s">
        <v>620</v>
      </c>
      <c r="B29" s="189">
        <v>18880.28</v>
      </c>
      <c r="C29" s="189">
        <v>15033.13</v>
      </c>
      <c r="D29" s="189">
        <v>3847.15</v>
      </c>
      <c r="E29" s="135">
        <v>27211</v>
      </c>
      <c r="F29" s="196">
        <v>2.64E-2</v>
      </c>
      <c r="G29" s="158">
        <f t="shared" si="6"/>
        <v>498.43939199999994</v>
      </c>
      <c r="H29" s="171">
        <v>0.5</v>
      </c>
      <c r="I29" s="158">
        <f t="shared" si="7"/>
        <v>1923.575</v>
      </c>
      <c r="J29" s="158">
        <f t="shared" si="8"/>
        <v>249.21969599999997</v>
      </c>
      <c r="M29" s="134" t="s">
        <v>51</v>
      </c>
      <c r="N29" s="158">
        <f t="shared" si="10"/>
        <v>9440.14</v>
      </c>
      <c r="O29" s="158">
        <f t="shared" si="11"/>
        <v>7516.5649999999996</v>
      </c>
      <c r="P29" s="158">
        <f t="shared" si="12"/>
        <v>1923.5749999999998</v>
      </c>
      <c r="Q29" s="158">
        <f t="shared" si="9"/>
        <v>249.21969599999997</v>
      </c>
    </row>
    <row r="30" spans="1:17" x14ac:dyDescent="0.2">
      <c r="A30" s="199" t="s">
        <v>378</v>
      </c>
      <c r="B30" s="189">
        <v>6330.22</v>
      </c>
      <c r="C30" s="189">
        <v>5040.34</v>
      </c>
      <c r="D30" s="189">
        <v>1289.8800000000001</v>
      </c>
      <c r="E30" s="135">
        <v>27211</v>
      </c>
      <c r="F30" s="196">
        <v>2.64E-2</v>
      </c>
      <c r="G30" s="158">
        <f t="shared" si="6"/>
        <v>167.117808</v>
      </c>
      <c r="H30" s="171">
        <v>0.5</v>
      </c>
      <c r="I30" s="158">
        <f t="shared" si="7"/>
        <v>644.94000000000005</v>
      </c>
      <c r="J30" s="158">
        <f t="shared" si="8"/>
        <v>83.558903999999998</v>
      </c>
      <c r="M30" s="134" t="s">
        <v>51</v>
      </c>
      <c r="N30" s="158">
        <f t="shared" si="10"/>
        <v>3165.11</v>
      </c>
      <c r="O30" s="158">
        <f t="shared" si="11"/>
        <v>2520.17</v>
      </c>
      <c r="P30" s="158">
        <f t="shared" si="12"/>
        <v>644.94000000000005</v>
      </c>
      <c r="Q30" s="158">
        <f t="shared" si="9"/>
        <v>83.558903999999998</v>
      </c>
    </row>
    <row r="31" spans="1:17" x14ac:dyDescent="0.2">
      <c r="A31" s="199" t="s">
        <v>626</v>
      </c>
      <c r="B31" s="189">
        <v>1024.8800000000001</v>
      </c>
      <c r="C31" s="189">
        <v>816.04</v>
      </c>
      <c r="D31" s="189">
        <v>208.84</v>
      </c>
      <c r="E31" s="135">
        <v>27211</v>
      </c>
      <c r="F31" s="196">
        <v>2.64E-2</v>
      </c>
      <c r="G31" s="158">
        <f t="shared" si="6"/>
        <v>27.056832000000004</v>
      </c>
      <c r="H31" s="171">
        <v>0.5</v>
      </c>
      <c r="I31" s="158">
        <f t="shared" si="7"/>
        <v>104.42</v>
      </c>
      <c r="J31" s="158">
        <f t="shared" si="8"/>
        <v>13.528416000000002</v>
      </c>
      <c r="M31" s="134" t="s">
        <v>51</v>
      </c>
      <c r="N31" s="158">
        <f t="shared" si="10"/>
        <v>512.44000000000005</v>
      </c>
      <c r="O31" s="158">
        <f t="shared" si="11"/>
        <v>408.02</v>
      </c>
      <c r="P31" s="158">
        <f t="shared" si="12"/>
        <v>104.42000000000007</v>
      </c>
      <c r="Q31" s="158">
        <f t="shared" si="9"/>
        <v>13.528416000000002</v>
      </c>
    </row>
    <row r="32" spans="1:17" x14ac:dyDescent="0.2">
      <c r="A32" s="199" t="s">
        <v>622</v>
      </c>
      <c r="B32" s="189">
        <v>686.02</v>
      </c>
      <c r="C32" s="189">
        <v>546.23</v>
      </c>
      <c r="D32" s="189">
        <v>139.79</v>
      </c>
      <c r="E32" s="135">
        <v>27211</v>
      </c>
      <c r="F32" s="196">
        <v>2.64E-2</v>
      </c>
      <c r="G32" s="158">
        <f t="shared" si="6"/>
        <v>18.110927999999998</v>
      </c>
      <c r="H32" s="171">
        <v>0.5</v>
      </c>
      <c r="I32" s="158">
        <f t="shared" si="7"/>
        <v>69.894999999999996</v>
      </c>
      <c r="J32" s="158">
        <f t="shared" si="8"/>
        <v>9.0554639999999988</v>
      </c>
      <c r="M32" s="134" t="s">
        <v>51</v>
      </c>
      <c r="N32" s="158">
        <f t="shared" si="10"/>
        <v>343.01</v>
      </c>
      <c r="O32" s="158">
        <f t="shared" si="11"/>
        <v>273.11500000000001</v>
      </c>
      <c r="P32" s="158">
        <f t="shared" si="12"/>
        <v>69.894999999999982</v>
      </c>
      <c r="Q32" s="158">
        <f t="shared" si="9"/>
        <v>9.0554639999999988</v>
      </c>
    </row>
    <row r="33" spans="1:19" x14ac:dyDescent="0.2">
      <c r="A33" s="199" t="s">
        <v>629</v>
      </c>
      <c r="B33" s="189">
        <v>10727.44</v>
      </c>
      <c r="C33" s="189">
        <v>8541.56</v>
      </c>
      <c r="D33" s="189">
        <v>2185.88</v>
      </c>
      <c r="E33" s="135">
        <v>27211</v>
      </c>
      <c r="F33" s="196">
        <v>2.64E-2</v>
      </c>
      <c r="G33" s="158">
        <f t="shared" si="6"/>
        <v>283.20441600000004</v>
      </c>
      <c r="H33" s="171">
        <v>1</v>
      </c>
      <c r="K33" s="158">
        <f t="shared" ref="K33:K43" si="13">D33*H33</f>
        <v>2185.88</v>
      </c>
      <c r="L33" s="158">
        <f t="shared" ref="L33:L43" si="14">G33*H33</f>
        <v>283.20441600000004</v>
      </c>
      <c r="M33" s="134" t="s">
        <v>51</v>
      </c>
      <c r="N33" s="158"/>
      <c r="O33" s="158"/>
      <c r="R33" s="158">
        <f>B33</f>
        <v>10727.44</v>
      </c>
      <c r="S33" s="158">
        <f>C33</f>
        <v>8541.56</v>
      </c>
    </row>
    <row r="34" spans="1:19" x14ac:dyDescent="0.2">
      <c r="A34" s="199" t="s">
        <v>647</v>
      </c>
      <c r="B34" s="189">
        <v>128897.36</v>
      </c>
      <c r="C34" s="189">
        <v>102632.49</v>
      </c>
      <c r="D34" s="189">
        <v>26264.87</v>
      </c>
      <c r="E34" s="135">
        <v>27211</v>
      </c>
      <c r="F34" s="196">
        <v>2.64E-2</v>
      </c>
      <c r="G34" s="158">
        <f t="shared" si="6"/>
        <v>3402.890304</v>
      </c>
      <c r="H34" s="171">
        <v>1</v>
      </c>
      <c r="K34" s="158">
        <f t="shared" si="13"/>
        <v>26264.87</v>
      </c>
      <c r="L34" s="158">
        <f t="shared" si="14"/>
        <v>3402.890304</v>
      </c>
      <c r="M34" s="134" t="s">
        <v>51</v>
      </c>
      <c r="N34" s="158"/>
      <c r="O34" s="158"/>
      <c r="R34" s="158">
        <f t="shared" ref="R34:S43" si="15">B34</f>
        <v>128897.36</v>
      </c>
      <c r="S34" s="158">
        <f t="shared" si="15"/>
        <v>102632.49</v>
      </c>
    </row>
    <row r="35" spans="1:19" x14ac:dyDescent="0.2">
      <c r="A35" s="199" t="s">
        <v>625</v>
      </c>
      <c r="B35" s="189">
        <v>1703.22</v>
      </c>
      <c r="C35" s="189">
        <v>1356.16</v>
      </c>
      <c r="D35" s="189">
        <v>347.06</v>
      </c>
      <c r="E35" s="135">
        <v>27211</v>
      </c>
      <c r="F35" s="196">
        <v>2.64E-2</v>
      </c>
      <c r="G35" s="158">
        <f t="shared" si="6"/>
        <v>44.965007999999997</v>
      </c>
      <c r="H35" s="171">
        <v>1</v>
      </c>
      <c r="K35" s="158">
        <f t="shared" si="13"/>
        <v>347.06</v>
      </c>
      <c r="L35" s="158">
        <f t="shared" si="14"/>
        <v>44.965007999999997</v>
      </c>
      <c r="M35" s="134" t="s">
        <v>51</v>
      </c>
      <c r="N35" s="158"/>
      <c r="O35" s="158"/>
      <c r="R35" s="158">
        <f t="shared" si="15"/>
        <v>1703.22</v>
      </c>
      <c r="S35" s="158">
        <f t="shared" si="15"/>
        <v>1356.16</v>
      </c>
    </row>
    <row r="36" spans="1:19" x14ac:dyDescent="0.2">
      <c r="A36" s="199" t="s">
        <v>610</v>
      </c>
      <c r="B36" s="189">
        <v>71866.92</v>
      </c>
      <c r="C36" s="189">
        <v>57222.9</v>
      </c>
      <c r="D36" s="189">
        <v>14644.02</v>
      </c>
      <c r="E36" s="135">
        <v>27211</v>
      </c>
      <c r="F36" s="196">
        <v>2.64E-2</v>
      </c>
      <c r="G36" s="158">
        <f t="shared" si="6"/>
        <v>1897.2866879999999</v>
      </c>
      <c r="H36" s="171">
        <v>1</v>
      </c>
      <c r="K36" s="158">
        <f t="shared" si="13"/>
        <v>14644.02</v>
      </c>
      <c r="L36" s="158">
        <f t="shared" si="14"/>
        <v>1897.2866879999999</v>
      </c>
      <c r="M36" s="134" t="s">
        <v>51</v>
      </c>
      <c r="N36" s="158"/>
      <c r="O36" s="158"/>
      <c r="R36" s="158">
        <f t="shared" si="15"/>
        <v>71866.92</v>
      </c>
      <c r="S36" s="158">
        <f t="shared" si="15"/>
        <v>57222.9</v>
      </c>
    </row>
    <row r="37" spans="1:19" x14ac:dyDescent="0.2">
      <c r="A37" s="199" t="s">
        <v>641</v>
      </c>
      <c r="B37" s="189">
        <v>13872.36</v>
      </c>
      <c r="C37" s="189">
        <v>11045.65</v>
      </c>
      <c r="D37" s="189">
        <v>2826.71</v>
      </c>
      <c r="E37" s="135">
        <v>27211</v>
      </c>
      <c r="F37" s="196">
        <v>2.64E-2</v>
      </c>
      <c r="G37" s="158">
        <f t="shared" si="6"/>
        <v>366.23030399999999</v>
      </c>
      <c r="H37" s="171">
        <v>1</v>
      </c>
      <c r="K37" s="158">
        <f t="shared" si="13"/>
        <v>2826.71</v>
      </c>
      <c r="L37" s="158">
        <f t="shared" si="14"/>
        <v>366.23030399999999</v>
      </c>
      <c r="M37" s="134" t="s">
        <v>51</v>
      </c>
      <c r="N37" s="158"/>
      <c r="O37" s="158"/>
      <c r="R37" s="158">
        <f t="shared" si="15"/>
        <v>13872.36</v>
      </c>
      <c r="S37" s="158">
        <f t="shared" si="15"/>
        <v>11045.65</v>
      </c>
    </row>
    <row r="38" spans="1:19" x14ac:dyDescent="0.2">
      <c r="A38" s="199" t="s">
        <v>636</v>
      </c>
      <c r="B38" s="189">
        <v>8618.98</v>
      </c>
      <c r="C38" s="189">
        <v>6862.73</v>
      </c>
      <c r="D38" s="189">
        <v>1756.25</v>
      </c>
      <c r="E38" s="135">
        <v>27211</v>
      </c>
      <c r="F38" s="196">
        <v>2.64E-2</v>
      </c>
      <c r="G38" s="158">
        <f t="shared" si="6"/>
        <v>227.54107199999999</v>
      </c>
      <c r="H38" s="171">
        <v>1</v>
      </c>
      <c r="K38" s="158">
        <f t="shared" si="13"/>
        <v>1756.25</v>
      </c>
      <c r="L38" s="158">
        <f t="shared" si="14"/>
        <v>227.54107199999999</v>
      </c>
      <c r="M38" s="134" t="s">
        <v>51</v>
      </c>
      <c r="N38" s="158"/>
      <c r="O38" s="158"/>
      <c r="R38" s="158">
        <f t="shared" si="15"/>
        <v>8618.98</v>
      </c>
      <c r="S38" s="158">
        <f t="shared" si="15"/>
        <v>6862.73</v>
      </c>
    </row>
    <row r="39" spans="1:19" x14ac:dyDescent="0.2">
      <c r="A39" s="199" t="s">
        <v>637</v>
      </c>
      <c r="B39" s="189">
        <v>0</v>
      </c>
      <c r="C39" s="189">
        <v>0</v>
      </c>
      <c r="D39" s="189">
        <v>0</v>
      </c>
      <c r="E39" s="135">
        <v>27211</v>
      </c>
      <c r="F39" s="196">
        <v>2.64E-2</v>
      </c>
      <c r="G39" s="158">
        <f t="shared" si="6"/>
        <v>0</v>
      </c>
      <c r="H39" s="171">
        <v>1</v>
      </c>
      <c r="K39" s="158">
        <f t="shared" si="13"/>
        <v>0</v>
      </c>
      <c r="L39" s="158">
        <f t="shared" si="14"/>
        <v>0</v>
      </c>
      <c r="M39" s="134" t="s">
        <v>51</v>
      </c>
      <c r="N39" s="158"/>
      <c r="O39" s="158"/>
      <c r="R39" s="158">
        <f t="shared" si="15"/>
        <v>0</v>
      </c>
      <c r="S39" s="158">
        <f t="shared" si="15"/>
        <v>0</v>
      </c>
    </row>
    <row r="40" spans="1:19" x14ac:dyDescent="0.2">
      <c r="A40" s="199" t="s">
        <v>630</v>
      </c>
      <c r="B40" s="189">
        <v>7771.17</v>
      </c>
      <c r="C40" s="189">
        <v>6187.67</v>
      </c>
      <c r="D40" s="189">
        <v>1583.5</v>
      </c>
      <c r="E40" s="135">
        <v>27211</v>
      </c>
      <c r="F40" s="196">
        <v>2.64E-2</v>
      </c>
      <c r="G40" s="158">
        <f t="shared" si="6"/>
        <v>205.15888799999999</v>
      </c>
      <c r="H40" s="171">
        <v>1</v>
      </c>
      <c r="K40" s="158">
        <f t="shared" si="13"/>
        <v>1583.5</v>
      </c>
      <c r="L40" s="158">
        <f t="shared" si="14"/>
        <v>205.15888799999999</v>
      </c>
      <c r="M40" s="134" t="s">
        <v>51</v>
      </c>
      <c r="N40" s="158"/>
      <c r="O40" s="158"/>
      <c r="R40" s="158">
        <f t="shared" si="15"/>
        <v>7771.17</v>
      </c>
      <c r="S40" s="158">
        <f t="shared" si="15"/>
        <v>6187.67</v>
      </c>
    </row>
    <row r="41" spans="1:19" x14ac:dyDescent="0.2">
      <c r="A41" s="199" t="s">
        <v>646</v>
      </c>
      <c r="B41" s="189">
        <v>20663.68</v>
      </c>
      <c r="C41" s="189">
        <v>16453.13</v>
      </c>
      <c r="D41" s="189">
        <v>4210.55</v>
      </c>
      <c r="E41" s="135">
        <v>27211</v>
      </c>
      <c r="F41" s="196">
        <v>2.64E-2</v>
      </c>
      <c r="G41" s="158">
        <f t="shared" si="6"/>
        <v>545.52115200000003</v>
      </c>
      <c r="H41" s="171">
        <v>1</v>
      </c>
      <c r="K41" s="158">
        <f t="shared" si="13"/>
        <v>4210.55</v>
      </c>
      <c r="L41" s="158">
        <f t="shared" si="14"/>
        <v>545.52115200000003</v>
      </c>
      <c r="M41" s="134" t="s">
        <v>51</v>
      </c>
      <c r="N41" s="158"/>
      <c r="O41" s="158"/>
      <c r="R41" s="158">
        <f t="shared" si="15"/>
        <v>20663.68</v>
      </c>
      <c r="S41" s="158">
        <f t="shared" si="15"/>
        <v>16453.13</v>
      </c>
    </row>
    <row r="42" spans="1:19" x14ac:dyDescent="0.2">
      <c r="A42" s="199" t="s">
        <v>648</v>
      </c>
      <c r="B42" s="189">
        <v>10983.53</v>
      </c>
      <c r="C42" s="189">
        <v>8745.4599999999991</v>
      </c>
      <c r="D42" s="189">
        <v>2238.0700000000002</v>
      </c>
      <c r="E42" s="135">
        <v>27211</v>
      </c>
      <c r="F42" s="196">
        <v>2.64E-2</v>
      </c>
      <c r="G42" s="158">
        <f t="shared" si="6"/>
        <v>289.965192</v>
      </c>
      <c r="H42" s="171">
        <v>1</v>
      </c>
      <c r="K42" s="158">
        <f t="shared" si="13"/>
        <v>2238.0700000000002</v>
      </c>
      <c r="L42" s="158">
        <f t="shared" si="14"/>
        <v>289.965192</v>
      </c>
      <c r="M42" s="134" t="s">
        <v>51</v>
      </c>
      <c r="N42" s="158"/>
      <c r="O42" s="158"/>
      <c r="R42" s="158">
        <f t="shared" si="15"/>
        <v>10983.53</v>
      </c>
      <c r="S42" s="158">
        <f t="shared" si="15"/>
        <v>8745.4599999999991</v>
      </c>
    </row>
    <row r="43" spans="1:19" x14ac:dyDescent="0.2">
      <c r="A43" s="199" t="s">
        <v>639</v>
      </c>
      <c r="B43" s="203">
        <v>0</v>
      </c>
      <c r="C43" s="203">
        <v>0</v>
      </c>
      <c r="D43" s="203">
        <v>0</v>
      </c>
      <c r="E43" s="207">
        <v>27211</v>
      </c>
      <c r="F43" s="194">
        <v>2.64E-2</v>
      </c>
      <c r="G43" s="164">
        <f t="shared" si="6"/>
        <v>0</v>
      </c>
      <c r="H43" s="205">
        <v>1</v>
      </c>
      <c r="I43" s="216"/>
      <c r="J43" s="216"/>
      <c r="K43" s="164">
        <f t="shared" si="13"/>
        <v>0</v>
      </c>
      <c r="L43" s="164">
        <f t="shared" si="14"/>
        <v>0</v>
      </c>
      <c r="M43" s="134" t="s">
        <v>51</v>
      </c>
      <c r="N43" s="158"/>
      <c r="O43" s="158"/>
      <c r="R43" s="158">
        <f t="shared" si="15"/>
        <v>0</v>
      </c>
      <c r="S43" s="158">
        <f t="shared" si="15"/>
        <v>0</v>
      </c>
    </row>
    <row r="44" spans="1:19" x14ac:dyDescent="0.2">
      <c r="A44" s="199"/>
      <c r="B44" s="189">
        <f>SUM(B25:B43)</f>
        <v>302026.06</v>
      </c>
      <c r="C44" s="189">
        <f t="shared" ref="C44:L44" si="16">SUM(C25:C43)</f>
        <v>240483.49000000002</v>
      </c>
      <c r="D44" s="189">
        <f t="shared" si="16"/>
        <v>61542.570000000007</v>
      </c>
      <c r="E44" s="189"/>
      <c r="F44" s="189"/>
      <c r="G44" s="189">
        <f t="shared" si="16"/>
        <v>7973.4879839999994</v>
      </c>
      <c r="H44" s="189"/>
      <c r="I44" s="189">
        <f t="shared" si="16"/>
        <v>2742.8300000000004</v>
      </c>
      <c r="J44" s="189">
        <f t="shared" si="16"/>
        <v>355.36247999999995</v>
      </c>
      <c r="K44" s="189">
        <f t="shared" si="16"/>
        <v>56056.91</v>
      </c>
      <c r="L44" s="189">
        <f t="shared" si="16"/>
        <v>7262.7630239999999</v>
      </c>
      <c r="M44" s="134"/>
      <c r="N44" s="158">
        <f>SUM(N25:N43)</f>
        <v>13460.7</v>
      </c>
      <c r="O44" s="158">
        <f t="shared" ref="O44:Q44" si="17">SUM(O25:O43)</f>
        <v>10717.87</v>
      </c>
      <c r="P44" s="158">
        <f>SUM(P25:P43)</f>
        <v>2742.83</v>
      </c>
      <c r="Q44" s="158">
        <f t="shared" si="17"/>
        <v>355.36247999999995</v>
      </c>
      <c r="R44" s="158">
        <f>SUM(R33:R43)</f>
        <v>275104.66000000003</v>
      </c>
      <c r="S44" s="158">
        <f>SUM(S33:S43)</f>
        <v>219047.75000000003</v>
      </c>
    </row>
    <row r="45" spans="1:19" x14ac:dyDescent="0.2">
      <c r="A45" s="199"/>
      <c r="B45" s="189"/>
      <c r="C45" s="189"/>
      <c r="D45" s="189"/>
      <c r="E45" s="135"/>
      <c r="F45" s="187"/>
      <c r="G45" s="158"/>
      <c r="H45" s="171"/>
      <c r="K45" s="158"/>
      <c r="L45" s="158"/>
      <c r="M45" s="134"/>
    </row>
    <row r="46" spans="1:19" x14ac:dyDescent="0.2">
      <c r="A46" s="200" t="s">
        <v>1621</v>
      </c>
      <c r="B46" s="189"/>
      <c r="C46" s="189"/>
      <c r="D46" s="189"/>
      <c r="E46" s="135"/>
      <c r="F46" s="187"/>
      <c r="G46" s="158"/>
      <c r="H46" s="171"/>
      <c r="K46" s="158"/>
      <c r="L46" s="158"/>
      <c r="M46" s="134"/>
    </row>
    <row r="47" spans="1:19" x14ac:dyDescent="0.2">
      <c r="A47" s="201" t="s">
        <v>1563</v>
      </c>
      <c r="B47" s="147" t="s">
        <v>1564</v>
      </c>
      <c r="C47" s="147" t="s">
        <v>1565</v>
      </c>
      <c r="D47" s="147" t="s">
        <v>1566</v>
      </c>
      <c r="E47" s="147" t="s">
        <v>1567</v>
      </c>
      <c r="F47" s="156" t="s">
        <v>1574</v>
      </c>
      <c r="G47" s="156" t="s">
        <v>1575</v>
      </c>
      <c r="H47" s="156" t="s">
        <v>1577</v>
      </c>
      <c r="I47" s="156" t="s">
        <v>1604</v>
      </c>
      <c r="J47" s="156" t="s">
        <v>1607</v>
      </c>
      <c r="K47" s="156" t="s">
        <v>1616</v>
      </c>
      <c r="L47" s="156" t="s">
        <v>1617</v>
      </c>
    </row>
    <row r="48" spans="1:19" x14ac:dyDescent="0.2">
      <c r="A48" s="144"/>
    </row>
    <row r="49" spans="1:17" ht="51" x14ac:dyDescent="0.2">
      <c r="A49" s="198" t="s">
        <v>1576</v>
      </c>
      <c r="B49" s="151" t="s">
        <v>1570</v>
      </c>
      <c r="C49" s="151" t="s">
        <v>1569</v>
      </c>
      <c r="D49" s="151" t="s">
        <v>1568</v>
      </c>
      <c r="E49" s="167" t="s">
        <v>1589</v>
      </c>
      <c r="F49" s="167" t="s">
        <v>1603</v>
      </c>
      <c r="G49" s="154" t="s">
        <v>1572</v>
      </c>
      <c r="H49" s="151" t="s">
        <v>1571</v>
      </c>
      <c r="I49" s="154" t="s">
        <v>1605</v>
      </c>
      <c r="J49" s="154" t="s">
        <v>1606</v>
      </c>
      <c r="K49" s="154" t="s">
        <v>1618</v>
      </c>
      <c r="L49" s="154" t="s">
        <v>1619</v>
      </c>
    </row>
    <row r="50" spans="1:17" x14ac:dyDescent="0.2">
      <c r="A50" s="199" t="s">
        <v>654</v>
      </c>
      <c r="B50" s="189">
        <v>6455.4</v>
      </c>
      <c r="C50" s="189">
        <v>2852.16</v>
      </c>
      <c r="D50" s="189">
        <v>3603.24</v>
      </c>
      <c r="E50" s="135">
        <v>36342</v>
      </c>
      <c r="F50" s="187">
        <v>2.8000000000000001E-2</v>
      </c>
      <c r="G50" s="158">
        <f>B50*F50</f>
        <v>180.75119999999998</v>
      </c>
      <c r="H50" s="171">
        <v>0.5</v>
      </c>
      <c r="I50" s="158">
        <f>D50*H50</f>
        <v>1801.62</v>
      </c>
      <c r="J50" s="158">
        <f>G50*H50</f>
        <v>90.375599999999991</v>
      </c>
      <c r="M50" s="134" t="s">
        <v>652</v>
      </c>
      <c r="N50" s="158">
        <f t="shared" ref="N50:N51" si="18">B50*H50</f>
        <v>3227.7</v>
      </c>
      <c r="O50" s="158">
        <f t="shared" ref="O50:O51" si="19">C50*H50</f>
        <v>1426.08</v>
      </c>
      <c r="P50" s="158">
        <f t="shared" ref="P50:P51" si="20">N50-O50</f>
        <v>1801.62</v>
      </c>
      <c r="Q50" s="158">
        <f t="shared" ref="Q50:Q51" si="21">J50</f>
        <v>90.375599999999991</v>
      </c>
    </row>
    <row r="51" spans="1:17" x14ac:dyDescent="0.2">
      <c r="A51" s="199" t="s">
        <v>653</v>
      </c>
      <c r="B51" s="203">
        <v>20553.71</v>
      </c>
      <c r="C51" s="203">
        <v>9746.32</v>
      </c>
      <c r="D51" s="203">
        <v>10807.39</v>
      </c>
      <c r="E51" s="207">
        <v>35977</v>
      </c>
      <c r="F51" s="194">
        <v>2.8000000000000001E-2</v>
      </c>
      <c r="G51" s="164">
        <f>B51*F51</f>
        <v>575.50387999999998</v>
      </c>
      <c r="H51" s="205">
        <v>0.5</v>
      </c>
      <c r="I51" s="164">
        <f>D51*H51</f>
        <v>5403.6949999999997</v>
      </c>
      <c r="J51" s="164">
        <f>G51*H51</f>
        <v>287.75193999999999</v>
      </c>
      <c r="K51" s="216"/>
      <c r="L51" s="216"/>
      <c r="M51" s="134" t="s">
        <v>652</v>
      </c>
      <c r="N51" s="158">
        <f t="shared" si="18"/>
        <v>10276.855</v>
      </c>
      <c r="O51" s="158">
        <f t="shared" si="19"/>
        <v>4873.16</v>
      </c>
      <c r="P51" s="158">
        <f t="shared" si="20"/>
        <v>5403.6949999999997</v>
      </c>
      <c r="Q51" s="158">
        <f t="shared" si="21"/>
        <v>287.75193999999999</v>
      </c>
    </row>
    <row r="52" spans="1:17" x14ac:dyDescent="0.2">
      <c r="A52" s="199"/>
      <c r="B52" s="189">
        <f>SUM(B50:B51)</f>
        <v>27009.11</v>
      </c>
      <c r="C52" s="189">
        <f t="shared" ref="C52:L52" si="22">SUM(C50:C51)</f>
        <v>12598.48</v>
      </c>
      <c r="D52" s="189">
        <f t="shared" si="22"/>
        <v>14410.63</v>
      </c>
      <c r="E52" s="189"/>
      <c r="F52" s="189"/>
      <c r="G52" s="189">
        <f t="shared" si="22"/>
        <v>756.25507999999991</v>
      </c>
      <c r="H52" s="189"/>
      <c r="I52" s="189">
        <f t="shared" si="22"/>
        <v>7205.3149999999996</v>
      </c>
      <c r="J52" s="189">
        <f t="shared" si="22"/>
        <v>378.12753999999995</v>
      </c>
      <c r="K52" s="189">
        <f t="shared" si="22"/>
        <v>0</v>
      </c>
      <c r="L52" s="189">
        <f t="shared" si="22"/>
        <v>0</v>
      </c>
      <c r="M52" s="134"/>
      <c r="N52" s="158">
        <f>SUM(N50:N51)</f>
        <v>13504.555</v>
      </c>
      <c r="O52" s="158">
        <f t="shared" ref="O52:Q52" si="23">SUM(O50:O51)</f>
        <v>6299.24</v>
      </c>
      <c r="P52" s="158">
        <f t="shared" si="23"/>
        <v>7205.3149999999996</v>
      </c>
      <c r="Q52" s="158">
        <f t="shared" si="23"/>
        <v>378.12753999999995</v>
      </c>
    </row>
    <row r="53" spans="1:17" x14ac:dyDescent="0.2">
      <c r="A53" s="199"/>
      <c r="B53" s="189"/>
      <c r="C53" s="189"/>
      <c r="D53" s="189"/>
      <c r="E53" s="135"/>
      <c r="F53" s="187"/>
      <c r="G53" s="158"/>
      <c r="H53" s="171"/>
      <c r="I53" s="158"/>
      <c r="J53" s="158"/>
      <c r="M53" s="134"/>
    </row>
    <row r="54" spans="1:17" x14ac:dyDescent="0.2">
      <c r="A54" s="200" t="s">
        <v>1609</v>
      </c>
      <c r="B54" s="189"/>
      <c r="C54" s="189"/>
      <c r="D54" s="189"/>
      <c r="E54" s="135"/>
      <c r="F54" s="187"/>
      <c r="G54" s="158"/>
      <c r="H54" s="171"/>
      <c r="I54" s="158"/>
      <c r="J54" s="158"/>
      <c r="M54" s="134"/>
    </row>
    <row r="55" spans="1:17" x14ac:dyDescent="0.2">
      <c r="A55" s="201" t="s">
        <v>1563</v>
      </c>
      <c r="B55" s="147" t="s">
        <v>1564</v>
      </c>
      <c r="C55" s="147" t="s">
        <v>1565</v>
      </c>
      <c r="D55" s="147" t="s">
        <v>1566</v>
      </c>
      <c r="E55" s="147" t="s">
        <v>1567</v>
      </c>
      <c r="F55" s="156" t="s">
        <v>1574</v>
      </c>
      <c r="G55" s="156" t="s">
        <v>1575</v>
      </c>
      <c r="H55" s="156" t="s">
        <v>1577</v>
      </c>
      <c r="I55" s="156" t="s">
        <v>1604</v>
      </c>
      <c r="J55" s="156" t="s">
        <v>1607</v>
      </c>
      <c r="K55" s="156" t="s">
        <v>1616</v>
      </c>
      <c r="L55" s="156" t="s">
        <v>1617</v>
      </c>
    </row>
    <row r="56" spans="1:17" x14ac:dyDescent="0.2">
      <c r="A56" s="144"/>
    </row>
    <row r="57" spans="1:17" ht="51" x14ac:dyDescent="0.2">
      <c r="A57" s="198" t="s">
        <v>1576</v>
      </c>
      <c r="B57" s="151" t="s">
        <v>1570</v>
      </c>
      <c r="C57" s="151" t="s">
        <v>1569</v>
      </c>
      <c r="D57" s="151" t="s">
        <v>1568</v>
      </c>
      <c r="E57" s="167" t="s">
        <v>1589</v>
      </c>
      <c r="F57" s="167" t="s">
        <v>1603</v>
      </c>
      <c r="G57" s="154" t="s">
        <v>1572</v>
      </c>
      <c r="H57" s="151" t="s">
        <v>1571</v>
      </c>
      <c r="I57" s="154" t="s">
        <v>1605</v>
      </c>
      <c r="J57" s="154" t="s">
        <v>1606</v>
      </c>
      <c r="K57" s="154" t="s">
        <v>1618</v>
      </c>
      <c r="L57" s="154" t="s">
        <v>1619</v>
      </c>
    </row>
    <row r="58" spans="1:17" x14ac:dyDescent="0.2">
      <c r="A58" s="199" t="s">
        <v>661</v>
      </c>
      <c r="B58" s="189">
        <v>20388.740000000002</v>
      </c>
      <c r="C58" s="189">
        <v>17461.7</v>
      </c>
      <c r="D58" s="189">
        <v>2927.04</v>
      </c>
      <c r="E58" s="135">
        <v>37073</v>
      </c>
      <c r="F58" s="187">
        <v>6.1499999999999999E-2</v>
      </c>
      <c r="G58" s="158">
        <f>B58*F58</f>
        <v>1253.90751</v>
      </c>
      <c r="H58" s="171">
        <v>0.5</v>
      </c>
      <c r="I58" s="158">
        <f t="shared" ref="I58:I63" si="24">D58*H58</f>
        <v>1463.52</v>
      </c>
      <c r="J58" s="158">
        <f t="shared" ref="J58:J63" si="25">G58*H58</f>
        <v>626.953755</v>
      </c>
      <c r="M58" s="134" t="s">
        <v>115</v>
      </c>
      <c r="N58" s="158">
        <f t="shared" ref="N58:N63" si="26">B58*H58</f>
        <v>10194.370000000001</v>
      </c>
      <c r="O58" s="158">
        <f t="shared" ref="O58:O63" si="27">C58*H58</f>
        <v>8730.85</v>
      </c>
      <c r="P58" s="158">
        <f t="shared" ref="P58:P63" si="28">N58-O58</f>
        <v>1463.5200000000004</v>
      </c>
      <c r="Q58" s="158">
        <f t="shared" ref="Q58:Q63" si="29">J58</f>
        <v>626.953755</v>
      </c>
    </row>
    <row r="59" spans="1:17" x14ac:dyDescent="0.2">
      <c r="A59" s="199" t="s">
        <v>119</v>
      </c>
      <c r="B59" s="189">
        <v>0</v>
      </c>
      <c r="C59" s="189">
        <v>0</v>
      </c>
      <c r="D59" s="189">
        <v>0</v>
      </c>
      <c r="E59" s="135">
        <v>30498</v>
      </c>
      <c r="F59" s="187">
        <v>6.1499999999999999E-2</v>
      </c>
      <c r="G59" s="158">
        <f>B59*F59</f>
        <v>0</v>
      </c>
      <c r="H59" s="171">
        <v>0.5</v>
      </c>
      <c r="I59" s="158">
        <f t="shared" si="24"/>
        <v>0</v>
      </c>
      <c r="J59" s="158">
        <f t="shared" si="25"/>
        <v>0</v>
      </c>
      <c r="M59" s="134" t="s">
        <v>115</v>
      </c>
      <c r="N59" s="158">
        <f t="shared" si="26"/>
        <v>0</v>
      </c>
      <c r="O59" s="158">
        <f t="shared" si="27"/>
        <v>0</v>
      </c>
      <c r="P59" s="158">
        <f t="shared" si="28"/>
        <v>0</v>
      </c>
      <c r="Q59" s="158">
        <f t="shared" si="29"/>
        <v>0</v>
      </c>
    </row>
    <row r="60" spans="1:17" x14ac:dyDescent="0.2">
      <c r="A60" s="199" t="s">
        <v>119</v>
      </c>
      <c r="B60" s="189">
        <v>59927.24</v>
      </c>
      <c r="C60" s="189">
        <v>59927.24</v>
      </c>
      <c r="D60" s="189">
        <v>0</v>
      </c>
      <c r="E60" s="135">
        <v>30864</v>
      </c>
      <c r="F60" s="187">
        <v>6.1499999999999999E-2</v>
      </c>
      <c r="G60" s="158"/>
      <c r="H60" s="171">
        <v>0.5</v>
      </c>
      <c r="I60" s="158">
        <f t="shared" si="24"/>
        <v>0</v>
      </c>
      <c r="J60" s="158">
        <f t="shared" si="25"/>
        <v>0</v>
      </c>
      <c r="M60" s="134" t="s">
        <v>115</v>
      </c>
      <c r="N60" s="158">
        <f t="shared" si="26"/>
        <v>29963.62</v>
      </c>
      <c r="O60" s="158">
        <f t="shared" si="27"/>
        <v>29963.62</v>
      </c>
      <c r="P60" s="158">
        <f t="shared" si="28"/>
        <v>0</v>
      </c>
      <c r="Q60" s="158">
        <f t="shared" si="29"/>
        <v>0</v>
      </c>
    </row>
    <row r="61" spans="1:17" x14ac:dyDescent="0.2">
      <c r="A61" s="199" t="s">
        <v>119</v>
      </c>
      <c r="B61" s="189">
        <v>10087.32</v>
      </c>
      <c r="C61" s="189">
        <v>10087.32</v>
      </c>
      <c r="D61" s="189">
        <v>0</v>
      </c>
      <c r="E61" s="135">
        <v>31594</v>
      </c>
      <c r="F61" s="187">
        <v>6.1499999999999999E-2</v>
      </c>
      <c r="G61" s="158"/>
      <c r="H61" s="171">
        <v>0.5</v>
      </c>
      <c r="I61" s="158">
        <f t="shared" si="24"/>
        <v>0</v>
      </c>
      <c r="J61" s="158">
        <f t="shared" si="25"/>
        <v>0</v>
      </c>
      <c r="M61" s="134" t="s">
        <v>115</v>
      </c>
      <c r="N61" s="158">
        <f t="shared" si="26"/>
        <v>5043.66</v>
      </c>
      <c r="O61" s="158">
        <f t="shared" si="27"/>
        <v>5043.66</v>
      </c>
      <c r="P61" s="158">
        <f t="shared" si="28"/>
        <v>0</v>
      </c>
      <c r="Q61" s="158">
        <f t="shared" si="29"/>
        <v>0</v>
      </c>
    </row>
    <row r="62" spans="1:17" x14ac:dyDescent="0.2">
      <c r="A62" s="199" t="s">
        <v>119</v>
      </c>
      <c r="B62" s="189">
        <v>31589.66</v>
      </c>
      <c r="C62" s="189">
        <v>31589.66</v>
      </c>
      <c r="D62" s="189">
        <v>0</v>
      </c>
      <c r="E62" s="135">
        <v>35977</v>
      </c>
      <c r="F62" s="187">
        <v>6.1499999999999999E-2</v>
      </c>
      <c r="G62" s="158"/>
      <c r="H62" s="171">
        <v>0.5</v>
      </c>
      <c r="I62" s="158">
        <f t="shared" si="24"/>
        <v>0</v>
      </c>
      <c r="J62" s="158">
        <f t="shared" si="25"/>
        <v>0</v>
      </c>
      <c r="M62" s="134" t="s">
        <v>115</v>
      </c>
      <c r="N62" s="158">
        <f t="shared" si="26"/>
        <v>15794.83</v>
      </c>
      <c r="O62" s="158">
        <f t="shared" si="27"/>
        <v>15794.83</v>
      </c>
      <c r="P62" s="158">
        <f t="shared" si="28"/>
        <v>0</v>
      </c>
      <c r="Q62" s="158">
        <f t="shared" si="29"/>
        <v>0</v>
      </c>
    </row>
    <row r="63" spans="1:17" x14ac:dyDescent="0.2">
      <c r="A63" s="199" t="s">
        <v>380</v>
      </c>
      <c r="B63" s="203">
        <v>467.51</v>
      </c>
      <c r="C63" s="203">
        <v>467.51</v>
      </c>
      <c r="D63" s="203">
        <v>0</v>
      </c>
      <c r="E63" s="207">
        <v>27576</v>
      </c>
      <c r="F63" s="187">
        <v>6.1499999999999999E-2</v>
      </c>
      <c r="G63" s="164"/>
      <c r="H63" s="205">
        <v>0.5</v>
      </c>
      <c r="I63" s="164">
        <f t="shared" si="24"/>
        <v>0</v>
      </c>
      <c r="J63" s="164">
        <f t="shared" si="25"/>
        <v>0</v>
      </c>
      <c r="K63" s="216"/>
      <c r="L63" s="216"/>
      <c r="M63" s="134" t="s">
        <v>115</v>
      </c>
      <c r="N63" s="158">
        <f t="shared" si="26"/>
        <v>233.755</v>
      </c>
      <c r="O63" s="158">
        <f t="shared" si="27"/>
        <v>233.755</v>
      </c>
      <c r="P63" s="158">
        <f t="shared" si="28"/>
        <v>0</v>
      </c>
      <c r="Q63" s="158">
        <f t="shared" si="29"/>
        <v>0</v>
      </c>
    </row>
    <row r="64" spans="1:17" x14ac:dyDescent="0.2">
      <c r="B64" s="158">
        <f>SUM(B58:B63)</f>
        <v>122460.46999999999</v>
      </c>
      <c r="C64" s="158">
        <f t="shared" ref="C64:L64" si="30">SUM(C58:C63)</f>
        <v>119533.43000000001</v>
      </c>
      <c r="D64" s="158">
        <f t="shared" si="30"/>
        <v>2927.04</v>
      </c>
      <c r="E64" s="158"/>
      <c r="F64" s="158"/>
      <c r="G64" s="158">
        <f t="shared" si="30"/>
        <v>1253.90751</v>
      </c>
      <c r="H64" s="158"/>
      <c r="I64" s="158">
        <f t="shared" si="30"/>
        <v>1463.52</v>
      </c>
      <c r="J64" s="158">
        <f t="shared" si="30"/>
        <v>626.953755</v>
      </c>
      <c r="K64" s="158">
        <f t="shared" si="30"/>
        <v>0</v>
      </c>
      <c r="L64" s="158">
        <f t="shared" si="30"/>
        <v>0</v>
      </c>
      <c r="N64" s="158">
        <f>SUM(N58:N63)</f>
        <v>61230.234999999993</v>
      </c>
      <c r="O64" s="158">
        <f t="shared" ref="O64:Q64" si="31">SUM(O58:O63)</f>
        <v>59766.715000000004</v>
      </c>
      <c r="P64" s="158">
        <f>SUM(P58:P63)</f>
        <v>1463.5200000000004</v>
      </c>
      <c r="Q64" s="158">
        <f t="shared" si="31"/>
        <v>626.953755</v>
      </c>
    </row>
    <row r="66" spans="1:17" x14ac:dyDescent="0.2">
      <c r="A66" s="200" t="s">
        <v>1579</v>
      </c>
      <c r="B66" s="166">
        <f>B8+B19+B44+B52+B64</f>
        <v>463974.79</v>
      </c>
      <c r="C66" s="166">
        <f t="shared" ref="C66:Q66" si="32">C8+C19+C44+C52+C64</f>
        <v>373305.21</v>
      </c>
      <c r="D66" s="166">
        <f t="shared" si="32"/>
        <v>90669.58</v>
      </c>
      <c r="E66" s="166"/>
      <c r="F66" s="166"/>
      <c r="G66" s="166">
        <f t="shared" si="32"/>
        <v>9983.6505739999993</v>
      </c>
      <c r="H66" s="166"/>
      <c r="I66" s="166">
        <f>I8+I19+I44+I52+I64</f>
        <v>17306.334999999999</v>
      </c>
      <c r="J66" s="166">
        <f t="shared" si="32"/>
        <v>1360.443775</v>
      </c>
      <c r="K66" s="166">
        <f t="shared" si="32"/>
        <v>56056.91</v>
      </c>
      <c r="L66" s="166">
        <f t="shared" si="32"/>
        <v>7262.7630239999999</v>
      </c>
      <c r="N66" s="166">
        <f>N8+N19+N44+N52+N64</f>
        <v>94435.065000000002</v>
      </c>
      <c r="O66" s="166">
        <f t="shared" si="32"/>
        <v>77128.73000000001</v>
      </c>
      <c r="P66" s="166">
        <f>P8+P19+P44+P52+P64</f>
        <v>17306.334999999999</v>
      </c>
      <c r="Q66" s="166">
        <f t="shared" si="32"/>
        <v>1360.443775</v>
      </c>
    </row>
  </sheetData>
  <sortState xmlns:xlrd2="http://schemas.microsoft.com/office/spreadsheetml/2017/richdata2" ref="A8:M39">
    <sortCondition ref="M8:M39"/>
  </sortState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07"/>
  <sheetViews>
    <sheetView zoomScaleNormal="100" workbookViewId="0">
      <selection activeCell="K23" sqref="K23"/>
    </sheetView>
  </sheetViews>
  <sheetFormatPr defaultRowHeight="12.75" x14ac:dyDescent="0.2"/>
  <cols>
    <col min="1" max="1" width="9.140625" style="63"/>
    <col min="3" max="3" width="34.85546875" customWidth="1"/>
    <col min="4" max="4" width="9.28515625" bestFit="1" customWidth="1"/>
    <col min="5" max="5" width="18.7109375" bestFit="1" customWidth="1"/>
    <col min="6" max="6" width="55.5703125" bestFit="1" customWidth="1"/>
    <col min="7" max="7" width="31" bestFit="1" customWidth="1"/>
    <col min="8" max="8" width="12.5703125" customWidth="1"/>
    <col min="9" max="9" width="9.42578125" bestFit="1" customWidth="1"/>
    <col min="11" max="11" width="11.28515625" bestFit="1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991</v>
      </c>
      <c r="B1" s="40" t="s">
        <v>24</v>
      </c>
      <c r="C1" s="40" t="s">
        <v>29</v>
      </c>
      <c r="D1" s="44" t="s">
        <v>31</v>
      </c>
      <c r="E1" s="40" t="s">
        <v>26</v>
      </c>
      <c r="F1" s="40" t="s">
        <v>27</v>
      </c>
      <c r="G1" s="40" t="s">
        <v>28</v>
      </c>
      <c r="H1" s="40" t="s">
        <v>25</v>
      </c>
      <c r="I1" s="41" t="s">
        <v>992</v>
      </c>
      <c r="J1" s="40" t="s">
        <v>30</v>
      </c>
      <c r="K1" s="43" t="s">
        <v>32</v>
      </c>
      <c r="L1" s="43" t="s">
        <v>33</v>
      </c>
      <c r="M1" s="43" t="s">
        <v>34</v>
      </c>
    </row>
    <row r="2" spans="1:13" s="71" customFormat="1" x14ac:dyDescent="0.2">
      <c r="A2" s="77" t="s">
        <v>1084</v>
      </c>
      <c r="D2" s="75"/>
      <c r="I2" s="72"/>
      <c r="K2" s="74"/>
      <c r="L2" s="74"/>
      <c r="M2" s="74"/>
    </row>
    <row r="3" spans="1:13" x14ac:dyDescent="0.2">
      <c r="B3" s="40" t="s">
        <v>35</v>
      </c>
      <c r="C3" s="67" t="s">
        <v>799</v>
      </c>
      <c r="D3" s="44">
        <v>0</v>
      </c>
      <c r="E3" s="40" t="s">
        <v>663</v>
      </c>
      <c r="F3" s="40" t="s">
        <v>664</v>
      </c>
      <c r="G3" s="40" t="s">
        <v>39</v>
      </c>
      <c r="H3" s="40" t="s">
        <v>51</v>
      </c>
      <c r="I3" s="42">
        <v>21732</v>
      </c>
      <c r="J3" s="40" t="s">
        <v>41</v>
      </c>
      <c r="K3" s="43">
        <v>0</v>
      </c>
      <c r="L3" s="43">
        <v>0</v>
      </c>
      <c r="M3" s="43">
        <v>0</v>
      </c>
    </row>
    <row r="4" spans="1:13" x14ac:dyDescent="0.2">
      <c r="B4" s="40" t="s">
        <v>35</v>
      </c>
      <c r="C4" s="67" t="s">
        <v>757</v>
      </c>
      <c r="D4" s="44">
        <v>0</v>
      </c>
      <c r="E4" s="40" t="s">
        <v>663</v>
      </c>
      <c r="F4" s="40" t="s">
        <v>664</v>
      </c>
      <c r="G4" s="40" t="s">
        <v>39</v>
      </c>
      <c r="H4" s="40" t="s">
        <v>51</v>
      </c>
      <c r="I4" s="42">
        <v>25750</v>
      </c>
      <c r="J4" s="40" t="s">
        <v>41</v>
      </c>
      <c r="K4" s="43">
        <v>0</v>
      </c>
      <c r="L4" s="43">
        <v>0</v>
      </c>
      <c r="M4" s="43">
        <v>0</v>
      </c>
    </row>
    <row r="5" spans="1:13" x14ac:dyDescent="0.2">
      <c r="B5" s="40" t="s">
        <v>35</v>
      </c>
      <c r="C5" s="67" t="s">
        <v>687</v>
      </c>
      <c r="D5" s="44">
        <v>440</v>
      </c>
      <c r="E5" s="40" t="s">
        <v>663</v>
      </c>
      <c r="F5" s="40" t="s">
        <v>664</v>
      </c>
      <c r="G5" s="40" t="s">
        <v>39</v>
      </c>
      <c r="H5" s="40" t="s">
        <v>51</v>
      </c>
      <c r="I5" s="42">
        <v>27942</v>
      </c>
      <c r="J5" s="40" t="s">
        <v>41</v>
      </c>
      <c r="K5" s="43">
        <v>208.11</v>
      </c>
      <c r="L5" s="43">
        <v>160.33000000000001</v>
      </c>
      <c r="M5" s="43">
        <v>47.78</v>
      </c>
    </row>
    <row r="6" spans="1:13" x14ac:dyDescent="0.2">
      <c r="B6" s="40" t="s">
        <v>35</v>
      </c>
      <c r="C6" s="67" t="s">
        <v>119</v>
      </c>
      <c r="D6" s="44">
        <v>2</v>
      </c>
      <c r="E6" s="40" t="s">
        <v>663</v>
      </c>
      <c r="F6" s="40" t="s">
        <v>664</v>
      </c>
      <c r="G6" s="40" t="s">
        <v>39</v>
      </c>
      <c r="H6" s="40" t="s">
        <v>115</v>
      </c>
      <c r="I6" s="42">
        <v>21732</v>
      </c>
      <c r="J6" s="40" t="s">
        <v>41</v>
      </c>
      <c r="K6" s="43">
        <v>3734.9</v>
      </c>
      <c r="L6" s="43">
        <v>3734.9</v>
      </c>
      <c r="M6" s="43">
        <v>0</v>
      </c>
    </row>
    <row r="7" spans="1:13" x14ac:dyDescent="0.2">
      <c r="B7" s="40" t="s">
        <v>35</v>
      </c>
      <c r="C7" s="67" t="s">
        <v>119</v>
      </c>
      <c r="D7" s="44">
        <v>4</v>
      </c>
      <c r="E7" s="40" t="s">
        <v>663</v>
      </c>
      <c r="F7" s="40" t="s">
        <v>664</v>
      </c>
      <c r="G7" s="40" t="s">
        <v>39</v>
      </c>
      <c r="H7" s="40" t="s">
        <v>115</v>
      </c>
      <c r="I7" s="42">
        <v>27576</v>
      </c>
      <c r="J7" s="40" t="s">
        <v>41</v>
      </c>
      <c r="K7" s="43">
        <v>9812.4500000000007</v>
      </c>
      <c r="L7" s="43">
        <v>9812.4500000000007</v>
      </c>
      <c r="M7" s="43">
        <v>0</v>
      </c>
    </row>
    <row r="8" spans="1:13" x14ac:dyDescent="0.2">
      <c r="B8" s="40" t="s">
        <v>35</v>
      </c>
      <c r="C8" s="67" t="s">
        <v>756</v>
      </c>
      <c r="D8" s="44">
        <v>1</v>
      </c>
      <c r="E8" s="40" t="s">
        <v>663</v>
      </c>
      <c r="F8" s="40" t="s">
        <v>664</v>
      </c>
      <c r="G8" s="40" t="s">
        <v>39</v>
      </c>
      <c r="H8" s="40" t="s">
        <v>51</v>
      </c>
      <c r="I8" s="42">
        <v>23559</v>
      </c>
      <c r="J8" s="40" t="s">
        <v>41</v>
      </c>
      <c r="K8" s="43">
        <v>42879.09</v>
      </c>
      <c r="L8" s="43">
        <v>38163.160000000003</v>
      </c>
      <c r="M8" s="43">
        <v>4715.93</v>
      </c>
    </row>
    <row r="9" spans="1:13" x14ac:dyDescent="0.2">
      <c r="B9" s="40" t="s">
        <v>35</v>
      </c>
      <c r="C9" s="67" t="s">
        <v>678</v>
      </c>
      <c r="D9" s="44">
        <v>1</v>
      </c>
      <c r="E9" s="40" t="s">
        <v>663</v>
      </c>
      <c r="F9" s="40" t="s">
        <v>664</v>
      </c>
      <c r="G9" s="40" t="s">
        <v>39</v>
      </c>
      <c r="H9" s="40" t="s">
        <v>45</v>
      </c>
      <c r="I9" s="42">
        <v>23559</v>
      </c>
      <c r="J9" s="40" t="s">
        <v>41</v>
      </c>
      <c r="K9" s="43">
        <v>636</v>
      </c>
      <c r="L9" s="43">
        <v>593.95000000000005</v>
      </c>
      <c r="M9" s="43">
        <v>42.05</v>
      </c>
    </row>
    <row r="10" spans="1:13" x14ac:dyDescent="0.2">
      <c r="B10" s="40" t="s">
        <v>35</v>
      </c>
      <c r="C10" s="67" t="s">
        <v>55</v>
      </c>
      <c r="D10" s="44">
        <v>1</v>
      </c>
      <c r="E10" s="40" t="s">
        <v>663</v>
      </c>
      <c r="F10" s="40" t="s">
        <v>664</v>
      </c>
      <c r="G10" s="40" t="s">
        <v>39</v>
      </c>
      <c r="H10" s="40" t="s">
        <v>51</v>
      </c>
      <c r="I10" s="42">
        <v>27576</v>
      </c>
      <c r="J10" s="40" t="s">
        <v>41</v>
      </c>
      <c r="K10" s="43">
        <v>8692.3700000000008</v>
      </c>
      <c r="L10" s="43">
        <v>6811.63</v>
      </c>
      <c r="M10" s="43">
        <v>1880.74</v>
      </c>
    </row>
    <row r="11" spans="1:13" x14ac:dyDescent="0.2">
      <c r="B11" s="40" t="s">
        <v>35</v>
      </c>
      <c r="C11" s="67" t="s">
        <v>749</v>
      </c>
      <c r="D11" s="44">
        <v>1</v>
      </c>
      <c r="E11" s="40" t="s">
        <v>663</v>
      </c>
      <c r="F11" s="40" t="s">
        <v>664</v>
      </c>
      <c r="G11" s="40" t="s">
        <v>39</v>
      </c>
      <c r="H11" s="40" t="s">
        <v>51</v>
      </c>
      <c r="I11" s="42">
        <v>21732</v>
      </c>
      <c r="J11" s="40" t="s">
        <v>41</v>
      </c>
      <c r="K11" s="43">
        <v>7732.74</v>
      </c>
      <c r="L11" s="43">
        <v>7112.74</v>
      </c>
      <c r="M11" s="43">
        <v>620</v>
      </c>
    </row>
    <row r="12" spans="1:13" x14ac:dyDescent="0.2">
      <c r="B12" s="40" t="s">
        <v>35</v>
      </c>
      <c r="C12" s="67" t="s">
        <v>672</v>
      </c>
      <c r="D12" s="44">
        <v>1</v>
      </c>
      <c r="E12" s="40" t="s">
        <v>663</v>
      </c>
      <c r="F12" s="40" t="s">
        <v>664</v>
      </c>
      <c r="G12" s="40" t="s">
        <v>39</v>
      </c>
      <c r="H12" s="40" t="s">
        <v>45</v>
      </c>
      <c r="I12" s="42">
        <v>27942</v>
      </c>
      <c r="J12" s="40" t="s">
        <v>41</v>
      </c>
      <c r="K12" s="43">
        <v>5353.54</v>
      </c>
      <c r="L12" s="43">
        <v>4326.88</v>
      </c>
      <c r="M12" s="43">
        <v>1026.6600000000001</v>
      </c>
    </row>
    <row r="13" spans="1:13" x14ac:dyDescent="0.2">
      <c r="B13" s="40" t="s">
        <v>35</v>
      </c>
      <c r="C13" s="67" t="s">
        <v>665</v>
      </c>
      <c r="D13" s="44">
        <v>1</v>
      </c>
      <c r="E13" s="40" t="s">
        <v>663</v>
      </c>
      <c r="F13" s="40" t="s">
        <v>664</v>
      </c>
      <c r="G13" s="40" t="s">
        <v>39</v>
      </c>
      <c r="H13" s="40" t="s">
        <v>36</v>
      </c>
      <c r="I13" s="42">
        <v>21367</v>
      </c>
      <c r="J13" s="40" t="s">
        <v>41</v>
      </c>
      <c r="K13" s="43">
        <v>6244.56</v>
      </c>
      <c r="L13" s="43">
        <v>476.26</v>
      </c>
      <c r="M13" s="43">
        <v>5768.3</v>
      </c>
    </row>
    <row r="14" spans="1:13" x14ac:dyDescent="0.2">
      <c r="B14" s="40" t="s">
        <v>35</v>
      </c>
      <c r="C14" s="67" t="s">
        <v>82</v>
      </c>
      <c r="D14" s="44">
        <v>1</v>
      </c>
      <c r="E14" s="40" t="s">
        <v>663</v>
      </c>
      <c r="F14" s="40" t="s">
        <v>664</v>
      </c>
      <c r="G14" s="40" t="s">
        <v>39</v>
      </c>
      <c r="H14" s="40" t="s">
        <v>51</v>
      </c>
      <c r="I14" s="42">
        <v>21732</v>
      </c>
      <c r="J14" s="40" t="s">
        <v>41</v>
      </c>
      <c r="K14" s="43">
        <v>98705.12</v>
      </c>
      <c r="L14" s="43">
        <v>90791.13</v>
      </c>
      <c r="M14" s="43">
        <v>7913.99</v>
      </c>
    </row>
    <row r="15" spans="1:13" x14ac:dyDescent="0.2">
      <c r="B15" s="40" t="s">
        <v>35</v>
      </c>
      <c r="C15" s="67" t="s">
        <v>812</v>
      </c>
      <c r="D15" s="44">
        <v>1</v>
      </c>
      <c r="E15" s="40" t="s">
        <v>663</v>
      </c>
      <c r="F15" s="40" t="s">
        <v>664</v>
      </c>
      <c r="G15" s="40" t="s">
        <v>39</v>
      </c>
      <c r="H15" s="40" t="s">
        <v>115</v>
      </c>
      <c r="I15" s="42">
        <v>21732</v>
      </c>
      <c r="J15" s="40" t="s">
        <v>41</v>
      </c>
      <c r="K15" s="43">
        <v>2870.03</v>
      </c>
      <c r="L15" s="43">
        <v>2870.03</v>
      </c>
      <c r="M15" s="43">
        <v>0</v>
      </c>
    </row>
    <row r="16" spans="1:13" x14ac:dyDescent="0.2">
      <c r="B16" s="40" t="s">
        <v>35</v>
      </c>
      <c r="C16" s="67" t="s">
        <v>683</v>
      </c>
      <c r="D16" s="44">
        <v>1</v>
      </c>
      <c r="E16" s="40" t="s">
        <v>663</v>
      </c>
      <c r="F16" s="40" t="s">
        <v>664</v>
      </c>
      <c r="G16" s="40" t="s">
        <v>39</v>
      </c>
      <c r="H16" s="40" t="s">
        <v>45</v>
      </c>
      <c r="I16" s="42">
        <v>21732</v>
      </c>
      <c r="J16" s="40" t="s">
        <v>41</v>
      </c>
      <c r="K16" s="43">
        <v>4464.87</v>
      </c>
      <c r="L16" s="43">
        <v>4265.3599999999997</v>
      </c>
      <c r="M16" s="43">
        <v>199.51</v>
      </c>
    </row>
    <row r="17" spans="1:13" x14ac:dyDescent="0.2">
      <c r="B17" s="40" t="s">
        <v>35</v>
      </c>
      <c r="C17" s="67" t="s">
        <v>776</v>
      </c>
      <c r="D17" s="44">
        <v>1</v>
      </c>
      <c r="E17" s="40" t="s">
        <v>663</v>
      </c>
      <c r="F17" s="40" t="s">
        <v>664</v>
      </c>
      <c r="G17" s="40" t="s">
        <v>39</v>
      </c>
      <c r="H17" s="40" t="s">
        <v>51</v>
      </c>
      <c r="I17" s="42">
        <v>26115</v>
      </c>
      <c r="J17" s="40" t="s">
        <v>41</v>
      </c>
      <c r="K17" s="43">
        <v>458.03</v>
      </c>
      <c r="L17" s="43">
        <v>380.33</v>
      </c>
      <c r="M17" s="43">
        <v>77.7</v>
      </c>
    </row>
    <row r="18" spans="1:13" x14ac:dyDescent="0.2">
      <c r="B18" s="40" t="s">
        <v>35</v>
      </c>
      <c r="C18" s="67" t="s">
        <v>754</v>
      </c>
      <c r="D18" s="44">
        <v>2</v>
      </c>
      <c r="E18" s="40" t="s">
        <v>663</v>
      </c>
      <c r="F18" s="40" t="s">
        <v>664</v>
      </c>
      <c r="G18" s="40" t="s">
        <v>39</v>
      </c>
      <c r="H18" s="40" t="s">
        <v>51</v>
      </c>
      <c r="I18" s="42">
        <v>27211</v>
      </c>
      <c r="J18" s="40" t="s">
        <v>41</v>
      </c>
      <c r="K18" s="43">
        <v>31749.39</v>
      </c>
      <c r="L18" s="43">
        <v>25279.95</v>
      </c>
      <c r="M18" s="43">
        <v>6469.44</v>
      </c>
    </row>
    <row r="19" spans="1:13" x14ac:dyDescent="0.2">
      <c r="B19" s="40" t="s">
        <v>35</v>
      </c>
      <c r="C19" s="67" t="s">
        <v>809</v>
      </c>
      <c r="D19" s="44">
        <v>1</v>
      </c>
      <c r="E19" s="40" t="s">
        <v>663</v>
      </c>
      <c r="F19" s="40" t="s">
        <v>664</v>
      </c>
      <c r="G19" s="40" t="s">
        <v>39</v>
      </c>
      <c r="H19" s="40" t="s">
        <v>806</v>
      </c>
      <c r="I19" s="42">
        <v>21732</v>
      </c>
      <c r="J19" s="40" t="s">
        <v>41</v>
      </c>
      <c r="K19" s="43">
        <v>2611.41</v>
      </c>
      <c r="L19" s="43">
        <v>2217.44</v>
      </c>
      <c r="M19" s="43">
        <v>393.97</v>
      </c>
    </row>
    <row r="20" spans="1:13" x14ac:dyDescent="0.2">
      <c r="B20" s="40" t="s">
        <v>35</v>
      </c>
      <c r="C20" s="67" t="s">
        <v>173</v>
      </c>
      <c r="D20" s="44">
        <v>1</v>
      </c>
      <c r="E20" s="40" t="s">
        <v>663</v>
      </c>
      <c r="F20" s="40" t="s">
        <v>664</v>
      </c>
      <c r="G20" s="40" t="s">
        <v>39</v>
      </c>
      <c r="H20" s="40" t="s">
        <v>51</v>
      </c>
      <c r="I20" s="42">
        <v>21732</v>
      </c>
      <c r="J20" s="40" t="s">
        <v>41</v>
      </c>
      <c r="K20" s="43">
        <v>44797.58</v>
      </c>
      <c r="L20" s="43">
        <v>41205.79</v>
      </c>
      <c r="M20" s="43">
        <v>3591.79</v>
      </c>
    </row>
    <row r="21" spans="1:13" x14ac:dyDescent="0.2">
      <c r="B21" s="40" t="s">
        <v>35</v>
      </c>
      <c r="C21" s="67" t="s">
        <v>310</v>
      </c>
      <c r="D21" s="44">
        <v>1</v>
      </c>
      <c r="E21" s="40" t="s">
        <v>663</v>
      </c>
      <c r="F21" s="40" t="s">
        <v>664</v>
      </c>
      <c r="G21" s="40" t="s">
        <v>39</v>
      </c>
      <c r="H21" s="40" t="s">
        <v>51</v>
      </c>
      <c r="I21" s="42">
        <v>27576</v>
      </c>
      <c r="J21" s="40" t="s">
        <v>41</v>
      </c>
      <c r="K21" s="43">
        <v>357.46</v>
      </c>
      <c r="L21" s="43">
        <v>280.12</v>
      </c>
      <c r="M21" s="43">
        <v>77.34</v>
      </c>
    </row>
    <row r="22" spans="1:13" s="141" customFormat="1" x14ac:dyDescent="0.2">
      <c r="C22" s="146"/>
      <c r="D22" s="146"/>
      <c r="I22" s="111"/>
      <c r="K22" s="112"/>
      <c r="L22" s="112"/>
      <c r="M22" s="112"/>
    </row>
    <row r="23" spans="1:13" s="141" customFormat="1" x14ac:dyDescent="0.2">
      <c r="A23" s="142" t="s">
        <v>1596</v>
      </c>
      <c r="C23" s="146"/>
      <c r="D23" s="146"/>
      <c r="I23" s="111"/>
      <c r="K23" s="112"/>
      <c r="L23" s="112"/>
      <c r="M23" s="112"/>
    </row>
    <row r="24" spans="1:13" x14ac:dyDescent="0.2">
      <c r="B24" s="40" t="s">
        <v>35</v>
      </c>
      <c r="C24" s="67" t="s">
        <v>667</v>
      </c>
      <c r="D24" s="44">
        <v>1</v>
      </c>
      <c r="E24" s="40" t="s">
        <v>663</v>
      </c>
      <c r="F24" s="40" t="s">
        <v>664</v>
      </c>
      <c r="G24" s="40" t="s">
        <v>39</v>
      </c>
      <c r="H24" s="40" t="s">
        <v>45</v>
      </c>
      <c r="I24" s="42">
        <v>39001</v>
      </c>
      <c r="J24" s="40" t="s">
        <v>41</v>
      </c>
      <c r="K24" s="43">
        <v>348207.26</v>
      </c>
      <c r="L24" s="43">
        <v>51271.040000000001</v>
      </c>
      <c r="M24" s="43">
        <v>296936.21999999997</v>
      </c>
    </row>
    <row r="25" spans="1:13" x14ac:dyDescent="0.2">
      <c r="B25" s="40" t="s">
        <v>35</v>
      </c>
      <c r="C25" s="67" t="s">
        <v>593</v>
      </c>
      <c r="D25" s="44">
        <v>1</v>
      </c>
      <c r="E25" s="40" t="s">
        <v>663</v>
      </c>
      <c r="F25" s="40" t="s">
        <v>664</v>
      </c>
      <c r="G25" s="40" t="s">
        <v>39</v>
      </c>
      <c r="H25" s="40" t="s">
        <v>591</v>
      </c>
      <c r="I25" s="42">
        <v>41180</v>
      </c>
      <c r="J25" s="40" t="s">
        <v>41</v>
      </c>
      <c r="K25" s="43">
        <v>5494.39</v>
      </c>
      <c r="L25" s="43">
        <v>160.87</v>
      </c>
      <c r="M25" s="43">
        <v>5333.52</v>
      </c>
    </row>
    <row r="26" spans="1:13" x14ac:dyDescent="0.2">
      <c r="B26" s="40" t="s">
        <v>35</v>
      </c>
      <c r="C26" s="67" t="s">
        <v>679</v>
      </c>
      <c r="D26" s="44">
        <v>1</v>
      </c>
      <c r="E26" s="40" t="s">
        <v>663</v>
      </c>
      <c r="F26" s="40" t="s">
        <v>664</v>
      </c>
      <c r="G26" s="40" t="s">
        <v>39</v>
      </c>
      <c r="H26" s="40" t="s">
        <v>45</v>
      </c>
      <c r="I26" s="42">
        <v>39001</v>
      </c>
      <c r="J26" s="40" t="s">
        <v>41</v>
      </c>
      <c r="K26" s="43">
        <v>668561.67000000004</v>
      </c>
      <c r="L26" s="43">
        <v>98440.95</v>
      </c>
      <c r="M26" s="43">
        <v>570120.72</v>
      </c>
    </row>
    <row r="27" spans="1:13" x14ac:dyDescent="0.2">
      <c r="B27" s="40" t="s">
        <v>35</v>
      </c>
      <c r="C27" s="67" t="s">
        <v>677</v>
      </c>
      <c r="D27" s="44">
        <v>1</v>
      </c>
      <c r="E27" s="40" t="s">
        <v>663</v>
      </c>
      <c r="F27" s="40" t="s">
        <v>664</v>
      </c>
      <c r="G27" s="40" t="s">
        <v>39</v>
      </c>
      <c r="H27" s="40" t="s">
        <v>45</v>
      </c>
      <c r="I27" s="42">
        <v>39001</v>
      </c>
      <c r="J27" s="40" t="s">
        <v>41</v>
      </c>
      <c r="K27" s="43">
        <v>156388.67000000001</v>
      </c>
      <c r="L27" s="43">
        <v>23027.119999999999</v>
      </c>
      <c r="M27" s="43">
        <v>133361.54999999999</v>
      </c>
    </row>
    <row r="28" spans="1:13" s="141" customFormat="1" x14ac:dyDescent="0.2">
      <c r="D28" s="146"/>
      <c r="I28" s="111"/>
      <c r="K28" s="112"/>
      <c r="L28" s="112"/>
      <c r="M28" s="112"/>
    </row>
    <row r="29" spans="1:13" s="71" customFormat="1" x14ac:dyDescent="0.2">
      <c r="A29" s="77" t="s">
        <v>1083</v>
      </c>
    </row>
    <row r="30" spans="1:13" x14ac:dyDescent="0.2">
      <c r="B30" s="40" t="s">
        <v>35</v>
      </c>
      <c r="C30" s="79" t="s">
        <v>748</v>
      </c>
      <c r="D30" s="44">
        <v>0</v>
      </c>
      <c r="E30" s="40" t="s">
        <v>663</v>
      </c>
      <c r="F30" s="40" t="s">
        <v>664</v>
      </c>
      <c r="G30" s="40" t="s">
        <v>39</v>
      </c>
      <c r="H30" s="40" t="s">
        <v>51</v>
      </c>
      <c r="I30" s="42">
        <v>34516</v>
      </c>
      <c r="J30" s="40" t="s">
        <v>41</v>
      </c>
      <c r="K30" s="43">
        <v>0</v>
      </c>
      <c r="L30" s="43">
        <v>0</v>
      </c>
      <c r="M30" s="43">
        <v>0</v>
      </c>
    </row>
    <row r="31" spans="1:13" x14ac:dyDescent="0.2">
      <c r="B31" s="40" t="s">
        <v>35</v>
      </c>
      <c r="C31" s="79" t="s">
        <v>716</v>
      </c>
      <c r="D31" s="44">
        <v>0</v>
      </c>
      <c r="E31" s="40" t="s">
        <v>663</v>
      </c>
      <c r="F31" s="40" t="s">
        <v>664</v>
      </c>
      <c r="G31" s="40" t="s">
        <v>39</v>
      </c>
      <c r="H31" s="40" t="s">
        <v>51</v>
      </c>
      <c r="I31" s="42">
        <v>25750</v>
      </c>
      <c r="J31" s="40" t="s">
        <v>41</v>
      </c>
      <c r="K31" s="43">
        <v>0</v>
      </c>
      <c r="L31" s="43">
        <v>0</v>
      </c>
      <c r="M31" s="43">
        <v>0</v>
      </c>
    </row>
    <row r="32" spans="1:13" x14ac:dyDescent="0.2">
      <c r="B32" s="40" t="s">
        <v>35</v>
      </c>
      <c r="C32" s="79" t="s">
        <v>698</v>
      </c>
      <c r="D32" s="44">
        <v>0</v>
      </c>
      <c r="E32" s="40" t="s">
        <v>663</v>
      </c>
      <c r="F32" s="40" t="s">
        <v>664</v>
      </c>
      <c r="G32" s="40" t="s">
        <v>39</v>
      </c>
      <c r="H32" s="40" t="s">
        <v>51</v>
      </c>
      <c r="I32" s="42">
        <v>25385</v>
      </c>
      <c r="J32" s="40" t="s">
        <v>41</v>
      </c>
      <c r="K32" s="43">
        <v>0</v>
      </c>
      <c r="L32" s="43">
        <v>0</v>
      </c>
      <c r="M32" s="43">
        <v>0</v>
      </c>
    </row>
    <row r="33" spans="2:13" x14ac:dyDescent="0.2">
      <c r="B33" s="40" t="s">
        <v>35</v>
      </c>
      <c r="C33" s="79" t="s">
        <v>727</v>
      </c>
      <c r="D33" s="44">
        <v>0</v>
      </c>
      <c r="E33" s="40" t="s">
        <v>663</v>
      </c>
      <c r="F33" s="40" t="s">
        <v>664</v>
      </c>
      <c r="G33" s="40" t="s">
        <v>39</v>
      </c>
      <c r="H33" s="40" t="s">
        <v>51</v>
      </c>
      <c r="I33" s="42">
        <v>34516</v>
      </c>
      <c r="J33" s="40" t="s">
        <v>41</v>
      </c>
      <c r="K33" s="43">
        <v>0</v>
      </c>
      <c r="L33" s="43">
        <v>0</v>
      </c>
      <c r="M33" s="43">
        <v>0</v>
      </c>
    </row>
    <row r="34" spans="2:13" x14ac:dyDescent="0.2">
      <c r="B34" s="40" t="s">
        <v>35</v>
      </c>
      <c r="C34" s="79" t="s">
        <v>730</v>
      </c>
      <c r="D34" s="44">
        <v>0</v>
      </c>
      <c r="E34" s="40" t="s">
        <v>663</v>
      </c>
      <c r="F34" s="40" t="s">
        <v>664</v>
      </c>
      <c r="G34" s="40" t="s">
        <v>39</v>
      </c>
      <c r="H34" s="40" t="s">
        <v>51</v>
      </c>
      <c r="I34" s="42">
        <v>25750</v>
      </c>
      <c r="J34" s="40" t="s">
        <v>41</v>
      </c>
      <c r="K34" s="43">
        <v>0</v>
      </c>
      <c r="L34" s="43">
        <v>0</v>
      </c>
      <c r="M34" s="43">
        <v>0</v>
      </c>
    </row>
    <row r="35" spans="2:13" x14ac:dyDescent="0.2">
      <c r="B35" s="40" t="s">
        <v>35</v>
      </c>
      <c r="C35" s="79" t="s">
        <v>707</v>
      </c>
      <c r="D35" s="44">
        <v>0</v>
      </c>
      <c r="E35" s="40" t="s">
        <v>663</v>
      </c>
      <c r="F35" s="40" t="s">
        <v>664</v>
      </c>
      <c r="G35" s="40" t="s">
        <v>39</v>
      </c>
      <c r="H35" s="40" t="s">
        <v>51</v>
      </c>
      <c r="I35" s="42">
        <v>25385</v>
      </c>
      <c r="J35" s="40" t="s">
        <v>41</v>
      </c>
      <c r="K35" s="43">
        <v>0</v>
      </c>
      <c r="L35" s="43">
        <v>0</v>
      </c>
      <c r="M35" s="43">
        <v>0</v>
      </c>
    </row>
    <row r="36" spans="2:13" x14ac:dyDescent="0.2">
      <c r="B36" s="40" t="s">
        <v>35</v>
      </c>
      <c r="C36" s="79" t="s">
        <v>707</v>
      </c>
      <c r="D36" s="44">
        <v>0</v>
      </c>
      <c r="E36" s="40" t="s">
        <v>663</v>
      </c>
      <c r="F36" s="40" t="s">
        <v>664</v>
      </c>
      <c r="G36" s="40" t="s">
        <v>39</v>
      </c>
      <c r="H36" s="40" t="s">
        <v>51</v>
      </c>
      <c r="I36" s="42">
        <v>25750</v>
      </c>
      <c r="J36" s="40" t="s">
        <v>41</v>
      </c>
      <c r="K36" s="43">
        <v>0</v>
      </c>
      <c r="L36" s="43">
        <v>0</v>
      </c>
      <c r="M36" s="43">
        <v>0</v>
      </c>
    </row>
    <row r="37" spans="2:13" x14ac:dyDescent="0.2">
      <c r="B37" s="40" t="s">
        <v>35</v>
      </c>
      <c r="C37" s="79" t="s">
        <v>708</v>
      </c>
      <c r="D37" s="44">
        <v>0</v>
      </c>
      <c r="E37" s="40" t="s">
        <v>663</v>
      </c>
      <c r="F37" s="40" t="s">
        <v>664</v>
      </c>
      <c r="G37" s="40" t="s">
        <v>39</v>
      </c>
      <c r="H37" s="40" t="s">
        <v>51</v>
      </c>
      <c r="I37" s="42">
        <v>25385</v>
      </c>
      <c r="J37" s="40" t="s">
        <v>41</v>
      </c>
      <c r="K37" s="43">
        <v>0</v>
      </c>
      <c r="L37" s="43">
        <v>0</v>
      </c>
      <c r="M37" s="43">
        <v>0</v>
      </c>
    </row>
    <row r="38" spans="2:13" x14ac:dyDescent="0.2">
      <c r="B38" s="40" t="s">
        <v>35</v>
      </c>
      <c r="C38" s="79" t="s">
        <v>712</v>
      </c>
      <c r="D38" s="44">
        <v>0</v>
      </c>
      <c r="E38" s="40" t="s">
        <v>663</v>
      </c>
      <c r="F38" s="40" t="s">
        <v>664</v>
      </c>
      <c r="G38" s="40" t="s">
        <v>39</v>
      </c>
      <c r="H38" s="40" t="s">
        <v>51</v>
      </c>
      <c r="I38" s="42">
        <v>25750</v>
      </c>
      <c r="J38" s="40" t="s">
        <v>41</v>
      </c>
      <c r="K38" s="43">
        <v>0</v>
      </c>
      <c r="L38" s="43">
        <v>0</v>
      </c>
      <c r="M38" s="43">
        <v>0</v>
      </c>
    </row>
    <row r="39" spans="2:13" x14ac:dyDescent="0.2">
      <c r="B39" s="40" t="s">
        <v>35</v>
      </c>
      <c r="C39" s="79" t="s">
        <v>699</v>
      </c>
      <c r="D39" s="44">
        <v>0</v>
      </c>
      <c r="E39" s="40" t="s">
        <v>663</v>
      </c>
      <c r="F39" s="40" t="s">
        <v>664</v>
      </c>
      <c r="G39" s="40" t="s">
        <v>39</v>
      </c>
      <c r="H39" s="40" t="s">
        <v>51</v>
      </c>
      <c r="I39" s="42">
        <v>25385</v>
      </c>
      <c r="J39" s="40" t="s">
        <v>41</v>
      </c>
      <c r="K39" s="43">
        <v>0</v>
      </c>
      <c r="L39" s="43">
        <v>0</v>
      </c>
      <c r="M39" s="43">
        <v>0</v>
      </c>
    </row>
    <row r="40" spans="2:13" x14ac:dyDescent="0.2">
      <c r="B40" s="40" t="s">
        <v>35</v>
      </c>
      <c r="C40" s="79" t="s">
        <v>798</v>
      </c>
      <c r="D40" s="44">
        <v>0</v>
      </c>
      <c r="E40" s="40" t="s">
        <v>663</v>
      </c>
      <c r="F40" s="40" t="s">
        <v>664</v>
      </c>
      <c r="G40" s="40" t="s">
        <v>39</v>
      </c>
      <c r="H40" s="40" t="s">
        <v>51</v>
      </c>
      <c r="I40" s="42">
        <v>25750</v>
      </c>
      <c r="J40" s="40" t="s">
        <v>41</v>
      </c>
      <c r="K40" s="43">
        <v>0</v>
      </c>
      <c r="L40" s="43">
        <v>0</v>
      </c>
      <c r="M40" s="43">
        <v>0</v>
      </c>
    </row>
    <row r="41" spans="2:13" x14ac:dyDescent="0.2">
      <c r="B41" s="40" t="s">
        <v>35</v>
      </c>
      <c r="C41" s="79" t="s">
        <v>674</v>
      </c>
      <c r="D41" s="44">
        <v>0</v>
      </c>
      <c r="E41" s="40" t="s">
        <v>663</v>
      </c>
      <c r="F41" s="40" t="s">
        <v>664</v>
      </c>
      <c r="G41" s="40" t="s">
        <v>39</v>
      </c>
      <c r="H41" s="40" t="s">
        <v>45</v>
      </c>
      <c r="I41" s="42">
        <v>34516</v>
      </c>
      <c r="J41" s="40" t="s">
        <v>41</v>
      </c>
      <c r="K41" s="43">
        <v>0</v>
      </c>
      <c r="L41" s="43">
        <v>0</v>
      </c>
      <c r="M41" s="43">
        <v>0</v>
      </c>
    </row>
    <row r="42" spans="2:13" x14ac:dyDescent="0.2">
      <c r="B42" s="40" t="s">
        <v>35</v>
      </c>
      <c r="C42" s="79" t="s">
        <v>770</v>
      </c>
      <c r="D42" s="44">
        <v>0</v>
      </c>
      <c r="E42" s="40" t="s">
        <v>663</v>
      </c>
      <c r="F42" s="40" t="s">
        <v>664</v>
      </c>
      <c r="G42" s="40" t="s">
        <v>39</v>
      </c>
      <c r="H42" s="40" t="s">
        <v>51</v>
      </c>
      <c r="I42" s="42">
        <v>34516</v>
      </c>
      <c r="J42" s="40" t="s">
        <v>41</v>
      </c>
      <c r="K42" s="43">
        <v>0</v>
      </c>
      <c r="L42" s="43">
        <v>0</v>
      </c>
      <c r="M42" s="43">
        <v>0</v>
      </c>
    </row>
    <row r="43" spans="2:13" x14ac:dyDescent="0.2">
      <c r="B43" s="40" t="s">
        <v>35</v>
      </c>
      <c r="C43" s="79" t="s">
        <v>721</v>
      </c>
      <c r="D43" s="44">
        <v>0</v>
      </c>
      <c r="E43" s="40" t="s">
        <v>663</v>
      </c>
      <c r="F43" s="40" t="s">
        <v>664</v>
      </c>
      <c r="G43" s="40" t="s">
        <v>39</v>
      </c>
      <c r="H43" s="40" t="s">
        <v>51</v>
      </c>
      <c r="I43" s="42">
        <v>25385</v>
      </c>
      <c r="J43" s="40" t="s">
        <v>41</v>
      </c>
      <c r="K43" s="43">
        <v>0</v>
      </c>
      <c r="L43" s="43">
        <v>0</v>
      </c>
      <c r="M43" s="43">
        <v>0</v>
      </c>
    </row>
    <row r="44" spans="2:13" x14ac:dyDescent="0.2">
      <c r="B44" s="40" t="s">
        <v>35</v>
      </c>
      <c r="C44" s="79" t="s">
        <v>701</v>
      </c>
      <c r="D44" s="44">
        <v>0</v>
      </c>
      <c r="E44" s="40" t="s">
        <v>663</v>
      </c>
      <c r="F44" s="40" t="s">
        <v>664</v>
      </c>
      <c r="G44" s="40" t="s">
        <v>39</v>
      </c>
      <c r="H44" s="40" t="s">
        <v>51</v>
      </c>
      <c r="I44" s="42">
        <v>25750</v>
      </c>
      <c r="J44" s="40" t="s">
        <v>41</v>
      </c>
      <c r="K44" s="43">
        <v>0</v>
      </c>
      <c r="L44" s="43">
        <v>0</v>
      </c>
      <c r="M44" s="43">
        <v>0</v>
      </c>
    </row>
    <row r="45" spans="2:13" x14ac:dyDescent="0.2">
      <c r="B45" s="40" t="s">
        <v>35</v>
      </c>
      <c r="C45" s="79" t="s">
        <v>697</v>
      </c>
      <c r="D45" s="44">
        <v>0</v>
      </c>
      <c r="E45" s="40" t="s">
        <v>663</v>
      </c>
      <c r="F45" s="40" t="s">
        <v>664</v>
      </c>
      <c r="G45" s="40" t="s">
        <v>39</v>
      </c>
      <c r="H45" s="40" t="s">
        <v>51</v>
      </c>
      <c r="I45" s="42">
        <v>25750</v>
      </c>
      <c r="J45" s="40" t="s">
        <v>41</v>
      </c>
      <c r="K45" s="43">
        <v>0</v>
      </c>
      <c r="L45" s="43">
        <v>0</v>
      </c>
      <c r="M45" s="43">
        <v>0</v>
      </c>
    </row>
    <row r="46" spans="2:13" x14ac:dyDescent="0.2">
      <c r="B46" s="40" t="s">
        <v>35</v>
      </c>
      <c r="C46" s="79" t="s">
        <v>722</v>
      </c>
      <c r="D46" s="44">
        <v>0</v>
      </c>
      <c r="E46" s="40" t="s">
        <v>663</v>
      </c>
      <c r="F46" s="40" t="s">
        <v>664</v>
      </c>
      <c r="G46" s="40" t="s">
        <v>39</v>
      </c>
      <c r="H46" s="40" t="s">
        <v>51</v>
      </c>
      <c r="I46" s="42">
        <v>25750</v>
      </c>
      <c r="J46" s="40" t="s">
        <v>41</v>
      </c>
      <c r="K46" s="43">
        <v>0</v>
      </c>
      <c r="L46" s="43">
        <v>0</v>
      </c>
      <c r="M46" s="43">
        <v>0</v>
      </c>
    </row>
    <row r="47" spans="2:13" x14ac:dyDescent="0.2">
      <c r="B47" s="40" t="s">
        <v>35</v>
      </c>
      <c r="C47" s="79" t="s">
        <v>55</v>
      </c>
      <c r="D47" s="44">
        <v>0</v>
      </c>
      <c r="E47" s="40" t="s">
        <v>663</v>
      </c>
      <c r="F47" s="40" t="s">
        <v>664</v>
      </c>
      <c r="G47" s="40" t="s">
        <v>39</v>
      </c>
      <c r="H47" s="40" t="s">
        <v>51</v>
      </c>
      <c r="I47" s="42">
        <v>25750</v>
      </c>
      <c r="J47" s="40" t="s">
        <v>41</v>
      </c>
      <c r="K47" s="43">
        <v>0</v>
      </c>
      <c r="L47" s="43">
        <v>0</v>
      </c>
      <c r="M47" s="43">
        <v>0</v>
      </c>
    </row>
    <row r="48" spans="2:13" x14ac:dyDescent="0.2">
      <c r="B48" s="40" t="s">
        <v>35</v>
      </c>
      <c r="C48" s="79" t="s">
        <v>732</v>
      </c>
      <c r="D48" s="44">
        <v>0</v>
      </c>
      <c r="E48" s="40" t="s">
        <v>663</v>
      </c>
      <c r="F48" s="40" t="s">
        <v>664</v>
      </c>
      <c r="G48" s="40" t="s">
        <v>39</v>
      </c>
      <c r="H48" s="40" t="s">
        <v>51</v>
      </c>
      <c r="I48" s="42">
        <v>25385</v>
      </c>
      <c r="J48" s="40" t="s">
        <v>41</v>
      </c>
      <c r="K48" s="43">
        <v>0</v>
      </c>
      <c r="L48" s="43">
        <v>0</v>
      </c>
      <c r="M48" s="43">
        <v>0</v>
      </c>
    </row>
    <row r="49" spans="2:13" x14ac:dyDescent="0.2">
      <c r="B49" s="40" t="s">
        <v>35</v>
      </c>
      <c r="C49" s="79" t="s">
        <v>675</v>
      </c>
      <c r="D49" s="44">
        <v>0</v>
      </c>
      <c r="E49" s="40" t="s">
        <v>663</v>
      </c>
      <c r="F49" s="40" t="s">
        <v>664</v>
      </c>
      <c r="G49" s="40" t="s">
        <v>39</v>
      </c>
      <c r="H49" s="40" t="s">
        <v>45</v>
      </c>
      <c r="I49" s="42">
        <v>33420</v>
      </c>
      <c r="J49" s="40" t="s">
        <v>41</v>
      </c>
      <c r="K49" s="43">
        <v>0</v>
      </c>
      <c r="L49" s="43">
        <v>0</v>
      </c>
      <c r="M49" s="43">
        <v>0</v>
      </c>
    </row>
    <row r="50" spans="2:13" x14ac:dyDescent="0.2">
      <c r="B50" s="40" t="s">
        <v>35</v>
      </c>
      <c r="C50" s="79" t="s">
        <v>671</v>
      </c>
      <c r="D50" s="86">
        <v>1</v>
      </c>
      <c r="E50" s="40" t="s">
        <v>663</v>
      </c>
      <c r="F50" s="40" t="s">
        <v>664</v>
      </c>
      <c r="G50" s="40" t="s">
        <v>39</v>
      </c>
      <c r="H50" s="40" t="s">
        <v>45</v>
      </c>
      <c r="I50" s="42">
        <v>34516</v>
      </c>
      <c r="J50" s="40" t="s">
        <v>41</v>
      </c>
      <c r="K50" s="43">
        <v>72531.820000000007</v>
      </c>
      <c r="L50" s="43">
        <v>30302.799999999999</v>
      </c>
      <c r="M50" s="43">
        <v>42229.02</v>
      </c>
    </row>
    <row r="51" spans="2:13" x14ac:dyDescent="0.2">
      <c r="B51" s="40" t="s">
        <v>35</v>
      </c>
      <c r="C51" s="79" t="s">
        <v>713</v>
      </c>
      <c r="D51" s="44">
        <v>0</v>
      </c>
      <c r="E51" s="40" t="s">
        <v>663</v>
      </c>
      <c r="F51" s="40" t="s">
        <v>664</v>
      </c>
      <c r="G51" s="40" t="s">
        <v>39</v>
      </c>
      <c r="H51" s="40" t="s">
        <v>51</v>
      </c>
      <c r="I51" s="42">
        <v>23559</v>
      </c>
      <c r="J51" s="40" t="s">
        <v>41</v>
      </c>
      <c r="K51" s="43">
        <v>0</v>
      </c>
      <c r="L51" s="43">
        <v>0</v>
      </c>
      <c r="M51" s="43">
        <v>0</v>
      </c>
    </row>
    <row r="52" spans="2:13" x14ac:dyDescent="0.2">
      <c r="B52" s="40" t="s">
        <v>35</v>
      </c>
      <c r="C52" s="79" t="s">
        <v>131</v>
      </c>
      <c r="D52" s="44">
        <v>0</v>
      </c>
      <c r="E52" s="40" t="s">
        <v>663</v>
      </c>
      <c r="F52" s="40" t="s">
        <v>664</v>
      </c>
      <c r="G52" s="40" t="s">
        <v>39</v>
      </c>
      <c r="H52" s="40" t="s">
        <v>51</v>
      </c>
      <c r="I52" s="42">
        <v>25385</v>
      </c>
      <c r="J52" s="40" t="s">
        <v>41</v>
      </c>
      <c r="K52" s="43">
        <v>0</v>
      </c>
      <c r="L52" s="43">
        <v>0</v>
      </c>
      <c r="M52" s="43">
        <v>0</v>
      </c>
    </row>
    <row r="53" spans="2:13" x14ac:dyDescent="0.2">
      <c r="B53" s="40" t="s">
        <v>35</v>
      </c>
      <c r="C53" s="79" t="s">
        <v>688</v>
      </c>
      <c r="D53" s="44">
        <v>0</v>
      </c>
      <c r="E53" s="40" t="s">
        <v>663</v>
      </c>
      <c r="F53" s="40" t="s">
        <v>664</v>
      </c>
      <c r="G53" s="40" t="s">
        <v>39</v>
      </c>
      <c r="H53" s="40" t="s">
        <v>51</v>
      </c>
      <c r="I53" s="42">
        <v>25385</v>
      </c>
      <c r="J53" s="40" t="s">
        <v>41</v>
      </c>
      <c r="K53" s="43">
        <v>0</v>
      </c>
      <c r="L53" s="43">
        <v>0</v>
      </c>
      <c r="M53" s="43">
        <v>0</v>
      </c>
    </row>
    <row r="54" spans="2:13" x14ac:dyDescent="0.2">
      <c r="B54" s="40" t="s">
        <v>35</v>
      </c>
      <c r="C54" s="79" t="s">
        <v>704</v>
      </c>
      <c r="D54" s="44">
        <v>0</v>
      </c>
      <c r="E54" s="40" t="s">
        <v>663</v>
      </c>
      <c r="F54" s="40" t="s">
        <v>664</v>
      </c>
      <c r="G54" s="40" t="s">
        <v>39</v>
      </c>
      <c r="H54" s="40" t="s">
        <v>51</v>
      </c>
      <c r="I54" s="42">
        <v>25750</v>
      </c>
      <c r="J54" s="40" t="s">
        <v>41</v>
      </c>
      <c r="K54" s="43">
        <v>0</v>
      </c>
      <c r="L54" s="43">
        <v>0</v>
      </c>
      <c r="M54" s="43">
        <v>0</v>
      </c>
    </row>
    <row r="55" spans="2:13" x14ac:dyDescent="0.2">
      <c r="B55" s="40" t="s">
        <v>35</v>
      </c>
      <c r="C55" s="79" t="s">
        <v>705</v>
      </c>
      <c r="D55" s="44">
        <v>0</v>
      </c>
      <c r="E55" s="40" t="s">
        <v>663</v>
      </c>
      <c r="F55" s="40" t="s">
        <v>664</v>
      </c>
      <c r="G55" s="40" t="s">
        <v>39</v>
      </c>
      <c r="H55" s="40" t="s">
        <v>51</v>
      </c>
      <c r="I55" s="42">
        <v>25385</v>
      </c>
      <c r="J55" s="40" t="s">
        <v>41</v>
      </c>
      <c r="K55" s="43">
        <v>0</v>
      </c>
      <c r="L55" s="43">
        <v>0</v>
      </c>
      <c r="M55" s="43">
        <v>0</v>
      </c>
    </row>
    <row r="56" spans="2:13" x14ac:dyDescent="0.2">
      <c r="B56" s="40" t="s">
        <v>35</v>
      </c>
      <c r="C56" s="79" t="s">
        <v>775</v>
      </c>
      <c r="D56" s="44">
        <v>0</v>
      </c>
      <c r="E56" s="40" t="s">
        <v>663</v>
      </c>
      <c r="F56" s="40" t="s">
        <v>664</v>
      </c>
      <c r="G56" s="40" t="s">
        <v>39</v>
      </c>
      <c r="H56" s="40" t="s">
        <v>51</v>
      </c>
      <c r="I56" s="42">
        <v>34516</v>
      </c>
      <c r="J56" s="40" t="s">
        <v>41</v>
      </c>
      <c r="K56" s="43">
        <v>0</v>
      </c>
      <c r="L56" s="43">
        <v>0</v>
      </c>
      <c r="M56" s="43">
        <v>0</v>
      </c>
    </row>
    <row r="57" spans="2:13" x14ac:dyDescent="0.2">
      <c r="B57" s="40" t="s">
        <v>35</v>
      </c>
      <c r="C57" s="79" t="s">
        <v>726</v>
      </c>
      <c r="D57" s="44">
        <v>0</v>
      </c>
      <c r="E57" s="40" t="s">
        <v>663</v>
      </c>
      <c r="F57" s="40" t="s">
        <v>664</v>
      </c>
      <c r="G57" s="40" t="s">
        <v>39</v>
      </c>
      <c r="H57" s="40" t="s">
        <v>51</v>
      </c>
      <c r="I57" s="42">
        <v>21732</v>
      </c>
      <c r="J57" s="40" t="s">
        <v>41</v>
      </c>
      <c r="K57" s="43">
        <v>0</v>
      </c>
      <c r="L57" s="43">
        <v>0</v>
      </c>
      <c r="M57" s="43">
        <v>0</v>
      </c>
    </row>
    <row r="58" spans="2:13" x14ac:dyDescent="0.2">
      <c r="B58" s="40" t="s">
        <v>35</v>
      </c>
      <c r="C58" s="79" t="s">
        <v>747</v>
      </c>
      <c r="D58" s="44">
        <v>0</v>
      </c>
      <c r="E58" s="40" t="s">
        <v>663</v>
      </c>
      <c r="F58" s="40" t="s">
        <v>664</v>
      </c>
      <c r="G58" s="40" t="s">
        <v>39</v>
      </c>
      <c r="H58" s="40" t="s">
        <v>51</v>
      </c>
      <c r="I58" s="42">
        <v>25385</v>
      </c>
      <c r="J58" s="40" t="s">
        <v>41</v>
      </c>
      <c r="K58" s="43">
        <v>0</v>
      </c>
      <c r="L58" s="43">
        <v>0</v>
      </c>
      <c r="M58" s="43">
        <v>0</v>
      </c>
    </row>
    <row r="59" spans="2:13" x14ac:dyDescent="0.2">
      <c r="B59" s="40" t="s">
        <v>35</v>
      </c>
      <c r="C59" s="79" t="s">
        <v>710</v>
      </c>
      <c r="D59" s="44">
        <v>0</v>
      </c>
      <c r="E59" s="40" t="s">
        <v>663</v>
      </c>
      <c r="F59" s="40" t="s">
        <v>664</v>
      </c>
      <c r="G59" s="40" t="s">
        <v>39</v>
      </c>
      <c r="H59" s="40" t="s">
        <v>51</v>
      </c>
      <c r="I59" s="42">
        <v>25750</v>
      </c>
      <c r="J59" s="40" t="s">
        <v>41</v>
      </c>
      <c r="K59" s="43">
        <v>0</v>
      </c>
      <c r="L59" s="43">
        <v>0</v>
      </c>
      <c r="M59" s="43">
        <v>0</v>
      </c>
    </row>
    <row r="60" spans="2:13" x14ac:dyDescent="0.2">
      <c r="B60" s="40" t="s">
        <v>35</v>
      </c>
      <c r="C60" s="79" t="s">
        <v>706</v>
      </c>
      <c r="D60" s="44">
        <v>0</v>
      </c>
      <c r="E60" s="40" t="s">
        <v>663</v>
      </c>
      <c r="F60" s="40" t="s">
        <v>664</v>
      </c>
      <c r="G60" s="40" t="s">
        <v>39</v>
      </c>
      <c r="H60" s="40" t="s">
        <v>51</v>
      </c>
      <c r="I60" s="42">
        <v>25385</v>
      </c>
      <c r="J60" s="40" t="s">
        <v>41</v>
      </c>
      <c r="K60" s="43">
        <v>0</v>
      </c>
      <c r="L60" s="43">
        <v>0</v>
      </c>
      <c r="M60" s="43">
        <v>0</v>
      </c>
    </row>
    <row r="61" spans="2:13" x14ac:dyDescent="0.2">
      <c r="B61" s="40" t="s">
        <v>35</v>
      </c>
      <c r="C61" s="79" t="s">
        <v>696</v>
      </c>
      <c r="D61" s="44">
        <v>0</v>
      </c>
      <c r="E61" s="40" t="s">
        <v>663</v>
      </c>
      <c r="F61" s="40" t="s">
        <v>664</v>
      </c>
      <c r="G61" s="40" t="s">
        <v>39</v>
      </c>
      <c r="H61" s="40" t="s">
        <v>51</v>
      </c>
      <c r="I61" s="42">
        <v>25385</v>
      </c>
      <c r="J61" s="40" t="s">
        <v>41</v>
      </c>
      <c r="K61" s="43">
        <v>0</v>
      </c>
      <c r="L61" s="43">
        <v>0</v>
      </c>
      <c r="M61" s="43">
        <v>0</v>
      </c>
    </row>
    <row r="62" spans="2:13" x14ac:dyDescent="0.2">
      <c r="B62" s="40" t="s">
        <v>35</v>
      </c>
      <c r="C62" s="79" t="s">
        <v>729</v>
      </c>
      <c r="D62" s="44">
        <v>0</v>
      </c>
      <c r="E62" s="40" t="s">
        <v>663</v>
      </c>
      <c r="F62" s="40" t="s">
        <v>664</v>
      </c>
      <c r="G62" s="40" t="s">
        <v>39</v>
      </c>
      <c r="H62" s="40" t="s">
        <v>51</v>
      </c>
      <c r="I62" s="42">
        <v>25750</v>
      </c>
      <c r="J62" s="40" t="s">
        <v>41</v>
      </c>
      <c r="K62" s="43">
        <v>0</v>
      </c>
      <c r="L62" s="43">
        <v>0</v>
      </c>
      <c r="M62" s="43">
        <v>0</v>
      </c>
    </row>
    <row r="63" spans="2:13" x14ac:dyDescent="0.2">
      <c r="B63" s="40" t="s">
        <v>35</v>
      </c>
      <c r="C63" s="79" t="s">
        <v>802</v>
      </c>
      <c r="D63" s="44">
        <v>0</v>
      </c>
      <c r="E63" s="40" t="s">
        <v>663</v>
      </c>
      <c r="F63" s="40" t="s">
        <v>664</v>
      </c>
      <c r="G63" s="40" t="s">
        <v>39</v>
      </c>
      <c r="H63" s="40" t="s">
        <v>51</v>
      </c>
      <c r="I63" s="42">
        <v>21732</v>
      </c>
      <c r="J63" s="40" t="s">
        <v>41</v>
      </c>
      <c r="K63" s="43">
        <v>0</v>
      </c>
      <c r="L63" s="43">
        <v>0</v>
      </c>
      <c r="M63" s="43">
        <v>0</v>
      </c>
    </row>
    <row r="64" spans="2:13" s="71" customFormat="1" x14ac:dyDescent="0.2">
      <c r="C64" s="80"/>
      <c r="D64" s="75"/>
      <c r="I64" s="73"/>
      <c r="K64" s="74"/>
      <c r="L64" s="74"/>
      <c r="M64" s="74"/>
    </row>
    <row r="65" spans="1:13" s="80" customFormat="1" x14ac:dyDescent="0.2">
      <c r="A65" s="77" t="s">
        <v>1085</v>
      </c>
      <c r="D65" s="83"/>
      <c r="I65" s="84"/>
      <c r="K65" s="85"/>
      <c r="L65" s="85"/>
      <c r="M65" s="85"/>
    </row>
    <row r="66" spans="1:13" x14ac:dyDescent="0.2">
      <c r="B66" s="40" t="s">
        <v>35</v>
      </c>
      <c r="C66" s="81" t="s">
        <v>723</v>
      </c>
      <c r="D66" s="44">
        <v>1</v>
      </c>
      <c r="E66" s="40" t="s">
        <v>663</v>
      </c>
      <c r="F66" s="40" t="s">
        <v>664</v>
      </c>
      <c r="G66" s="40" t="s">
        <v>39</v>
      </c>
      <c r="H66" s="40" t="s">
        <v>51</v>
      </c>
      <c r="I66" s="42">
        <v>23559</v>
      </c>
      <c r="J66" s="40" t="s">
        <v>41</v>
      </c>
      <c r="K66" s="43">
        <v>6512.67</v>
      </c>
      <c r="L66" s="43">
        <v>5796.39</v>
      </c>
      <c r="M66" s="43">
        <v>716.28</v>
      </c>
    </row>
    <row r="67" spans="1:13" x14ac:dyDescent="0.2">
      <c r="B67" s="40" t="s">
        <v>35</v>
      </c>
      <c r="C67" s="81" t="s">
        <v>735</v>
      </c>
      <c r="D67" s="44">
        <v>1</v>
      </c>
      <c r="E67" s="40" t="s">
        <v>663</v>
      </c>
      <c r="F67" s="40" t="s">
        <v>664</v>
      </c>
      <c r="G67" s="40" t="s">
        <v>39</v>
      </c>
      <c r="H67" s="40" t="s">
        <v>51</v>
      </c>
      <c r="I67" s="42">
        <v>34881</v>
      </c>
      <c r="J67" s="40" t="s">
        <v>41</v>
      </c>
      <c r="K67" s="43">
        <v>66419.72</v>
      </c>
      <c r="L67" s="43">
        <v>27782.639999999999</v>
      </c>
      <c r="M67" s="43">
        <v>38637.08</v>
      </c>
    </row>
    <row r="68" spans="1:13" s="141" customFormat="1" x14ac:dyDescent="0.2">
      <c r="C68" s="144"/>
      <c r="D68" s="146"/>
      <c r="I68" s="111"/>
      <c r="K68" s="112"/>
      <c r="L68" s="112"/>
      <c r="M68" s="112"/>
    </row>
    <row r="69" spans="1:13" s="141" customFormat="1" x14ac:dyDescent="0.2">
      <c r="C69" s="144"/>
      <c r="D69" s="146"/>
      <c r="I69" s="111"/>
      <c r="K69" s="112"/>
      <c r="L69" s="112"/>
      <c r="M69" s="112"/>
    </row>
    <row r="70" spans="1:13" s="71" customFormat="1" x14ac:dyDescent="0.2">
      <c r="A70" s="142" t="s">
        <v>1595</v>
      </c>
      <c r="C70" s="80"/>
      <c r="D70" s="75"/>
      <c r="I70" s="73"/>
      <c r="K70" s="74"/>
      <c r="L70" s="74"/>
      <c r="M70" s="74"/>
    </row>
    <row r="71" spans="1:13" x14ac:dyDescent="0.2">
      <c r="B71" s="40" t="s">
        <v>35</v>
      </c>
      <c r="C71" s="76" t="s">
        <v>805</v>
      </c>
      <c r="D71" s="44">
        <v>0</v>
      </c>
      <c r="E71" s="40" t="s">
        <v>663</v>
      </c>
      <c r="F71" s="40" t="s">
        <v>664</v>
      </c>
      <c r="G71" s="40" t="s">
        <v>109</v>
      </c>
      <c r="H71" s="40" t="s">
        <v>268</v>
      </c>
      <c r="I71" s="42">
        <v>40833</v>
      </c>
      <c r="J71" s="40" t="s">
        <v>41</v>
      </c>
      <c r="K71" s="43">
        <v>0</v>
      </c>
      <c r="L71" s="43">
        <v>0</v>
      </c>
      <c r="M71" s="43">
        <v>0</v>
      </c>
    </row>
    <row r="72" spans="1:13" x14ac:dyDescent="0.2">
      <c r="B72" s="40" t="s">
        <v>35</v>
      </c>
      <c r="C72" s="76" t="s">
        <v>803</v>
      </c>
      <c r="D72" s="44">
        <v>0</v>
      </c>
      <c r="E72" s="40" t="s">
        <v>663</v>
      </c>
      <c r="F72" s="40" t="s">
        <v>664</v>
      </c>
      <c r="G72" s="40" t="s">
        <v>109</v>
      </c>
      <c r="H72" s="40" t="s">
        <v>51</v>
      </c>
      <c r="I72" s="42">
        <v>39478</v>
      </c>
      <c r="J72" s="40" t="s">
        <v>41</v>
      </c>
      <c r="K72" s="43">
        <v>0</v>
      </c>
      <c r="L72" s="43">
        <v>0</v>
      </c>
      <c r="M72" s="43">
        <v>0</v>
      </c>
    </row>
    <row r="73" spans="1:13" x14ac:dyDescent="0.2">
      <c r="B73" s="40" t="s">
        <v>35</v>
      </c>
      <c r="C73" s="76" t="s">
        <v>750</v>
      </c>
      <c r="D73" s="44">
        <v>0</v>
      </c>
      <c r="E73" s="40" t="s">
        <v>663</v>
      </c>
      <c r="F73" s="40" t="s">
        <v>664</v>
      </c>
      <c r="G73" s="40" t="s">
        <v>39</v>
      </c>
      <c r="H73" s="40" t="s">
        <v>51</v>
      </c>
      <c r="I73" s="42">
        <v>27211</v>
      </c>
      <c r="J73" s="40" t="s">
        <v>41</v>
      </c>
      <c r="K73" s="43">
        <v>0</v>
      </c>
      <c r="L73" s="43">
        <v>0</v>
      </c>
      <c r="M73" s="43">
        <v>0</v>
      </c>
    </row>
    <row r="74" spans="1:13" x14ac:dyDescent="0.2">
      <c r="B74" s="40" t="s">
        <v>35</v>
      </c>
      <c r="C74" s="76" t="s">
        <v>134</v>
      </c>
      <c r="D74" s="44">
        <v>1</v>
      </c>
      <c r="E74" s="40" t="s">
        <v>663</v>
      </c>
      <c r="F74" s="40" t="s">
        <v>664</v>
      </c>
      <c r="G74" s="40" t="s">
        <v>39</v>
      </c>
      <c r="H74" s="40" t="s">
        <v>51</v>
      </c>
      <c r="I74" s="42">
        <v>40088</v>
      </c>
      <c r="J74" s="40" t="s">
        <v>41</v>
      </c>
      <c r="K74" s="43">
        <v>25587.17</v>
      </c>
      <c r="L74" s="43">
        <v>2134.25</v>
      </c>
      <c r="M74" s="43">
        <v>23452.92</v>
      </c>
    </row>
    <row r="75" spans="1:13" x14ac:dyDescent="0.2">
      <c r="B75" s="40" t="s">
        <v>35</v>
      </c>
      <c r="C75" s="76" t="s">
        <v>209</v>
      </c>
      <c r="D75" s="44">
        <v>1</v>
      </c>
      <c r="E75" s="40" t="s">
        <v>663</v>
      </c>
      <c r="F75" s="40" t="s">
        <v>664</v>
      </c>
      <c r="G75" s="40" t="s">
        <v>39</v>
      </c>
      <c r="H75" s="40" t="s">
        <v>51</v>
      </c>
      <c r="I75" s="42">
        <v>40088</v>
      </c>
      <c r="J75" s="40" t="s">
        <v>41</v>
      </c>
      <c r="K75" s="43">
        <v>21422.39</v>
      </c>
      <c r="L75" s="43">
        <v>1786.87</v>
      </c>
      <c r="M75" s="43">
        <v>19635.52</v>
      </c>
    </row>
    <row r="76" spans="1:13" x14ac:dyDescent="0.2">
      <c r="B76" s="40" t="s">
        <v>35</v>
      </c>
      <c r="C76" s="76" t="s">
        <v>135</v>
      </c>
      <c r="D76" s="44">
        <v>3</v>
      </c>
      <c r="E76" s="40" t="s">
        <v>663</v>
      </c>
      <c r="F76" s="40" t="s">
        <v>664</v>
      </c>
      <c r="G76" s="40" t="s">
        <v>39</v>
      </c>
      <c r="H76" s="40" t="s">
        <v>51</v>
      </c>
      <c r="I76" s="42">
        <v>39001</v>
      </c>
      <c r="J76" s="40" t="s">
        <v>41</v>
      </c>
      <c r="K76" s="43">
        <v>573555.54</v>
      </c>
      <c r="L76" s="43">
        <v>89629.23</v>
      </c>
      <c r="M76" s="43">
        <v>483926.31</v>
      </c>
    </row>
    <row r="77" spans="1:13" x14ac:dyDescent="0.2">
      <c r="B77" s="40" t="s">
        <v>35</v>
      </c>
      <c r="C77" s="76" t="s">
        <v>135</v>
      </c>
      <c r="D77" s="44">
        <v>2</v>
      </c>
      <c r="E77" s="40" t="s">
        <v>663</v>
      </c>
      <c r="F77" s="40" t="s">
        <v>664</v>
      </c>
      <c r="G77" s="40" t="s">
        <v>39</v>
      </c>
      <c r="H77" s="40" t="s">
        <v>113</v>
      </c>
      <c r="I77" s="42">
        <v>38324</v>
      </c>
      <c r="J77" s="40" t="s">
        <v>41</v>
      </c>
      <c r="K77" s="43">
        <v>41164.92</v>
      </c>
      <c r="L77" s="43">
        <v>8463.25</v>
      </c>
      <c r="M77" s="43">
        <v>32701.67</v>
      </c>
    </row>
    <row r="78" spans="1:13" x14ac:dyDescent="0.2">
      <c r="B78" s="40" t="s">
        <v>35</v>
      </c>
      <c r="C78" s="76" t="s">
        <v>617</v>
      </c>
      <c r="D78" s="44">
        <v>1</v>
      </c>
      <c r="E78" s="40" t="s">
        <v>663</v>
      </c>
      <c r="F78" s="40" t="s">
        <v>664</v>
      </c>
      <c r="G78" s="40" t="s">
        <v>39</v>
      </c>
      <c r="H78" s="40" t="s">
        <v>51</v>
      </c>
      <c r="I78" s="42">
        <v>39001</v>
      </c>
      <c r="J78" s="40" t="s">
        <v>41</v>
      </c>
      <c r="K78" s="43">
        <v>339320.29</v>
      </c>
      <c r="L78" s="43">
        <v>53025.41</v>
      </c>
      <c r="M78" s="43">
        <v>286294.88</v>
      </c>
    </row>
    <row r="79" spans="1:13" x14ac:dyDescent="0.2">
      <c r="B79" s="40" t="s">
        <v>35</v>
      </c>
      <c r="C79" s="76" t="s">
        <v>150</v>
      </c>
      <c r="D79" s="44">
        <v>1</v>
      </c>
      <c r="E79" s="40" t="s">
        <v>592</v>
      </c>
      <c r="F79" s="40" t="s">
        <v>810</v>
      </c>
      <c r="G79" s="40" t="s">
        <v>39</v>
      </c>
      <c r="H79" s="40" t="s">
        <v>115</v>
      </c>
      <c r="I79" s="42">
        <v>37956</v>
      </c>
      <c r="J79" s="40" t="s">
        <v>41</v>
      </c>
      <c r="K79" s="43">
        <v>29305.41</v>
      </c>
      <c r="L79" s="43">
        <v>20733.36</v>
      </c>
      <c r="M79" s="43">
        <v>8572.0499999999993</v>
      </c>
    </row>
    <row r="80" spans="1:13" x14ac:dyDescent="0.2">
      <c r="B80" s="40" t="s">
        <v>35</v>
      </c>
      <c r="C80" s="76" t="s">
        <v>737</v>
      </c>
      <c r="D80" s="44">
        <v>1</v>
      </c>
      <c r="E80" s="40" t="s">
        <v>663</v>
      </c>
      <c r="F80" s="40" t="s">
        <v>664</v>
      </c>
      <c r="G80" s="40" t="s">
        <v>39</v>
      </c>
      <c r="H80" s="40" t="s">
        <v>51</v>
      </c>
      <c r="I80" s="42">
        <v>39001</v>
      </c>
      <c r="J80" s="40" t="s">
        <v>41</v>
      </c>
      <c r="K80" s="43">
        <v>481208.02</v>
      </c>
      <c r="L80" s="43">
        <v>75198.13</v>
      </c>
      <c r="M80" s="43">
        <v>406009.89</v>
      </c>
    </row>
    <row r="81" spans="1:13" x14ac:dyDescent="0.2">
      <c r="B81" s="40" t="s">
        <v>35</v>
      </c>
      <c r="C81" s="76" t="s">
        <v>147</v>
      </c>
      <c r="D81" s="44">
        <v>1</v>
      </c>
      <c r="E81" s="40" t="s">
        <v>663</v>
      </c>
      <c r="F81" s="40" t="s">
        <v>664</v>
      </c>
      <c r="G81" s="40" t="s">
        <v>39</v>
      </c>
      <c r="H81" s="40" t="s">
        <v>51</v>
      </c>
      <c r="I81" s="42">
        <v>39001</v>
      </c>
      <c r="J81" s="40" t="s">
        <v>41</v>
      </c>
      <c r="K81" s="43">
        <v>646761.07999999996</v>
      </c>
      <c r="L81" s="43">
        <v>101069.02</v>
      </c>
      <c r="M81" s="43">
        <v>545692.06000000006</v>
      </c>
    </row>
    <row r="82" spans="1:13" x14ac:dyDescent="0.2">
      <c r="B82" s="40" t="s">
        <v>35</v>
      </c>
      <c r="C82" s="76" t="s">
        <v>811</v>
      </c>
      <c r="D82" s="44">
        <v>1</v>
      </c>
      <c r="E82" s="40" t="s">
        <v>592</v>
      </c>
      <c r="F82" s="40" t="s">
        <v>810</v>
      </c>
      <c r="G82" s="40" t="s">
        <v>39</v>
      </c>
      <c r="H82" s="40" t="s">
        <v>115</v>
      </c>
      <c r="I82" s="42">
        <v>39708</v>
      </c>
      <c r="J82" s="40" t="s">
        <v>41</v>
      </c>
      <c r="K82" s="43">
        <v>35032.32</v>
      </c>
      <c r="L82" s="43">
        <v>11740.31</v>
      </c>
      <c r="M82" s="43">
        <v>23292.01</v>
      </c>
    </row>
    <row r="83" spans="1:13" x14ac:dyDescent="0.2">
      <c r="B83" s="40" t="s">
        <v>35</v>
      </c>
      <c r="C83" s="76" t="s">
        <v>804</v>
      </c>
      <c r="D83" s="44">
        <v>2</v>
      </c>
      <c r="E83" s="40" t="s">
        <v>663</v>
      </c>
      <c r="F83" s="40" t="s">
        <v>664</v>
      </c>
      <c r="G83" s="40" t="s">
        <v>39</v>
      </c>
      <c r="H83" s="40" t="s">
        <v>268</v>
      </c>
      <c r="I83" s="42">
        <v>38571</v>
      </c>
      <c r="J83" s="40" t="s">
        <v>41</v>
      </c>
      <c r="K83" s="43">
        <v>24087.87</v>
      </c>
      <c r="L83" s="43">
        <v>4293.42</v>
      </c>
      <c r="M83" s="43">
        <v>19794.45</v>
      </c>
    </row>
    <row r="84" spans="1:13" x14ac:dyDescent="0.2">
      <c r="B84" s="40" t="s">
        <v>35</v>
      </c>
      <c r="C84" s="76" t="s">
        <v>219</v>
      </c>
      <c r="D84" s="44">
        <v>1</v>
      </c>
      <c r="E84" s="40" t="s">
        <v>663</v>
      </c>
      <c r="F84" s="40" t="s">
        <v>664</v>
      </c>
      <c r="G84" s="40" t="s">
        <v>39</v>
      </c>
      <c r="H84" s="40" t="s">
        <v>51</v>
      </c>
      <c r="I84" s="42">
        <v>39001</v>
      </c>
      <c r="J84" s="40" t="s">
        <v>41</v>
      </c>
      <c r="K84" s="43">
        <v>317517.21000000002</v>
      </c>
      <c r="L84" s="43">
        <v>49618.25</v>
      </c>
      <c r="M84" s="43">
        <v>267898.96000000002</v>
      </c>
    </row>
    <row r="85" spans="1:13" x14ac:dyDescent="0.2">
      <c r="B85" s="40" t="s">
        <v>35</v>
      </c>
      <c r="C85" s="76" t="s">
        <v>719</v>
      </c>
      <c r="D85" s="44">
        <v>1</v>
      </c>
      <c r="E85" s="40" t="s">
        <v>663</v>
      </c>
      <c r="F85" s="40" t="s">
        <v>664</v>
      </c>
      <c r="G85" s="40" t="s">
        <v>39</v>
      </c>
      <c r="H85" s="40" t="s">
        <v>51</v>
      </c>
      <c r="I85" s="42">
        <v>39001</v>
      </c>
      <c r="J85" s="40" t="s">
        <v>41</v>
      </c>
      <c r="K85" s="43">
        <v>187646.86</v>
      </c>
      <c r="L85" s="43">
        <v>29323.48</v>
      </c>
      <c r="M85" s="43">
        <v>158323.38</v>
      </c>
    </row>
    <row r="86" spans="1:13" x14ac:dyDescent="0.2">
      <c r="B86" s="40" t="s">
        <v>35</v>
      </c>
      <c r="C86" s="76" t="s">
        <v>240</v>
      </c>
      <c r="D86" s="44">
        <v>6</v>
      </c>
      <c r="E86" s="40" t="s">
        <v>663</v>
      </c>
      <c r="F86" s="40" t="s">
        <v>664</v>
      </c>
      <c r="G86" s="40" t="s">
        <v>39</v>
      </c>
      <c r="H86" s="40" t="s">
        <v>51</v>
      </c>
      <c r="I86" s="42">
        <v>39001</v>
      </c>
      <c r="J86" s="40" t="s">
        <v>41</v>
      </c>
      <c r="K86" s="43">
        <v>97352</v>
      </c>
      <c r="L86" s="43">
        <v>15213.15</v>
      </c>
      <c r="M86" s="43">
        <v>82138.850000000006</v>
      </c>
    </row>
    <row r="87" spans="1:13" s="80" customFormat="1" x14ac:dyDescent="0.2">
      <c r="D87" s="83"/>
      <c r="I87" s="84"/>
      <c r="K87" s="85"/>
      <c r="L87" s="85"/>
      <c r="M87" s="85"/>
    </row>
    <row r="88" spans="1:13" s="80" customFormat="1" x14ac:dyDescent="0.2">
      <c r="A88" s="77" t="s">
        <v>1082</v>
      </c>
      <c r="D88" s="83"/>
      <c r="I88" s="84"/>
      <c r="K88" s="85"/>
      <c r="L88" s="85"/>
      <c r="M88" s="85"/>
    </row>
    <row r="89" spans="1:13" x14ac:dyDescent="0.2">
      <c r="B89" s="40" t="s">
        <v>35</v>
      </c>
      <c r="C89" s="40" t="s">
        <v>790</v>
      </c>
      <c r="D89" s="44">
        <v>194</v>
      </c>
      <c r="E89" s="40" t="s">
        <v>663</v>
      </c>
      <c r="F89" s="40" t="s">
        <v>664</v>
      </c>
      <c r="G89" s="40" t="s">
        <v>39</v>
      </c>
      <c r="H89" s="40" t="s">
        <v>51</v>
      </c>
      <c r="I89" s="42">
        <v>30133</v>
      </c>
      <c r="J89" s="40" t="s">
        <v>41</v>
      </c>
      <c r="K89" s="43">
        <v>70473.039999999994</v>
      </c>
      <c r="L89" s="43">
        <v>47827.88</v>
      </c>
      <c r="M89" s="43">
        <v>22645.16</v>
      </c>
    </row>
    <row r="90" spans="1:13" x14ac:dyDescent="0.2">
      <c r="B90" s="40" t="s">
        <v>35</v>
      </c>
      <c r="C90" s="40" t="s">
        <v>773</v>
      </c>
      <c r="D90" s="44">
        <v>1</v>
      </c>
      <c r="E90" s="40" t="s">
        <v>663</v>
      </c>
      <c r="F90" s="40" t="s">
        <v>664</v>
      </c>
      <c r="G90" s="40" t="s">
        <v>39</v>
      </c>
      <c r="H90" s="40" t="s">
        <v>51</v>
      </c>
      <c r="I90" s="42">
        <v>34881</v>
      </c>
      <c r="J90" s="40" t="s">
        <v>41</v>
      </c>
      <c r="K90" s="43">
        <v>110173.75999999999</v>
      </c>
      <c r="L90" s="43">
        <v>46084.480000000003</v>
      </c>
      <c r="M90" s="43">
        <v>64089.279999999999</v>
      </c>
    </row>
    <row r="91" spans="1:13" x14ac:dyDescent="0.2">
      <c r="B91" s="40" t="s">
        <v>35</v>
      </c>
      <c r="C91" s="71" t="s">
        <v>740</v>
      </c>
      <c r="D91" s="44">
        <v>1</v>
      </c>
      <c r="E91" s="40" t="s">
        <v>663</v>
      </c>
      <c r="F91" s="40" t="s">
        <v>664</v>
      </c>
      <c r="G91" s="40" t="s">
        <v>39</v>
      </c>
      <c r="H91" s="40" t="s">
        <v>51</v>
      </c>
      <c r="I91" s="42">
        <v>25750</v>
      </c>
      <c r="J91" s="40" t="s">
        <v>41</v>
      </c>
      <c r="K91" s="43">
        <v>5136.1899999999996</v>
      </c>
      <c r="L91" s="43">
        <v>4317.0600000000004</v>
      </c>
      <c r="M91" s="43">
        <v>819.13</v>
      </c>
    </row>
    <row r="92" spans="1:13" x14ac:dyDescent="0.2">
      <c r="B92" s="40" t="s">
        <v>35</v>
      </c>
      <c r="C92" s="71" t="s">
        <v>711</v>
      </c>
      <c r="D92" s="44">
        <v>2</v>
      </c>
      <c r="E92" s="40" t="s">
        <v>663</v>
      </c>
      <c r="F92" s="40" t="s">
        <v>664</v>
      </c>
      <c r="G92" s="40" t="s">
        <v>39</v>
      </c>
      <c r="H92" s="40" t="s">
        <v>51</v>
      </c>
      <c r="I92" s="42">
        <v>25750</v>
      </c>
      <c r="J92" s="40" t="s">
        <v>41</v>
      </c>
      <c r="K92" s="43">
        <v>5859.87</v>
      </c>
      <c r="L92" s="43">
        <v>4925.33</v>
      </c>
      <c r="M92" s="43">
        <v>934.54</v>
      </c>
    </row>
    <row r="93" spans="1:13" x14ac:dyDescent="0.2">
      <c r="B93" s="40" t="s">
        <v>35</v>
      </c>
      <c r="C93" s="71" t="s">
        <v>326</v>
      </c>
      <c r="D93" s="44">
        <v>1</v>
      </c>
      <c r="E93" s="40" t="s">
        <v>663</v>
      </c>
      <c r="F93" s="40" t="s">
        <v>664</v>
      </c>
      <c r="G93" s="40" t="s">
        <v>39</v>
      </c>
      <c r="H93" s="40" t="s">
        <v>51</v>
      </c>
      <c r="I93" s="42">
        <v>34881</v>
      </c>
      <c r="J93" s="40" t="s">
        <v>41</v>
      </c>
      <c r="K93" s="43">
        <v>11202.92</v>
      </c>
      <c r="L93" s="43">
        <v>4686.0600000000004</v>
      </c>
      <c r="M93" s="43">
        <v>6516.86</v>
      </c>
    </row>
    <row r="94" spans="1:13" x14ac:dyDescent="0.2">
      <c r="B94" s="40" t="s">
        <v>35</v>
      </c>
      <c r="C94" s="71" t="s">
        <v>714</v>
      </c>
      <c r="D94" s="44">
        <v>1</v>
      </c>
      <c r="E94" s="40" t="s">
        <v>663</v>
      </c>
      <c r="F94" s="40" t="s">
        <v>664</v>
      </c>
      <c r="G94" s="40" t="s">
        <v>39</v>
      </c>
      <c r="H94" s="40" t="s">
        <v>51</v>
      </c>
      <c r="I94" s="42">
        <v>25750</v>
      </c>
      <c r="J94" s="40" t="s">
        <v>41</v>
      </c>
      <c r="K94" s="43">
        <v>25297.33</v>
      </c>
      <c r="L94" s="43">
        <v>21262.880000000001</v>
      </c>
      <c r="M94" s="43">
        <v>4034.45</v>
      </c>
    </row>
    <row r="95" spans="1:13" x14ac:dyDescent="0.2">
      <c r="B95" s="40" t="s">
        <v>35</v>
      </c>
      <c r="C95" s="71" t="s">
        <v>715</v>
      </c>
      <c r="D95" s="44">
        <v>0</v>
      </c>
      <c r="E95" s="40" t="s">
        <v>663</v>
      </c>
      <c r="F95" s="40" t="s">
        <v>664</v>
      </c>
      <c r="G95" s="40" t="s">
        <v>39</v>
      </c>
      <c r="H95" s="40" t="s">
        <v>51</v>
      </c>
      <c r="I95" s="42">
        <v>25750</v>
      </c>
      <c r="J95" s="40" t="s">
        <v>41</v>
      </c>
      <c r="K95" s="43">
        <v>0</v>
      </c>
      <c r="L95" s="43">
        <v>0</v>
      </c>
      <c r="M95" s="43">
        <v>0</v>
      </c>
    </row>
    <row r="96" spans="1:13" x14ac:dyDescent="0.2">
      <c r="B96" s="40" t="s">
        <v>35</v>
      </c>
      <c r="C96" s="71" t="s">
        <v>156</v>
      </c>
      <c r="D96" s="44">
        <v>1</v>
      </c>
      <c r="E96" s="40" t="s">
        <v>663</v>
      </c>
      <c r="F96" s="40" t="s">
        <v>664</v>
      </c>
      <c r="G96" s="40" t="s">
        <v>39</v>
      </c>
      <c r="H96" s="40" t="s">
        <v>51</v>
      </c>
      <c r="I96" s="42">
        <v>29037</v>
      </c>
      <c r="J96" s="40" t="s">
        <v>41</v>
      </c>
      <c r="K96" s="43">
        <v>62089.9</v>
      </c>
      <c r="L96" s="43">
        <v>45148.09</v>
      </c>
      <c r="M96" s="43">
        <v>16941.810000000001</v>
      </c>
    </row>
    <row r="97" spans="2:13" x14ac:dyDescent="0.2">
      <c r="B97" s="40" t="s">
        <v>35</v>
      </c>
      <c r="C97" s="71" t="s">
        <v>129</v>
      </c>
      <c r="D97" s="44">
        <v>0</v>
      </c>
      <c r="E97" s="40" t="s">
        <v>663</v>
      </c>
      <c r="F97" s="40" t="s">
        <v>664</v>
      </c>
      <c r="G97" s="40" t="s">
        <v>39</v>
      </c>
      <c r="H97" s="40" t="s">
        <v>51</v>
      </c>
      <c r="I97" s="42">
        <v>29037</v>
      </c>
      <c r="J97" s="40" t="s">
        <v>41</v>
      </c>
      <c r="K97" s="43">
        <v>0</v>
      </c>
      <c r="L97" s="43">
        <v>0</v>
      </c>
      <c r="M97" s="43">
        <v>0</v>
      </c>
    </row>
    <row r="98" spans="2:13" x14ac:dyDescent="0.2">
      <c r="B98" s="40" t="s">
        <v>35</v>
      </c>
      <c r="C98" s="71" t="s">
        <v>733</v>
      </c>
      <c r="D98" s="44">
        <v>2</v>
      </c>
      <c r="E98" s="40" t="s">
        <v>663</v>
      </c>
      <c r="F98" s="40" t="s">
        <v>664</v>
      </c>
      <c r="G98" s="40" t="s">
        <v>39</v>
      </c>
      <c r="H98" s="40" t="s">
        <v>51</v>
      </c>
      <c r="I98" s="42">
        <v>29037</v>
      </c>
      <c r="J98" s="40" t="s">
        <v>41</v>
      </c>
      <c r="K98" s="43">
        <v>12632.09</v>
      </c>
      <c r="L98" s="43">
        <v>9185.31</v>
      </c>
      <c r="M98" s="43">
        <v>3446.78</v>
      </c>
    </row>
    <row r="99" spans="2:13" x14ac:dyDescent="0.2">
      <c r="B99" s="40" t="s">
        <v>35</v>
      </c>
      <c r="C99" s="40" t="s">
        <v>741</v>
      </c>
      <c r="D99" s="44">
        <v>1</v>
      </c>
      <c r="E99" s="40" t="s">
        <v>663</v>
      </c>
      <c r="F99" s="40" t="s">
        <v>664</v>
      </c>
      <c r="G99" s="40" t="s">
        <v>39</v>
      </c>
      <c r="H99" s="40" t="s">
        <v>51</v>
      </c>
      <c r="I99" s="42">
        <v>25750</v>
      </c>
      <c r="J99" s="40" t="s">
        <v>41</v>
      </c>
      <c r="K99" s="43">
        <v>5587.96</v>
      </c>
      <c r="L99" s="43">
        <v>4696.78</v>
      </c>
      <c r="M99" s="43">
        <v>891.18</v>
      </c>
    </row>
    <row r="100" spans="2:13" x14ac:dyDescent="0.2">
      <c r="B100" s="40" t="s">
        <v>35</v>
      </c>
      <c r="C100" s="71" t="s">
        <v>742</v>
      </c>
      <c r="D100" s="44">
        <v>0</v>
      </c>
      <c r="E100" s="40" t="s">
        <v>663</v>
      </c>
      <c r="F100" s="40" t="s">
        <v>664</v>
      </c>
      <c r="G100" s="40" t="s">
        <v>39</v>
      </c>
      <c r="H100" s="40" t="s">
        <v>51</v>
      </c>
      <c r="I100" s="42">
        <v>25750</v>
      </c>
      <c r="J100" s="40" t="s">
        <v>41</v>
      </c>
      <c r="K100" s="43">
        <v>0</v>
      </c>
      <c r="L100" s="43">
        <v>0</v>
      </c>
      <c r="M100" s="43">
        <v>0</v>
      </c>
    </row>
    <row r="101" spans="2:13" x14ac:dyDescent="0.2">
      <c r="B101" s="40" t="s">
        <v>35</v>
      </c>
      <c r="C101" s="71" t="s">
        <v>734</v>
      </c>
      <c r="D101" s="44">
        <v>1</v>
      </c>
      <c r="E101" s="40" t="s">
        <v>663</v>
      </c>
      <c r="F101" s="40" t="s">
        <v>664</v>
      </c>
      <c r="G101" s="40" t="s">
        <v>39</v>
      </c>
      <c r="H101" s="40" t="s">
        <v>51</v>
      </c>
      <c r="I101" s="42">
        <v>34881</v>
      </c>
      <c r="J101" s="40" t="s">
        <v>41</v>
      </c>
      <c r="K101" s="43">
        <v>95956.94</v>
      </c>
      <c r="L101" s="43">
        <v>40137.74</v>
      </c>
      <c r="M101" s="43">
        <v>55819.199999999997</v>
      </c>
    </row>
    <row r="102" spans="2:13" x14ac:dyDescent="0.2">
      <c r="B102" s="40" t="s">
        <v>35</v>
      </c>
      <c r="C102" s="40" t="s">
        <v>819</v>
      </c>
      <c r="D102" s="44">
        <v>1</v>
      </c>
      <c r="E102" s="40" t="s">
        <v>663</v>
      </c>
      <c r="F102" s="40" t="s">
        <v>664</v>
      </c>
      <c r="G102" s="40" t="s">
        <v>39</v>
      </c>
      <c r="H102" s="40" t="s">
        <v>115</v>
      </c>
      <c r="I102" s="42">
        <v>29403</v>
      </c>
      <c r="J102" s="40" t="s">
        <v>41</v>
      </c>
      <c r="K102" s="43">
        <v>78395.13</v>
      </c>
      <c r="L102" s="43">
        <v>78395.13</v>
      </c>
      <c r="M102" s="43">
        <v>0</v>
      </c>
    </row>
    <row r="103" spans="2:13" x14ac:dyDescent="0.2">
      <c r="B103" s="40" t="s">
        <v>35</v>
      </c>
      <c r="C103" s="71" t="s">
        <v>797</v>
      </c>
      <c r="D103" s="44">
        <v>2</v>
      </c>
      <c r="E103" s="40" t="s">
        <v>663</v>
      </c>
      <c r="F103" s="40" t="s">
        <v>664</v>
      </c>
      <c r="G103" s="40" t="s">
        <v>39</v>
      </c>
      <c r="H103" s="40" t="s">
        <v>51</v>
      </c>
      <c r="I103" s="42">
        <v>29768</v>
      </c>
      <c r="J103" s="40" t="s">
        <v>41</v>
      </c>
      <c r="K103" s="43">
        <v>79427.66</v>
      </c>
      <c r="L103" s="43">
        <v>55233.07</v>
      </c>
      <c r="M103" s="43">
        <v>24194.59</v>
      </c>
    </row>
    <row r="104" spans="2:13" x14ac:dyDescent="0.2">
      <c r="B104" s="40" t="s">
        <v>35</v>
      </c>
      <c r="C104" s="71" t="s">
        <v>751</v>
      </c>
      <c r="D104" s="44">
        <v>3</v>
      </c>
      <c r="E104" s="40" t="s">
        <v>663</v>
      </c>
      <c r="F104" s="40" t="s">
        <v>664</v>
      </c>
      <c r="G104" s="40" t="s">
        <v>39</v>
      </c>
      <c r="H104" s="40" t="s">
        <v>51</v>
      </c>
      <c r="I104" s="42">
        <v>34881</v>
      </c>
      <c r="J104" s="40" t="s">
        <v>41</v>
      </c>
      <c r="K104" s="43">
        <v>20873.82</v>
      </c>
      <c r="L104" s="43">
        <v>8731.2900000000009</v>
      </c>
      <c r="M104" s="43">
        <v>12142.53</v>
      </c>
    </row>
    <row r="105" spans="2:13" x14ac:dyDescent="0.2">
      <c r="B105" s="40" t="s">
        <v>35</v>
      </c>
      <c r="C105" s="40" t="s">
        <v>141</v>
      </c>
      <c r="D105" s="44">
        <v>3</v>
      </c>
      <c r="E105" s="40" t="s">
        <v>663</v>
      </c>
      <c r="F105" s="40" t="s">
        <v>664</v>
      </c>
      <c r="G105" s="40" t="s">
        <v>39</v>
      </c>
      <c r="H105" s="40" t="s">
        <v>51</v>
      </c>
      <c r="I105" s="42">
        <v>34881</v>
      </c>
      <c r="J105" s="40" t="s">
        <v>41</v>
      </c>
      <c r="K105" s="43">
        <v>6359.5</v>
      </c>
      <c r="L105" s="43">
        <v>2660.11</v>
      </c>
      <c r="M105" s="43">
        <v>3699.39</v>
      </c>
    </row>
    <row r="106" spans="2:13" x14ac:dyDescent="0.2">
      <c r="B106" s="40" t="s">
        <v>35</v>
      </c>
      <c r="C106" s="71" t="s">
        <v>669</v>
      </c>
      <c r="D106" s="44">
        <v>1</v>
      </c>
      <c r="E106" s="40" t="s">
        <v>663</v>
      </c>
      <c r="F106" s="40" t="s">
        <v>664</v>
      </c>
      <c r="G106" s="40" t="s">
        <v>39</v>
      </c>
      <c r="H106" s="40" t="s">
        <v>45</v>
      </c>
      <c r="I106" s="42">
        <v>29768</v>
      </c>
      <c r="J106" s="40" t="s">
        <v>41</v>
      </c>
      <c r="K106" s="43">
        <v>8367.32</v>
      </c>
      <c r="L106" s="43">
        <v>5938.95</v>
      </c>
      <c r="M106" s="43">
        <v>2428.37</v>
      </c>
    </row>
    <row r="107" spans="2:13" x14ac:dyDescent="0.2">
      <c r="B107" s="40" t="s">
        <v>35</v>
      </c>
      <c r="C107" s="71" t="s">
        <v>765</v>
      </c>
      <c r="D107" s="44">
        <v>3</v>
      </c>
      <c r="E107" s="40" t="s">
        <v>663</v>
      </c>
      <c r="F107" s="40" t="s">
        <v>664</v>
      </c>
      <c r="G107" s="40" t="s">
        <v>39</v>
      </c>
      <c r="H107" s="40" t="s">
        <v>51</v>
      </c>
      <c r="I107" s="42">
        <v>29037</v>
      </c>
      <c r="J107" s="40" t="s">
        <v>41</v>
      </c>
      <c r="K107" s="43">
        <v>8222.32</v>
      </c>
      <c r="L107" s="43">
        <v>5978.78</v>
      </c>
      <c r="M107" s="43">
        <v>2243.54</v>
      </c>
    </row>
    <row r="108" spans="2:13" x14ac:dyDescent="0.2">
      <c r="B108" s="40" t="s">
        <v>35</v>
      </c>
      <c r="C108" s="40" t="s">
        <v>681</v>
      </c>
      <c r="D108" s="44">
        <v>0</v>
      </c>
      <c r="E108" s="40" t="s">
        <v>663</v>
      </c>
      <c r="F108" s="40" t="s">
        <v>664</v>
      </c>
      <c r="G108" s="40" t="s">
        <v>39</v>
      </c>
      <c r="H108" s="40" t="s">
        <v>45</v>
      </c>
      <c r="I108" s="42">
        <v>29037</v>
      </c>
      <c r="J108" s="40" t="s">
        <v>41</v>
      </c>
      <c r="K108" s="43">
        <v>7630.49</v>
      </c>
      <c r="L108" s="43">
        <v>5736.11</v>
      </c>
      <c r="M108" s="43">
        <v>1894.38</v>
      </c>
    </row>
    <row r="109" spans="2:13" x14ac:dyDescent="0.2">
      <c r="B109" s="40" t="s">
        <v>35</v>
      </c>
      <c r="C109" s="71" t="s">
        <v>815</v>
      </c>
      <c r="D109" s="44">
        <v>1</v>
      </c>
      <c r="E109" s="40" t="s">
        <v>663</v>
      </c>
      <c r="F109" s="40" t="s">
        <v>664</v>
      </c>
      <c r="G109" s="40" t="s">
        <v>39</v>
      </c>
      <c r="H109" s="40" t="s">
        <v>115</v>
      </c>
      <c r="I109" s="42">
        <v>35977</v>
      </c>
      <c r="J109" s="40" t="s">
        <v>41</v>
      </c>
      <c r="K109" s="43">
        <v>4454.66</v>
      </c>
      <c r="L109" s="43">
        <v>4454.66</v>
      </c>
      <c r="M109" s="43">
        <v>0</v>
      </c>
    </row>
    <row r="110" spans="2:13" x14ac:dyDescent="0.2">
      <c r="B110" s="40" t="s">
        <v>35</v>
      </c>
      <c r="C110" s="71" t="s">
        <v>684</v>
      </c>
      <c r="D110" s="44">
        <v>3</v>
      </c>
      <c r="E110" s="40" t="s">
        <v>663</v>
      </c>
      <c r="F110" s="40" t="s">
        <v>664</v>
      </c>
      <c r="G110" s="40" t="s">
        <v>39</v>
      </c>
      <c r="H110" s="40" t="s">
        <v>51</v>
      </c>
      <c r="I110" s="42">
        <v>37803</v>
      </c>
      <c r="J110" s="40" t="s">
        <v>41</v>
      </c>
      <c r="K110" s="43">
        <v>7720.56</v>
      </c>
      <c r="L110" s="43">
        <v>1770.7</v>
      </c>
      <c r="M110" s="43">
        <v>5949.86</v>
      </c>
    </row>
    <row r="111" spans="2:13" x14ac:dyDescent="0.2">
      <c r="B111" s="40" t="s">
        <v>35</v>
      </c>
      <c r="C111" s="71" t="s">
        <v>72</v>
      </c>
      <c r="D111" s="44">
        <v>6</v>
      </c>
      <c r="E111" s="40" t="s">
        <v>663</v>
      </c>
      <c r="F111" s="40" t="s">
        <v>664</v>
      </c>
      <c r="G111" s="40" t="s">
        <v>39</v>
      </c>
      <c r="H111" s="40" t="s">
        <v>51</v>
      </c>
      <c r="I111" s="42">
        <v>39001</v>
      </c>
      <c r="J111" s="40" t="s">
        <v>41</v>
      </c>
      <c r="K111" s="43">
        <v>21933.49</v>
      </c>
      <c r="L111" s="43">
        <v>3427.54</v>
      </c>
      <c r="M111" s="43">
        <v>18505.95</v>
      </c>
    </row>
    <row r="112" spans="2:13" x14ac:dyDescent="0.2">
      <c r="B112" s="40" t="s">
        <v>35</v>
      </c>
      <c r="C112" s="40" t="s">
        <v>752</v>
      </c>
      <c r="D112" s="44">
        <v>6</v>
      </c>
      <c r="E112" s="40" t="s">
        <v>663</v>
      </c>
      <c r="F112" s="40" t="s">
        <v>664</v>
      </c>
      <c r="G112" s="40" t="s">
        <v>39</v>
      </c>
      <c r="H112" s="40" t="s">
        <v>51</v>
      </c>
      <c r="I112" s="42">
        <v>37073</v>
      </c>
      <c r="J112" s="40" t="s">
        <v>41</v>
      </c>
      <c r="K112" s="43">
        <v>10095.93</v>
      </c>
      <c r="L112" s="43">
        <v>2803.83</v>
      </c>
      <c r="M112" s="43">
        <v>7292.1</v>
      </c>
    </row>
    <row r="113" spans="2:13" x14ac:dyDescent="0.2">
      <c r="B113" s="40" t="s">
        <v>35</v>
      </c>
      <c r="C113" s="71" t="s">
        <v>755</v>
      </c>
      <c r="D113" s="44">
        <v>2</v>
      </c>
      <c r="E113" s="40" t="s">
        <v>663</v>
      </c>
      <c r="F113" s="40" t="s">
        <v>664</v>
      </c>
      <c r="G113" s="40" t="s">
        <v>39</v>
      </c>
      <c r="H113" s="40" t="s">
        <v>51</v>
      </c>
      <c r="I113" s="42">
        <v>35612</v>
      </c>
      <c r="J113" s="40" t="s">
        <v>41</v>
      </c>
      <c r="K113" s="43">
        <v>41782.379999999997</v>
      </c>
      <c r="L113" s="43">
        <v>15561.11</v>
      </c>
      <c r="M113" s="43">
        <v>26221.27</v>
      </c>
    </row>
    <row r="114" spans="2:13" x14ac:dyDescent="0.2">
      <c r="B114" s="40" t="s">
        <v>35</v>
      </c>
      <c r="C114" s="71" t="s">
        <v>700</v>
      </c>
      <c r="D114" s="44">
        <v>1</v>
      </c>
      <c r="E114" s="40" t="s">
        <v>663</v>
      </c>
      <c r="F114" s="40" t="s">
        <v>664</v>
      </c>
      <c r="G114" s="40" t="s">
        <v>39</v>
      </c>
      <c r="H114" s="40" t="s">
        <v>51</v>
      </c>
      <c r="I114" s="42">
        <v>37073</v>
      </c>
      <c r="J114" s="40" t="s">
        <v>41</v>
      </c>
      <c r="K114" s="43">
        <v>5217.4399999999996</v>
      </c>
      <c r="L114" s="43">
        <v>1448.98</v>
      </c>
      <c r="M114" s="43">
        <v>3768.46</v>
      </c>
    </row>
    <row r="115" spans="2:13" x14ac:dyDescent="0.2">
      <c r="B115" s="40" t="s">
        <v>35</v>
      </c>
      <c r="C115" s="71" t="s">
        <v>766</v>
      </c>
      <c r="D115" s="44">
        <v>1</v>
      </c>
      <c r="E115" s="40" t="s">
        <v>663</v>
      </c>
      <c r="F115" s="40" t="s">
        <v>664</v>
      </c>
      <c r="G115" s="40" t="s">
        <v>39</v>
      </c>
      <c r="H115" s="40" t="s">
        <v>51</v>
      </c>
      <c r="I115" s="42">
        <v>29037</v>
      </c>
      <c r="J115" s="40" t="s">
        <v>41</v>
      </c>
      <c r="K115" s="43">
        <v>683.39</v>
      </c>
      <c r="L115" s="43">
        <v>496.92</v>
      </c>
      <c r="M115" s="43">
        <v>186.47</v>
      </c>
    </row>
    <row r="116" spans="2:13" x14ac:dyDescent="0.2">
      <c r="B116" s="40" t="s">
        <v>35</v>
      </c>
      <c r="C116" s="71" t="s">
        <v>692</v>
      </c>
      <c r="D116" s="44">
        <v>1</v>
      </c>
      <c r="E116" s="40" t="s">
        <v>663</v>
      </c>
      <c r="F116" s="40" t="s">
        <v>664</v>
      </c>
      <c r="G116" s="40" t="s">
        <v>39</v>
      </c>
      <c r="H116" s="40" t="s">
        <v>51</v>
      </c>
      <c r="I116" s="42">
        <v>37803</v>
      </c>
      <c r="J116" s="40" t="s">
        <v>41</v>
      </c>
      <c r="K116" s="43">
        <v>168968.65</v>
      </c>
      <c r="L116" s="43">
        <v>38752.660000000003</v>
      </c>
      <c r="M116" s="43">
        <v>130215.99</v>
      </c>
    </row>
    <row r="117" spans="2:13" x14ac:dyDescent="0.2">
      <c r="B117" s="40" t="s">
        <v>35</v>
      </c>
      <c r="C117" s="40" t="s">
        <v>760</v>
      </c>
      <c r="D117" s="44">
        <v>2</v>
      </c>
      <c r="E117" s="40" t="s">
        <v>663</v>
      </c>
      <c r="F117" s="40" t="s">
        <v>664</v>
      </c>
      <c r="G117" s="40" t="s">
        <v>39</v>
      </c>
      <c r="H117" s="40" t="s">
        <v>51</v>
      </c>
      <c r="I117" s="42">
        <v>37073</v>
      </c>
      <c r="J117" s="40" t="s">
        <v>41</v>
      </c>
      <c r="K117" s="43">
        <v>348636.3</v>
      </c>
      <c r="L117" s="43">
        <v>96822.81</v>
      </c>
      <c r="M117" s="43">
        <v>251813.49</v>
      </c>
    </row>
    <row r="118" spans="2:13" x14ac:dyDescent="0.2">
      <c r="B118" s="40" t="s">
        <v>35</v>
      </c>
      <c r="C118" s="40" t="s">
        <v>693</v>
      </c>
      <c r="D118" s="44">
        <v>12</v>
      </c>
      <c r="E118" s="40" t="s">
        <v>663</v>
      </c>
      <c r="F118" s="40" t="s">
        <v>664</v>
      </c>
      <c r="G118" s="40" t="s">
        <v>39</v>
      </c>
      <c r="H118" s="40" t="s">
        <v>51</v>
      </c>
      <c r="I118" s="42">
        <v>37803</v>
      </c>
      <c r="J118" s="40" t="s">
        <v>41</v>
      </c>
      <c r="K118" s="43">
        <v>20258.39</v>
      </c>
      <c r="L118" s="43">
        <v>4646.2299999999996</v>
      </c>
      <c r="M118" s="43">
        <v>15612.16</v>
      </c>
    </row>
    <row r="119" spans="2:13" x14ac:dyDescent="0.2">
      <c r="B119" s="40" t="s">
        <v>35</v>
      </c>
      <c r="C119" s="40" t="s">
        <v>666</v>
      </c>
      <c r="D119" s="44">
        <v>1</v>
      </c>
      <c r="E119" s="40" t="s">
        <v>663</v>
      </c>
      <c r="F119" s="40" t="s">
        <v>664</v>
      </c>
      <c r="G119" s="40" t="s">
        <v>39</v>
      </c>
      <c r="H119" s="40" t="s">
        <v>45</v>
      </c>
      <c r="I119" s="42">
        <v>37803</v>
      </c>
      <c r="J119" s="40" t="s">
        <v>41</v>
      </c>
      <c r="K119" s="43">
        <v>11033.91</v>
      </c>
      <c r="L119" s="43">
        <v>2371.8200000000002</v>
      </c>
      <c r="M119" s="43">
        <v>8662.09</v>
      </c>
    </row>
    <row r="120" spans="2:13" x14ac:dyDescent="0.2">
      <c r="B120" s="40" t="s">
        <v>35</v>
      </c>
      <c r="C120" s="71" t="s">
        <v>686</v>
      </c>
      <c r="D120" s="44">
        <v>1</v>
      </c>
      <c r="E120" s="40" t="s">
        <v>663</v>
      </c>
      <c r="F120" s="40" t="s">
        <v>664</v>
      </c>
      <c r="G120" s="40" t="s">
        <v>39</v>
      </c>
      <c r="H120" s="40" t="s">
        <v>51</v>
      </c>
      <c r="I120" s="42">
        <v>37803</v>
      </c>
      <c r="J120" s="40" t="s">
        <v>41</v>
      </c>
      <c r="K120" s="43">
        <v>5753.77</v>
      </c>
      <c r="L120" s="43">
        <v>1319.62</v>
      </c>
      <c r="M120" s="43">
        <v>4434.1499999999996</v>
      </c>
    </row>
    <row r="121" spans="2:13" x14ac:dyDescent="0.2">
      <c r="B121" s="40" t="s">
        <v>35</v>
      </c>
      <c r="C121" s="71" t="s">
        <v>130</v>
      </c>
      <c r="D121" s="44">
        <v>1</v>
      </c>
      <c r="E121" s="40" t="s">
        <v>663</v>
      </c>
      <c r="F121" s="40" t="s">
        <v>664</v>
      </c>
      <c r="G121" s="40" t="s">
        <v>39</v>
      </c>
      <c r="H121" s="40" t="s">
        <v>51</v>
      </c>
      <c r="I121" s="42">
        <v>34881</v>
      </c>
      <c r="J121" s="40" t="s">
        <v>41</v>
      </c>
      <c r="K121" s="43">
        <v>23937.87</v>
      </c>
      <c r="L121" s="43">
        <v>10012.950000000001</v>
      </c>
      <c r="M121" s="43">
        <v>13924.92</v>
      </c>
    </row>
    <row r="122" spans="2:13" x14ac:dyDescent="0.2">
      <c r="B122" s="40" t="s">
        <v>35</v>
      </c>
      <c r="C122" s="71" t="s">
        <v>130</v>
      </c>
      <c r="D122" s="44">
        <v>0</v>
      </c>
      <c r="E122" s="40" t="s">
        <v>663</v>
      </c>
      <c r="F122" s="40" t="s">
        <v>664</v>
      </c>
      <c r="G122" s="40" t="s">
        <v>39</v>
      </c>
      <c r="H122" s="40" t="s">
        <v>51</v>
      </c>
      <c r="I122" s="42">
        <v>37803</v>
      </c>
      <c r="J122" s="40" t="s">
        <v>41</v>
      </c>
      <c r="K122" s="43">
        <v>0</v>
      </c>
      <c r="L122" s="43">
        <v>0</v>
      </c>
      <c r="M122" s="43">
        <v>0</v>
      </c>
    </row>
    <row r="123" spans="2:13" x14ac:dyDescent="0.2">
      <c r="B123" s="40" t="s">
        <v>35</v>
      </c>
      <c r="C123" s="71" t="s">
        <v>761</v>
      </c>
      <c r="D123" s="44">
        <v>1</v>
      </c>
      <c r="E123" s="40" t="s">
        <v>663</v>
      </c>
      <c r="F123" s="40" t="s">
        <v>664</v>
      </c>
      <c r="G123" s="40" t="s">
        <v>39</v>
      </c>
      <c r="H123" s="40" t="s">
        <v>51</v>
      </c>
      <c r="I123" s="42">
        <v>37073</v>
      </c>
      <c r="J123" s="40" t="s">
        <v>41</v>
      </c>
      <c r="K123" s="43">
        <v>14968.17</v>
      </c>
      <c r="L123" s="43">
        <v>4156.9399999999996</v>
      </c>
      <c r="M123" s="43">
        <v>10811.23</v>
      </c>
    </row>
    <row r="124" spans="2:13" x14ac:dyDescent="0.2">
      <c r="B124" s="40" t="s">
        <v>35</v>
      </c>
      <c r="C124" s="71" t="s">
        <v>302</v>
      </c>
      <c r="D124" s="44">
        <v>2000</v>
      </c>
      <c r="E124" s="40" t="s">
        <v>663</v>
      </c>
      <c r="F124" s="40" t="s">
        <v>664</v>
      </c>
      <c r="G124" s="40" t="s">
        <v>39</v>
      </c>
      <c r="H124" s="40" t="s">
        <v>51</v>
      </c>
      <c r="I124" s="42">
        <v>37803</v>
      </c>
      <c r="J124" s="40" t="s">
        <v>41</v>
      </c>
      <c r="K124" s="43">
        <v>14179.19</v>
      </c>
      <c r="L124" s="43">
        <v>3251.97</v>
      </c>
      <c r="M124" s="43">
        <v>10927.22</v>
      </c>
    </row>
    <row r="125" spans="2:13" x14ac:dyDescent="0.2">
      <c r="B125" s="40" t="s">
        <v>35</v>
      </c>
      <c r="C125" s="71" t="s">
        <v>753</v>
      </c>
      <c r="D125" s="44">
        <v>14142</v>
      </c>
      <c r="E125" s="40" t="s">
        <v>663</v>
      </c>
      <c r="F125" s="40" t="s">
        <v>664</v>
      </c>
      <c r="G125" s="40" t="s">
        <v>39</v>
      </c>
      <c r="H125" s="40" t="s">
        <v>51</v>
      </c>
      <c r="I125" s="42">
        <v>37073</v>
      </c>
      <c r="J125" s="40" t="s">
        <v>41</v>
      </c>
      <c r="K125" s="43">
        <v>51423.54</v>
      </c>
      <c r="L125" s="43">
        <v>14281.28</v>
      </c>
      <c r="M125" s="43">
        <v>37142.26</v>
      </c>
    </row>
    <row r="126" spans="2:13" x14ac:dyDescent="0.2">
      <c r="B126" s="40" t="s">
        <v>35</v>
      </c>
      <c r="C126" s="40" t="s">
        <v>736</v>
      </c>
      <c r="D126" s="44">
        <v>1</v>
      </c>
      <c r="E126" s="40" t="s">
        <v>663</v>
      </c>
      <c r="F126" s="40" t="s">
        <v>664</v>
      </c>
      <c r="G126" s="40" t="s">
        <v>39</v>
      </c>
      <c r="H126" s="40" t="s">
        <v>51</v>
      </c>
      <c r="I126" s="42">
        <v>37803</v>
      </c>
      <c r="J126" s="40" t="s">
        <v>41</v>
      </c>
      <c r="K126" s="43">
        <v>53285.39</v>
      </c>
      <c r="L126" s="43">
        <v>12220.91</v>
      </c>
      <c r="M126" s="43">
        <v>41064.480000000003</v>
      </c>
    </row>
    <row r="127" spans="2:13" x14ac:dyDescent="0.2">
      <c r="B127" s="40" t="s">
        <v>35</v>
      </c>
      <c r="C127" s="71" t="s">
        <v>744</v>
      </c>
      <c r="D127" s="44">
        <v>1</v>
      </c>
      <c r="E127" s="40" t="s">
        <v>663</v>
      </c>
      <c r="F127" s="40" t="s">
        <v>664</v>
      </c>
      <c r="G127" s="40" t="s">
        <v>39</v>
      </c>
      <c r="H127" s="40" t="s">
        <v>51</v>
      </c>
      <c r="I127" s="42">
        <v>34881</v>
      </c>
      <c r="J127" s="40" t="s">
        <v>41</v>
      </c>
      <c r="K127" s="43">
        <v>53959.95</v>
      </c>
      <c r="L127" s="43">
        <v>22570.86</v>
      </c>
      <c r="M127" s="43">
        <v>31389.09</v>
      </c>
    </row>
    <row r="128" spans="2:13" x14ac:dyDescent="0.2">
      <c r="B128" s="40" t="s">
        <v>35</v>
      </c>
      <c r="C128" s="71" t="s">
        <v>758</v>
      </c>
      <c r="D128" s="44">
        <v>2</v>
      </c>
      <c r="E128" s="40" t="s">
        <v>663</v>
      </c>
      <c r="F128" s="40" t="s">
        <v>664</v>
      </c>
      <c r="G128" s="40" t="s">
        <v>39</v>
      </c>
      <c r="H128" s="40" t="s">
        <v>51</v>
      </c>
      <c r="I128" s="42">
        <v>37073</v>
      </c>
      <c r="J128" s="40" t="s">
        <v>41</v>
      </c>
      <c r="K128" s="43">
        <v>117892.33</v>
      </c>
      <c r="L128" s="43">
        <v>32740.9</v>
      </c>
      <c r="M128" s="43">
        <v>85151.43</v>
      </c>
    </row>
    <row r="129" spans="2:13" x14ac:dyDescent="0.2">
      <c r="B129" s="40" t="s">
        <v>35</v>
      </c>
      <c r="C129" s="71" t="s">
        <v>778</v>
      </c>
      <c r="D129" s="44">
        <v>1</v>
      </c>
      <c r="E129" s="40" t="s">
        <v>663</v>
      </c>
      <c r="F129" s="40" t="s">
        <v>664</v>
      </c>
      <c r="G129" s="40" t="s">
        <v>39</v>
      </c>
      <c r="H129" s="40" t="s">
        <v>51</v>
      </c>
      <c r="I129" s="42">
        <v>35247</v>
      </c>
      <c r="J129" s="40" t="s">
        <v>41</v>
      </c>
      <c r="K129" s="43">
        <v>38700.33</v>
      </c>
      <c r="L129" s="43">
        <v>15306.19</v>
      </c>
      <c r="M129" s="43">
        <v>23394.14</v>
      </c>
    </row>
    <row r="130" spans="2:13" x14ac:dyDescent="0.2">
      <c r="B130" s="40" t="s">
        <v>35</v>
      </c>
      <c r="C130" s="40" t="s">
        <v>119</v>
      </c>
      <c r="D130" s="44">
        <v>2</v>
      </c>
      <c r="E130" s="40" t="s">
        <v>663</v>
      </c>
      <c r="F130" s="40" t="s">
        <v>664</v>
      </c>
      <c r="G130" s="40" t="s">
        <v>39</v>
      </c>
      <c r="H130" s="40" t="s">
        <v>115</v>
      </c>
      <c r="I130" s="42">
        <v>37073</v>
      </c>
      <c r="J130" s="40" t="s">
        <v>41</v>
      </c>
      <c r="K130" s="43">
        <v>40755.33</v>
      </c>
      <c r="L130" s="43">
        <v>34904.43</v>
      </c>
      <c r="M130" s="43">
        <v>5850.9</v>
      </c>
    </row>
    <row r="131" spans="2:13" x14ac:dyDescent="0.2">
      <c r="B131" s="40" t="s">
        <v>35</v>
      </c>
      <c r="C131" s="71" t="s">
        <v>780</v>
      </c>
      <c r="D131" s="44">
        <v>1</v>
      </c>
      <c r="E131" s="40" t="s">
        <v>663</v>
      </c>
      <c r="F131" s="40" t="s">
        <v>664</v>
      </c>
      <c r="G131" s="40" t="s">
        <v>39</v>
      </c>
      <c r="H131" s="40" t="s">
        <v>51</v>
      </c>
      <c r="I131" s="42">
        <v>33055</v>
      </c>
      <c r="J131" s="40" t="s">
        <v>41</v>
      </c>
      <c r="K131" s="43">
        <v>4657.18</v>
      </c>
      <c r="L131" s="43">
        <v>2454.34</v>
      </c>
      <c r="M131" s="43">
        <v>2202.84</v>
      </c>
    </row>
    <row r="132" spans="2:13" x14ac:dyDescent="0.2">
      <c r="B132" s="40" t="s">
        <v>35</v>
      </c>
      <c r="C132" s="71" t="s">
        <v>702</v>
      </c>
      <c r="D132" s="44">
        <v>1</v>
      </c>
      <c r="E132" s="40" t="s">
        <v>663</v>
      </c>
      <c r="F132" s="40" t="s">
        <v>664</v>
      </c>
      <c r="G132" s="40" t="s">
        <v>39</v>
      </c>
      <c r="H132" s="40" t="s">
        <v>51</v>
      </c>
      <c r="I132" s="42">
        <v>29037</v>
      </c>
      <c r="J132" s="40" t="s">
        <v>41</v>
      </c>
      <c r="K132" s="43">
        <v>466.71</v>
      </c>
      <c r="L132" s="43">
        <v>339.36</v>
      </c>
      <c r="M132" s="43">
        <v>127.35</v>
      </c>
    </row>
    <row r="133" spans="2:13" x14ac:dyDescent="0.2">
      <c r="B133" s="40" t="s">
        <v>35</v>
      </c>
      <c r="C133" s="40" t="s">
        <v>670</v>
      </c>
      <c r="D133" s="44">
        <v>1</v>
      </c>
      <c r="E133" s="40" t="s">
        <v>663</v>
      </c>
      <c r="F133" s="40" t="s">
        <v>664</v>
      </c>
      <c r="G133" s="40" t="s">
        <v>39</v>
      </c>
      <c r="H133" s="40" t="s">
        <v>45</v>
      </c>
      <c r="I133" s="42">
        <v>37073</v>
      </c>
      <c r="J133" s="40" t="s">
        <v>41</v>
      </c>
      <c r="K133" s="43">
        <v>134171.57</v>
      </c>
      <c r="L133" s="43">
        <v>34891.26</v>
      </c>
      <c r="M133" s="43">
        <v>99280.31</v>
      </c>
    </row>
    <row r="134" spans="2:13" x14ac:dyDescent="0.2">
      <c r="B134" s="40" t="s">
        <v>35</v>
      </c>
      <c r="C134" s="71" t="s">
        <v>731</v>
      </c>
      <c r="D134" s="44">
        <v>1</v>
      </c>
      <c r="E134" s="40" t="s">
        <v>663</v>
      </c>
      <c r="F134" s="40" t="s">
        <v>664</v>
      </c>
      <c r="G134" s="40" t="s">
        <v>39</v>
      </c>
      <c r="H134" s="40" t="s">
        <v>51</v>
      </c>
      <c r="I134" s="42">
        <v>29037</v>
      </c>
      <c r="J134" s="40" t="s">
        <v>41</v>
      </c>
      <c r="K134" s="43">
        <v>5341.81</v>
      </c>
      <c r="L134" s="43">
        <v>3884.25</v>
      </c>
      <c r="M134" s="43">
        <v>1457.56</v>
      </c>
    </row>
    <row r="135" spans="2:13" x14ac:dyDescent="0.2">
      <c r="B135" s="40" t="s">
        <v>35</v>
      </c>
      <c r="C135" s="71" t="s">
        <v>764</v>
      </c>
      <c r="D135" s="44">
        <v>2250</v>
      </c>
      <c r="E135" s="40" t="s">
        <v>663</v>
      </c>
      <c r="F135" s="40" t="s">
        <v>664</v>
      </c>
      <c r="G135" s="40" t="s">
        <v>39</v>
      </c>
      <c r="H135" s="40" t="s">
        <v>51</v>
      </c>
      <c r="I135" s="42">
        <v>29403</v>
      </c>
      <c r="J135" s="40" t="s">
        <v>41</v>
      </c>
      <c r="K135" s="43">
        <v>3347.26</v>
      </c>
      <c r="L135" s="43">
        <v>2381.71</v>
      </c>
      <c r="M135" s="43">
        <v>965.55</v>
      </c>
    </row>
    <row r="136" spans="2:13" x14ac:dyDescent="0.2">
      <c r="B136" s="40" t="s">
        <v>35</v>
      </c>
      <c r="C136" s="71" t="s">
        <v>682</v>
      </c>
      <c r="D136" s="44">
        <v>1</v>
      </c>
      <c r="E136" s="40" t="s">
        <v>663</v>
      </c>
      <c r="F136" s="40" t="s">
        <v>664</v>
      </c>
      <c r="G136" s="40" t="s">
        <v>39</v>
      </c>
      <c r="H136" s="40" t="s">
        <v>45</v>
      </c>
      <c r="I136" s="42">
        <v>31229</v>
      </c>
      <c r="J136" s="40" t="s">
        <v>41</v>
      </c>
      <c r="K136" s="43">
        <v>2900.87</v>
      </c>
      <c r="L136" s="43">
        <v>1801.44</v>
      </c>
      <c r="M136" s="43">
        <v>1099.43</v>
      </c>
    </row>
    <row r="137" spans="2:13" x14ac:dyDescent="0.2">
      <c r="B137" s="40" t="s">
        <v>35</v>
      </c>
      <c r="C137" s="71" t="s">
        <v>680</v>
      </c>
      <c r="D137" s="44">
        <v>1</v>
      </c>
      <c r="E137" s="40" t="s">
        <v>663</v>
      </c>
      <c r="F137" s="40" t="s">
        <v>664</v>
      </c>
      <c r="G137" s="40" t="s">
        <v>39</v>
      </c>
      <c r="H137" s="40" t="s">
        <v>45</v>
      </c>
      <c r="I137" s="42">
        <v>31229</v>
      </c>
      <c r="J137" s="40" t="s">
        <v>41</v>
      </c>
      <c r="K137" s="43">
        <v>7090.48</v>
      </c>
      <c r="L137" s="43">
        <v>4403.2</v>
      </c>
      <c r="M137" s="43">
        <v>2687.28</v>
      </c>
    </row>
    <row r="138" spans="2:13" x14ac:dyDescent="0.2">
      <c r="B138" s="40" t="s">
        <v>35</v>
      </c>
      <c r="C138" s="40" t="s">
        <v>55</v>
      </c>
      <c r="D138" s="44">
        <v>1</v>
      </c>
      <c r="E138" s="40" t="s">
        <v>663</v>
      </c>
      <c r="F138" s="40" t="s">
        <v>664</v>
      </c>
      <c r="G138" s="40" t="s">
        <v>39</v>
      </c>
      <c r="H138" s="40" t="s">
        <v>51</v>
      </c>
      <c r="I138" s="42">
        <v>34881</v>
      </c>
      <c r="J138" s="40" t="s">
        <v>41</v>
      </c>
      <c r="K138" s="43">
        <v>265811.38</v>
      </c>
      <c r="L138" s="43">
        <v>111186</v>
      </c>
      <c r="M138" s="43">
        <v>154625.38</v>
      </c>
    </row>
    <row r="139" spans="2:13" x14ac:dyDescent="0.2">
      <c r="B139" s="40" t="s">
        <v>35</v>
      </c>
      <c r="C139" s="71" t="s">
        <v>771</v>
      </c>
      <c r="D139" s="44">
        <v>1</v>
      </c>
      <c r="E139" s="40" t="s">
        <v>663</v>
      </c>
      <c r="F139" s="40" t="s">
        <v>664</v>
      </c>
      <c r="G139" s="40" t="s">
        <v>39</v>
      </c>
      <c r="H139" s="40" t="s">
        <v>51</v>
      </c>
      <c r="I139" s="42">
        <v>33055</v>
      </c>
      <c r="J139" s="40" t="s">
        <v>41</v>
      </c>
      <c r="K139" s="43">
        <v>18518.650000000001</v>
      </c>
      <c r="L139" s="43">
        <v>9759.34</v>
      </c>
      <c r="M139" s="43">
        <v>8759.31</v>
      </c>
    </row>
    <row r="140" spans="2:13" x14ac:dyDescent="0.2">
      <c r="B140" s="40" t="s">
        <v>35</v>
      </c>
      <c r="C140" s="71" t="s">
        <v>743</v>
      </c>
      <c r="D140" s="44">
        <v>1</v>
      </c>
      <c r="E140" s="40" t="s">
        <v>663</v>
      </c>
      <c r="F140" s="40" t="s">
        <v>664</v>
      </c>
      <c r="G140" s="40" t="s">
        <v>39</v>
      </c>
      <c r="H140" s="40" t="s">
        <v>51</v>
      </c>
      <c r="I140" s="42">
        <v>34881</v>
      </c>
      <c r="J140" s="40" t="s">
        <v>41</v>
      </c>
      <c r="K140" s="43">
        <v>111079.64</v>
      </c>
      <c r="L140" s="43">
        <v>46463.4</v>
      </c>
      <c r="M140" s="43">
        <v>64616.24</v>
      </c>
    </row>
    <row r="141" spans="2:13" x14ac:dyDescent="0.2">
      <c r="B141" s="40" t="s">
        <v>35</v>
      </c>
      <c r="C141" s="71" t="s">
        <v>745</v>
      </c>
      <c r="D141" s="44">
        <v>0</v>
      </c>
      <c r="E141" s="40" t="s">
        <v>663</v>
      </c>
      <c r="F141" s="40" t="s">
        <v>664</v>
      </c>
      <c r="G141" s="40" t="s">
        <v>39</v>
      </c>
      <c r="H141" s="40" t="s">
        <v>51</v>
      </c>
      <c r="I141" s="42">
        <v>34881</v>
      </c>
      <c r="J141" s="40" t="s">
        <v>41</v>
      </c>
      <c r="K141" s="43">
        <v>0</v>
      </c>
      <c r="L141" s="43">
        <v>0</v>
      </c>
      <c r="M141" s="43">
        <v>0</v>
      </c>
    </row>
    <row r="142" spans="2:13" x14ac:dyDescent="0.2">
      <c r="B142" s="40" t="s">
        <v>35</v>
      </c>
      <c r="C142" s="71" t="s">
        <v>792</v>
      </c>
      <c r="D142" s="44">
        <v>3</v>
      </c>
      <c r="E142" s="40" t="s">
        <v>663</v>
      </c>
      <c r="F142" s="40" t="s">
        <v>664</v>
      </c>
      <c r="G142" s="40" t="s">
        <v>39</v>
      </c>
      <c r="H142" s="40" t="s">
        <v>51</v>
      </c>
      <c r="I142" s="42">
        <v>33055</v>
      </c>
      <c r="J142" s="40" t="s">
        <v>41</v>
      </c>
      <c r="K142" s="43">
        <v>6977</v>
      </c>
      <c r="L142" s="43">
        <v>3676.88</v>
      </c>
      <c r="M142" s="43">
        <v>3300.12</v>
      </c>
    </row>
    <row r="143" spans="2:13" x14ac:dyDescent="0.2">
      <c r="B143" s="40" t="s">
        <v>35</v>
      </c>
      <c r="C143" s="71" t="s">
        <v>746</v>
      </c>
      <c r="D143" s="44">
        <v>3</v>
      </c>
      <c r="E143" s="40" t="s">
        <v>663</v>
      </c>
      <c r="F143" s="40" t="s">
        <v>664</v>
      </c>
      <c r="G143" s="40" t="s">
        <v>39</v>
      </c>
      <c r="H143" s="40" t="s">
        <v>51</v>
      </c>
      <c r="I143" s="42">
        <v>34881</v>
      </c>
      <c r="J143" s="40" t="s">
        <v>41</v>
      </c>
      <c r="K143" s="43">
        <v>12208.31</v>
      </c>
      <c r="L143" s="43">
        <v>5106.6000000000004</v>
      </c>
      <c r="M143" s="43">
        <v>7101.71</v>
      </c>
    </row>
    <row r="144" spans="2:13" x14ac:dyDescent="0.2">
      <c r="B144" s="40" t="s">
        <v>35</v>
      </c>
      <c r="C144" s="82" t="s">
        <v>738</v>
      </c>
      <c r="D144" s="44">
        <v>1</v>
      </c>
      <c r="E144" s="40" t="s">
        <v>663</v>
      </c>
      <c r="F144" s="40" t="s">
        <v>664</v>
      </c>
      <c r="G144" s="40" t="s">
        <v>39</v>
      </c>
      <c r="H144" s="40" t="s">
        <v>51</v>
      </c>
      <c r="I144" s="42">
        <v>29037</v>
      </c>
      <c r="J144" s="40" t="s">
        <v>41</v>
      </c>
      <c r="K144" s="43">
        <v>13199.6</v>
      </c>
      <c r="L144" s="43">
        <v>9597.9699999999993</v>
      </c>
      <c r="M144" s="43">
        <v>3601.63</v>
      </c>
    </row>
    <row r="145" spans="2:13" x14ac:dyDescent="0.2">
      <c r="B145" s="40" t="s">
        <v>35</v>
      </c>
      <c r="C145" s="71" t="s">
        <v>774</v>
      </c>
      <c r="D145" s="44">
        <v>1</v>
      </c>
      <c r="E145" s="40" t="s">
        <v>663</v>
      </c>
      <c r="F145" s="40" t="s">
        <v>664</v>
      </c>
      <c r="G145" s="40" t="s">
        <v>39</v>
      </c>
      <c r="H145" s="40" t="s">
        <v>51</v>
      </c>
      <c r="I145" s="42">
        <v>29037</v>
      </c>
      <c r="J145" s="40" t="s">
        <v>41</v>
      </c>
      <c r="K145" s="43">
        <v>8953.68</v>
      </c>
      <c r="L145" s="43">
        <v>6510.58</v>
      </c>
      <c r="M145" s="43">
        <v>2443.1</v>
      </c>
    </row>
    <row r="146" spans="2:13" x14ac:dyDescent="0.2">
      <c r="B146" s="40" t="s">
        <v>35</v>
      </c>
      <c r="C146" s="71" t="s">
        <v>785</v>
      </c>
      <c r="D146" s="44">
        <v>3</v>
      </c>
      <c r="E146" s="40" t="s">
        <v>663</v>
      </c>
      <c r="F146" s="40" t="s">
        <v>664</v>
      </c>
      <c r="G146" s="40" t="s">
        <v>39</v>
      </c>
      <c r="H146" s="40" t="s">
        <v>51</v>
      </c>
      <c r="I146" s="42">
        <v>33055</v>
      </c>
      <c r="J146" s="40" t="s">
        <v>41</v>
      </c>
      <c r="K146" s="43">
        <v>2314.0300000000002</v>
      </c>
      <c r="L146" s="43">
        <v>1219.5</v>
      </c>
      <c r="M146" s="43">
        <v>1094.53</v>
      </c>
    </row>
    <row r="147" spans="2:13" x14ac:dyDescent="0.2">
      <c r="B147" s="40" t="s">
        <v>35</v>
      </c>
      <c r="C147" s="71" t="s">
        <v>296</v>
      </c>
      <c r="D147" s="44">
        <v>1</v>
      </c>
      <c r="E147" s="40" t="s">
        <v>663</v>
      </c>
      <c r="F147" s="40" t="s">
        <v>664</v>
      </c>
      <c r="G147" s="40" t="s">
        <v>39</v>
      </c>
      <c r="H147" s="40" t="s">
        <v>45</v>
      </c>
      <c r="I147" s="42">
        <v>37803</v>
      </c>
      <c r="J147" s="40" t="s">
        <v>41</v>
      </c>
      <c r="K147" s="43">
        <v>7001.54</v>
      </c>
      <c r="L147" s="43">
        <v>1505.03</v>
      </c>
      <c r="M147" s="43">
        <v>5496.51</v>
      </c>
    </row>
    <row r="148" spans="2:13" x14ac:dyDescent="0.2">
      <c r="B148" s="40" t="s">
        <v>35</v>
      </c>
      <c r="C148" s="71" t="s">
        <v>668</v>
      </c>
      <c r="D148" s="44">
        <v>1</v>
      </c>
      <c r="E148" s="40" t="s">
        <v>663</v>
      </c>
      <c r="F148" s="40" t="s">
        <v>664</v>
      </c>
      <c r="G148" s="40" t="s">
        <v>39</v>
      </c>
      <c r="H148" s="40" t="s">
        <v>45</v>
      </c>
      <c r="I148" s="42">
        <v>32325</v>
      </c>
      <c r="J148" s="40" t="s">
        <v>41</v>
      </c>
      <c r="K148" s="43">
        <v>14158.85</v>
      </c>
      <c r="L148" s="43">
        <v>7833.06</v>
      </c>
      <c r="M148" s="43">
        <v>6325.79</v>
      </c>
    </row>
    <row r="149" spans="2:13" x14ac:dyDescent="0.2">
      <c r="B149" s="40" t="s">
        <v>35</v>
      </c>
      <c r="C149" s="71" t="s">
        <v>807</v>
      </c>
      <c r="D149" s="44">
        <v>2</v>
      </c>
      <c r="E149" s="40" t="s">
        <v>663</v>
      </c>
      <c r="F149" s="40" t="s">
        <v>664</v>
      </c>
      <c r="G149" s="40" t="s">
        <v>39</v>
      </c>
      <c r="H149" s="40" t="s">
        <v>806</v>
      </c>
      <c r="I149" s="42">
        <v>37073</v>
      </c>
      <c r="J149" s="40" t="s">
        <v>41</v>
      </c>
      <c r="K149" s="43">
        <v>50070.61</v>
      </c>
      <c r="L149" s="43">
        <v>7952.62</v>
      </c>
      <c r="M149" s="43">
        <v>42117.99</v>
      </c>
    </row>
    <row r="150" spans="2:13" x14ac:dyDescent="0.2">
      <c r="B150" s="40" t="s">
        <v>35</v>
      </c>
      <c r="C150" s="40" t="s">
        <v>703</v>
      </c>
      <c r="D150" s="44">
        <v>1</v>
      </c>
      <c r="E150" s="40" t="s">
        <v>663</v>
      </c>
      <c r="F150" s="40" t="s">
        <v>664</v>
      </c>
      <c r="G150" s="40" t="s">
        <v>39</v>
      </c>
      <c r="H150" s="40" t="s">
        <v>51</v>
      </c>
      <c r="I150" s="42">
        <v>29037</v>
      </c>
      <c r="J150" s="40" t="s">
        <v>41</v>
      </c>
      <c r="K150" s="43">
        <v>29792.07</v>
      </c>
      <c r="L150" s="43">
        <v>21663.02</v>
      </c>
      <c r="M150" s="43">
        <v>8129.05</v>
      </c>
    </row>
    <row r="151" spans="2:13" x14ac:dyDescent="0.2">
      <c r="B151" s="40" t="s">
        <v>35</v>
      </c>
      <c r="C151" s="40" t="s">
        <v>813</v>
      </c>
      <c r="D151" s="44">
        <v>1</v>
      </c>
      <c r="E151" s="40" t="s">
        <v>663</v>
      </c>
      <c r="F151" s="40" t="s">
        <v>664</v>
      </c>
      <c r="G151" s="40" t="s">
        <v>39</v>
      </c>
      <c r="H151" s="40" t="s">
        <v>115</v>
      </c>
      <c r="I151" s="42">
        <v>37073</v>
      </c>
      <c r="J151" s="40" t="s">
        <v>41</v>
      </c>
      <c r="K151" s="43">
        <v>23653.16</v>
      </c>
      <c r="L151" s="43">
        <v>20257.47</v>
      </c>
      <c r="M151" s="43">
        <v>3395.69</v>
      </c>
    </row>
    <row r="152" spans="2:13" x14ac:dyDescent="0.2">
      <c r="B152" s="40" t="s">
        <v>35</v>
      </c>
      <c r="C152" s="71" t="s">
        <v>717</v>
      </c>
      <c r="D152" s="44">
        <v>1</v>
      </c>
      <c r="E152" s="40" t="s">
        <v>663</v>
      </c>
      <c r="F152" s="40" t="s">
        <v>664</v>
      </c>
      <c r="G152" s="40" t="s">
        <v>39</v>
      </c>
      <c r="H152" s="40" t="s">
        <v>51</v>
      </c>
      <c r="I152" s="42">
        <v>29037</v>
      </c>
      <c r="J152" s="40" t="s">
        <v>41</v>
      </c>
      <c r="K152" s="43">
        <v>23197.13</v>
      </c>
      <c r="L152" s="43">
        <v>16867.580000000002</v>
      </c>
      <c r="M152" s="43">
        <v>6329.55</v>
      </c>
    </row>
    <row r="153" spans="2:13" x14ac:dyDescent="0.2">
      <c r="B153" s="40" t="s">
        <v>35</v>
      </c>
      <c r="C153" s="40" t="s">
        <v>794</v>
      </c>
      <c r="D153" s="44">
        <v>2</v>
      </c>
      <c r="E153" s="40" t="s">
        <v>663</v>
      </c>
      <c r="F153" s="40" t="s">
        <v>664</v>
      </c>
      <c r="G153" s="40" t="s">
        <v>39</v>
      </c>
      <c r="H153" s="40" t="s">
        <v>51</v>
      </c>
      <c r="I153" s="42">
        <v>29768</v>
      </c>
      <c r="J153" s="40" t="s">
        <v>41</v>
      </c>
      <c r="K153" s="43">
        <v>7804.46</v>
      </c>
      <c r="L153" s="43">
        <v>5427.13</v>
      </c>
      <c r="M153" s="43">
        <v>2377.33</v>
      </c>
    </row>
    <row r="154" spans="2:13" x14ac:dyDescent="0.2">
      <c r="B154" s="40" t="s">
        <v>35</v>
      </c>
      <c r="C154" s="40" t="s">
        <v>796</v>
      </c>
      <c r="D154" s="44">
        <v>1</v>
      </c>
      <c r="E154" s="40" t="s">
        <v>663</v>
      </c>
      <c r="F154" s="40" t="s">
        <v>664</v>
      </c>
      <c r="G154" s="40" t="s">
        <v>39</v>
      </c>
      <c r="H154" s="40" t="s">
        <v>51</v>
      </c>
      <c r="I154" s="42">
        <v>33055</v>
      </c>
      <c r="J154" s="40" t="s">
        <v>41</v>
      </c>
      <c r="K154" s="43">
        <v>3488.49</v>
      </c>
      <c r="L154" s="43">
        <v>1838.44</v>
      </c>
      <c r="M154" s="43">
        <v>1650.05</v>
      </c>
    </row>
    <row r="155" spans="2:13" x14ac:dyDescent="0.2">
      <c r="B155" s="40" t="s">
        <v>35</v>
      </c>
      <c r="C155" s="40" t="s">
        <v>318</v>
      </c>
      <c r="D155" s="44">
        <v>36</v>
      </c>
      <c r="E155" s="40" t="s">
        <v>663</v>
      </c>
      <c r="F155" s="40" t="s">
        <v>664</v>
      </c>
      <c r="G155" s="40" t="s">
        <v>39</v>
      </c>
      <c r="H155" s="40" t="s">
        <v>51</v>
      </c>
      <c r="I155" s="42">
        <v>37803</v>
      </c>
      <c r="J155" s="40" t="s">
        <v>41</v>
      </c>
      <c r="K155" s="43">
        <v>69974.3</v>
      </c>
      <c r="L155" s="43">
        <v>16048.48</v>
      </c>
      <c r="M155" s="43">
        <v>53925.82</v>
      </c>
    </row>
    <row r="156" spans="2:13" x14ac:dyDescent="0.2">
      <c r="B156" s="40" t="s">
        <v>35</v>
      </c>
      <c r="C156" s="40" t="s">
        <v>143</v>
      </c>
      <c r="D156" s="44">
        <v>1</v>
      </c>
      <c r="E156" s="40" t="s">
        <v>663</v>
      </c>
      <c r="F156" s="40" t="s">
        <v>664</v>
      </c>
      <c r="G156" s="40" t="s">
        <v>39</v>
      </c>
      <c r="H156" s="40" t="s">
        <v>51</v>
      </c>
      <c r="I156" s="42">
        <v>34881</v>
      </c>
      <c r="J156" s="40" t="s">
        <v>41</v>
      </c>
      <c r="K156" s="43">
        <v>39637.120000000003</v>
      </c>
      <c r="L156" s="43">
        <v>16579.77</v>
      </c>
      <c r="M156" s="43">
        <v>23057.35</v>
      </c>
    </row>
    <row r="157" spans="2:13" x14ac:dyDescent="0.2">
      <c r="B157" s="40" t="s">
        <v>35</v>
      </c>
      <c r="C157" s="40" t="s">
        <v>779</v>
      </c>
      <c r="D157" s="44">
        <v>1</v>
      </c>
      <c r="E157" s="40" t="s">
        <v>663</v>
      </c>
      <c r="F157" s="40" t="s">
        <v>664</v>
      </c>
      <c r="G157" s="40" t="s">
        <v>39</v>
      </c>
      <c r="H157" s="40" t="s">
        <v>51</v>
      </c>
      <c r="I157" s="42">
        <v>36342</v>
      </c>
      <c r="J157" s="40" t="s">
        <v>41</v>
      </c>
      <c r="K157" s="43">
        <v>7131.53</v>
      </c>
      <c r="L157" s="43">
        <v>2321.34</v>
      </c>
      <c r="M157" s="43">
        <v>4810.1899999999996</v>
      </c>
    </row>
    <row r="158" spans="2:13" x14ac:dyDescent="0.2">
      <c r="B158" s="40" t="s">
        <v>35</v>
      </c>
      <c r="C158" s="71" t="s">
        <v>808</v>
      </c>
      <c r="D158" s="44">
        <v>1</v>
      </c>
      <c r="E158" s="40" t="s">
        <v>663</v>
      </c>
      <c r="F158" s="40" t="s">
        <v>664</v>
      </c>
      <c r="G158" s="40" t="s">
        <v>39</v>
      </c>
      <c r="H158" s="40" t="s">
        <v>806</v>
      </c>
      <c r="I158" s="42">
        <v>37073</v>
      </c>
      <c r="J158" s="40" t="s">
        <v>41</v>
      </c>
      <c r="K158" s="43">
        <v>100970.4</v>
      </c>
      <c r="L158" s="43">
        <v>16036.94</v>
      </c>
      <c r="M158" s="43">
        <v>84933.46</v>
      </c>
    </row>
    <row r="159" spans="2:13" x14ac:dyDescent="0.2">
      <c r="B159" s="40" t="s">
        <v>35</v>
      </c>
      <c r="C159" s="71" t="s">
        <v>673</v>
      </c>
      <c r="D159" s="44">
        <v>1</v>
      </c>
      <c r="E159" s="40" t="s">
        <v>663</v>
      </c>
      <c r="F159" s="40" t="s">
        <v>664</v>
      </c>
      <c r="G159" s="40" t="s">
        <v>39</v>
      </c>
      <c r="H159" s="40" t="s">
        <v>45</v>
      </c>
      <c r="I159" s="42">
        <v>31229</v>
      </c>
      <c r="J159" s="40" t="s">
        <v>41</v>
      </c>
      <c r="K159" s="43">
        <v>18580.64</v>
      </c>
      <c r="L159" s="43">
        <v>11538.6</v>
      </c>
      <c r="M159" s="43">
        <v>7042.04</v>
      </c>
    </row>
    <row r="160" spans="2:13" x14ac:dyDescent="0.2">
      <c r="B160" s="40" t="s">
        <v>35</v>
      </c>
      <c r="C160" s="40" t="s">
        <v>718</v>
      </c>
      <c r="D160" s="44">
        <v>1</v>
      </c>
      <c r="E160" s="40" t="s">
        <v>663</v>
      </c>
      <c r="F160" s="40" t="s">
        <v>664</v>
      </c>
      <c r="G160" s="40" t="s">
        <v>39</v>
      </c>
      <c r="H160" s="40" t="s">
        <v>51</v>
      </c>
      <c r="I160" s="42">
        <v>29037</v>
      </c>
      <c r="J160" s="40" t="s">
        <v>41</v>
      </c>
      <c r="K160" s="43">
        <v>5496.3</v>
      </c>
      <c r="L160" s="43">
        <v>3996.58</v>
      </c>
      <c r="M160" s="43">
        <v>1499.72</v>
      </c>
    </row>
    <row r="161" spans="2:13" x14ac:dyDescent="0.2">
      <c r="B161" s="40" t="s">
        <v>35</v>
      </c>
      <c r="C161" s="71" t="s">
        <v>694</v>
      </c>
      <c r="D161" s="44">
        <v>1</v>
      </c>
      <c r="E161" s="40" t="s">
        <v>663</v>
      </c>
      <c r="F161" s="40" t="s">
        <v>664</v>
      </c>
      <c r="G161" s="40" t="s">
        <v>39</v>
      </c>
      <c r="H161" s="40" t="s">
        <v>51</v>
      </c>
      <c r="I161" s="42">
        <v>34881</v>
      </c>
      <c r="J161" s="40" t="s">
        <v>41</v>
      </c>
      <c r="K161" s="43">
        <v>81787.72</v>
      </c>
      <c r="L161" s="43">
        <v>34210.910000000003</v>
      </c>
      <c r="M161" s="43">
        <v>47576.81</v>
      </c>
    </row>
    <row r="162" spans="2:13" x14ac:dyDescent="0.2">
      <c r="B162" s="40" t="s">
        <v>35</v>
      </c>
      <c r="C162" s="40" t="s">
        <v>695</v>
      </c>
      <c r="D162" s="44">
        <v>1</v>
      </c>
      <c r="E162" s="40" t="s">
        <v>663</v>
      </c>
      <c r="F162" s="40" t="s">
        <v>664</v>
      </c>
      <c r="G162" s="40" t="s">
        <v>39</v>
      </c>
      <c r="H162" s="40" t="s">
        <v>51</v>
      </c>
      <c r="I162" s="42">
        <v>37073</v>
      </c>
      <c r="J162" s="40" t="s">
        <v>41</v>
      </c>
      <c r="K162" s="43">
        <v>6205.24</v>
      </c>
      <c r="L162" s="43">
        <v>1723.31</v>
      </c>
      <c r="M162" s="43">
        <v>4481.93</v>
      </c>
    </row>
    <row r="163" spans="2:13" x14ac:dyDescent="0.2">
      <c r="B163" s="40" t="s">
        <v>35</v>
      </c>
      <c r="C163" s="71" t="s">
        <v>783</v>
      </c>
      <c r="D163" s="44">
        <v>400</v>
      </c>
      <c r="E163" s="40" t="s">
        <v>663</v>
      </c>
      <c r="F163" s="40" t="s">
        <v>664</v>
      </c>
      <c r="G163" s="40" t="s">
        <v>39</v>
      </c>
      <c r="H163" s="40" t="s">
        <v>51</v>
      </c>
      <c r="I163" s="42">
        <v>30133</v>
      </c>
      <c r="J163" s="40" t="s">
        <v>41</v>
      </c>
      <c r="K163" s="43">
        <v>697.14</v>
      </c>
      <c r="L163" s="43">
        <v>473.13</v>
      </c>
      <c r="M163" s="43">
        <v>224.01</v>
      </c>
    </row>
    <row r="164" spans="2:13" x14ac:dyDescent="0.2">
      <c r="B164" s="40" t="s">
        <v>35</v>
      </c>
      <c r="C164" s="40" t="s">
        <v>676</v>
      </c>
      <c r="D164" s="44">
        <v>1</v>
      </c>
      <c r="E164" s="40" t="s">
        <v>663</v>
      </c>
      <c r="F164" s="40" t="s">
        <v>664</v>
      </c>
      <c r="G164" s="40" t="s">
        <v>39</v>
      </c>
      <c r="H164" s="40" t="s">
        <v>45</v>
      </c>
      <c r="I164" s="42">
        <v>31229</v>
      </c>
      <c r="J164" s="40" t="s">
        <v>41</v>
      </c>
      <c r="K164" s="43">
        <v>24568.07</v>
      </c>
      <c r="L164" s="43">
        <v>15256.81</v>
      </c>
      <c r="M164" s="43">
        <v>9311.26</v>
      </c>
    </row>
    <row r="165" spans="2:13" x14ac:dyDescent="0.2">
      <c r="B165" s="40" t="s">
        <v>35</v>
      </c>
      <c r="C165" s="40" t="s">
        <v>786</v>
      </c>
      <c r="D165" s="44">
        <v>3</v>
      </c>
      <c r="E165" s="40" t="s">
        <v>663</v>
      </c>
      <c r="F165" s="40" t="s">
        <v>664</v>
      </c>
      <c r="G165" s="40" t="s">
        <v>39</v>
      </c>
      <c r="H165" s="40" t="s">
        <v>51</v>
      </c>
      <c r="I165" s="42">
        <v>33055</v>
      </c>
      <c r="J165" s="40" t="s">
        <v>41</v>
      </c>
      <c r="K165" s="43">
        <v>4400.3900000000003</v>
      </c>
      <c r="L165" s="43">
        <v>2319.0100000000002</v>
      </c>
      <c r="M165" s="43">
        <v>2081.38</v>
      </c>
    </row>
    <row r="166" spans="2:13" x14ac:dyDescent="0.2">
      <c r="B166" s="40" t="s">
        <v>35</v>
      </c>
      <c r="C166" s="71" t="s">
        <v>800</v>
      </c>
      <c r="D166" s="44">
        <v>4</v>
      </c>
      <c r="E166" s="40" t="s">
        <v>663</v>
      </c>
      <c r="F166" s="40" t="s">
        <v>664</v>
      </c>
      <c r="G166" s="40" t="s">
        <v>39</v>
      </c>
      <c r="H166" s="40" t="s">
        <v>51</v>
      </c>
      <c r="I166" s="42">
        <v>29403</v>
      </c>
      <c r="J166" s="40" t="s">
        <v>41</v>
      </c>
      <c r="K166" s="43">
        <v>4559.26</v>
      </c>
      <c r="L166" s="43">
        <v>3244.1</v>
      </c>
      <c r="M166" s="43">
        <v>1315.16</v>
      </c>
    </row>
    <row r="167" spans="2:13" x14ac:dyDescent="0.2">
      <c r="B167" s="40" t="s">
        <v>35</v>
      </c>
      <c r="C167" s="71" t="s">
        <v>818</v>
      </c>
      <c r="D167" s="44">
        <v>1</v>
      </c>
      <c r="E167" s="40" t="s">
        <v>663</v>
      </c>
      <c r="F167" s="40" t="s">
        <v>664</v>
      </c>
      <c r="G167" s="40" t="s">
        <v>39</v>
      </c>
      <c r="H167" s="40" t="s">
        <v>115</v>
      </c>
      <c r="I167" s="42">
        <v>32690</v>
      </c>
      <c r="J167" s="40" t="s">
        <v>41</v>
      </c>
      <c r="K167" s="43">
        <v>4348.09</v>
      </c>
      <c r="L167" s="43">
        <v>4348.09</v>
      </c>
      <c r="M167" s="43">
        <v>0</v>
      </c>
    </row>
    <row r="168" spans="2:13" x14ac:dyDescent="0.2">
      <c r="B168" s="40" t="s">
        <v>35</v>
      </c>
      <c r="C168" s="40" t="s">
        <v>787</v>
      </c>
      <c r="D168" s="44">
        <v>1</v>
      </c>
      <c r="E168" s="40" t="s">
        <v>663</v>
      </c>
      <c r="F168" s="40" t="s">
        <v>664</v>
      </c>
      <c r="G168" s="40" t="s">
        <v>39</v>
      </c>
      <c r="H168" s="40" t="s">
        <v>51</v>
      </c>
      <c r="I168" s="42">
        <v>29403</v>
      </c>
      <c r="J168" s="40" t="s">
        <v>41</v>
      </c>
      <c r="K168" s="43">
        <v>1770.96</v>
      </c>
      <c r="L168" s="43">
        <v>1260.1099999999999</v>
      </c>
      <c r="M168" s="43">
        <v>510.85</v>
      </c>
    </row>
    <row r="169" spans="2:13" x14ac:dyDescent="0.2">
      <c r="B169" s="40" t="s">
        <v>35</v>
      </c>
      <c r="C169" s="40" t="s">
        <v>295</v>
      </c>
      <c r="D169" s="44">
        <v>1</v>
      </c>
      <c r="E169" s="40" t="s">
        <v>663</v>
      </c>
      <c r="F169" s="40" t="s">
        <v>664</v>
      </c>
      <c r="G169" s="40" t="s">
        <v>39</v>
      </c>
      <c r="H169" s="40" t="s">
        <v>51</v>
      </c>
      <c r="I169" s="42">
        <v>37803</v>
      </c>
      <c r="J169" s="40" t="s">
        <v>41</v>
      </c>
      <c r="K169" s="43">
        <v>19479.84</v>
      </c>
      <c r="L169" s="43">
        <v>4467.67</v>
      </c>
      <c r="M169" s="43">
        <v>15012.17</v>
      </c>
    </row>
    <row r="170" spans="2:13" x14ac:dyDescent="0.2">
      <c r="B170" s="40" t="s">
        <v>35</v>
      </c>
      <c r="C170" s="71" t="s">
        <v>724</v>
      </c>
      <c r="D170" s="44">
        <v>4</v>
      </c>
      <c r="E170" s="40" t="s">
        <v>663</v>
      </c>
      <c r="F170" s="40" t="s">
        <v>664</v>
      </c>
      <c r="G170" s="40" t="s">
        <v>39</v>
      </c>
      <c r="H170" s="40" t="s">
        <v>51</v>
      </c>
      <c r="I170" s="42">
        <v>21732</v>
      </c>
      <c r="J170" s="40" t="s">
        <v>41</v>
      </c>
      <c r="K170" s="43">
        <v>132695.62</v>
      </c>
      <c r="L170" s="43">
        <v>122056.34</v>
      </c>
      <c r="M170" s="43">
        <v>10639.28</v>
      </c>
    </row>
    <row r="171" spans="2:13" x14ac:dyDescent="0.2">
      <c r="B171" s="40" t="s">
        <v>35</v>
      </c>
      <c r="C171" s="40" t="s">
        <v>689</v>
      </c>
      <c r="D171" s="44">
        <v>1</v>
      </c>
      <c r="E171" s="40" t="s">
        <v>663</v>
      </c>
      <c r="F171" s="40" t="s">
        <v>664</v>
      </c>
      <c r="G171" s="40" t="s">
        <v>39</v>
      </c>
      <c r="H171" s="40" t="s">
        <v>51</v>
      </c>
      <c r="I171" s="42">
        <v>37803</v>
      </c>
      <c r="J171" s="40" t="s">
        <v>41</v>
      </c>
      <c r="K171" s="43">
        <v>109682.95</v>
      </c>
      <c r="L171" s="43">
        <v>25155.59</v>
      </c>
      <c r="M171" s="43">
        <v>84527.360000000001</v>
      </c>
    </row>
    <row r="172" spans="2:13" x14ac:dyDescent="0.2">
      <c r="B172" s="40" t="s">
        <v>35</v>
      </c>
      <c r="C172" s="40" t="s">
        <v>690</v>
      </c>
      <c r="D172" s="44">
        <v>0</v>
      </c>
      <c r="E172" s="40" t="s">
        <v>663</v>
      </c>
      <c r="F172" s="40" t="s">
        <v>664</v>
      </c>
      <c r="G172" s="40" t="s">
        <v>39</v>
      </c>
      <c r="H172" s="40" t="s">
        <v>51</v>
      </c>
      <c r="I172" s="42">
        <v>37803</v>
      </c>
      <c r="J172" s="40" t="s">
        <v>41</v>
      </c>
      <c r="K172" s="43">
        <v>0</v>
      </c>
      <c r="L172" s="43">
        <v>0</v>
      </c>
      <c r="M172" s="43">
        <v>0</v>
      </c>
    </row>
    <row r="173" spans="2:13" x14ac:dyDescent="0.2">
      <c r="B173" s="40" t="s">
        <v>35</v>
      </c>
      <c r="C173" s="71" t="s">
        <v>781</v>
      </c>
      <c r="D173" s="44">
        <v>1</v>
      </c>
      <c r="E173" s="40" t="s">
        <v>663</v>
      </c>
      <c r="F173" s="40" t="s">
        <v>664</v>
      </c>
      <c r="G173" s="40" t="s">
        <v>39</v>
      </c>
      <c r="H173" s="40" t="s">
        <v>51</v>
      </c>
      <c r="I173" s="42">
        <v>40541</v>
      </c>
      <c r="J173" s="40" t="s">
        <v>41</v>
      </c>
      <c r="K173" s="43">
        <v>74607.929999999993</v>
      </c>
      <c r="L173" s="43">
        <v>4428.13</v>
      </c>
      <c r="M173" s="43">
        <v>70179.8</v>
      </c>
    </row>
    <row r="174" spans="2:13" x14ac:dyDescent="0.2">
      <c r="B174" s="40" t="s">
        <v>35</v>
      </c>
      <c r="C174" s="40" t="s">
        <v>759</v>
      </c>
      <c r="D174" s="44">
        <v>1</v>
      </c>
      <c r="E174" s="40" t="s">
        <v>663</v>
      </c>
      <c r="F174" s="40" t="s">
        <v>664</v>
      </c>
      <c r="G174" s="40" t="s">
        <v>39</v>
      </c>
      <c r="H174" s="40" t="s">
        <v>51</v>
      </c>
      <c r="I174" s="42">
        <v>37073</v>
      </c>
      <c r="J174" s="40" t="s">
        <v>41</v>
      </c>
      <c r="K174" s="43">
        <v>97412.37</v>
      </c>
      <c r="L174" s="43">
        <v>27053.23</v>
      </c>
      <c r="M174" s="43">
        <v>70359.14</v>
      </c>
    </row>
    <row r="175" spans="2:13" x14ac:dyDescent="0.2">
      <c r="B175" s="40" t="s">
        <v>35</v>
      </c>
      <c r="C175" s="40" t="s">
        <v>685</v>
      </c>
      <c r="D175" s="44">
        <v>1</v>
      </c>
      <c r="E175" s="40" t="s">
        <v>663</v>
      </c>
      <c r="F175" s="40" t="s">
        <v>664</v>
      </c>
      <c r="G175" s="40" t="s">
        <v>39</v>
      </c>
      <c r="H175" s="40" t="s">
        <v>51</v>
      </c>
      <c r="I175" s="42">
        <v>34881</v>
      </c>
      <c r="J175" s="40" t="s">
        <v>41</v>
      </c>
      <c r="K175" s="43">
        <v>11184.6</v>
      </c>
      <c r="L175" s="43">
        <v>4678.3999999999996</v>
      </c>
      <c r="M175" s="43">
        <v>6506.2</v>
      </c>
    </row>
    <row r="176" spans="2:13" x14ac:dyDescent="0.2">
      <c r="B176" s="40" t="s">
        <v>35</v>
      </c>
      <c r="C176" s="71" t="s">
        <v>725</v>
      </c>
      <c r="D176" s="44">
        <v>3</v>
      </c>
      <c r="E176" s="40" t="s">
        <v>663</v>
      </c>
      <c r="F176" s="40" t="s">
        <v>664</v>
      </c>
      <c r="G176" s="40" t="s">
        <v>39</v>
      </c>
      <c r="H176" s="40" t="s">
        <v>51</v>
      </c>
      <c r="I176" s="42">
        <v>34516</v>
      </c>
      <c r="J176" s="40" t="s">
        <v>41</v>
      </c>
      <c r="K176" s="43">
        <v>4363.3</v>
      </c>
      <c r="L176" s="43">
        <v>1923.16</v>
      </c>
      <c r="M176" s="43">
        <v>2440.14</v>
      </c>
    </row>
    <row r="177" spans="2:13" x14ac:dyDescent="0.2">
      <c r="B177" s="40" t="s">
        <v>35</v>
      </c>
      <c r="C177" s="71" t="s">
        <v>281</v>
      </c>
      <c r="D177" s="44">
        <v>2</v>
      </c>
      <c r="E177" s="40" t="s">
        <v>663</v>
      </c>
      <c r="F177" s="40" t="s">
        <v>664</v>
      </c>
      <c r="G177" s="40" t="s">
        <v>39</v>
      </c>
      <c r="H177" s="40" t="s">
        <v>51</v>
      </c>
      <c r="I177" s="42">
        <v>34516</v>
      </c>
      <c r="J177" s="40" t="s">
        <v>41</v>
      </c>
      <c r="K177" s="43">
        <v>2770.88</v>
      </c>
      <c r="L177" s="43">
        <v>1221.29</v>
      </c>
      <c r="M177" s="43">
        <v>1549.59</v>
      </c>
    </row>
    <row r="178" spans="2:13" x14ac:dyDescent="0.2">
      <c r="B178" s="40" t="s">
        <v>35</v>
      </c>
      <c r="C178" s="71" t="s">
        <v>762</v>
      </c>
      <c r="D178" s="44">
        <v>116</v>
      </c>
      <c r="E178" s="40" t="s">
        <v>663</v>
      </c>
      <c r="F178" s="40" t="s">
        <v>664</v>
      </c>
      <c r="G178" s="40" t="s">
        <v>39</v>
      </c>
      <c r="H178" s="40" t="s">
        <v>51</v>
      </c>
      <c r="I178" s="42">
        <v>34516</v>
      </c>
      <c r="J178" s="40" t="s">
        <v>41</v>
      </c>
      <c r="K178" s="43">
        <v>10073.86</v>
      </c>
      <c r="L178" s="43">
        <v>4440.1400000000003</v>
      </c>
      <c r="M178" s="43">
        <v>5633.72</v>
      </c>
    </row>
    <row r="179" spans="2:13" x14ac:dyDescent="0.2">
      <c r="B179" s="40" t="s">
        <v>35</v>
      </c>
      <c r="C179" s="71" t="s">
        <v>728</v>
      </c>
      <c r="D179" s="44">
        <v>9</v>
      </c>
      <c r="E179" s="40" t="s">
        <v>663</v>
      </c>
      <c r="F179" s="40" t="s">
        <v>664</v>
      </c>
      <c r="G179" s="40" t="s">
        <v>39</v>
      </c>
      <c r="H179" s="40" t="s">
        <v>51</v>
      </c>
      <c r="I179" s="42">
        <v>21732</v>
      </c>
      <c r="J179" s="40" t="s">
        <v>41</v>
      </c>
      <c r="K179" s="43">
        <v>23532.25</v>
      </c>
      <c r="L179" s="43">
        <v>21645.48</v>
      </c>
      <c r="M179" s="43">
        <v>1886.77</v>
      </c>
    </row>
    <row r="180" spans="2:13" x14ac:dyDescent="0.2">
      <c r="B180" s="40" t="s">
        <v>35</v>
      </c>
      <c r="C180" s="71" t="s">
        <v>795</v>
      </c>
      <c r="D180" s="44">
        <v>3</v>
      </c>
      <c r="E180" s="40" t="s">
        <v>663</v>
      </c>
      <c r="F180" s="40" t="s">
        <v>664</v>
      </c>
      <c r="G180" s="40" t="s">
        <v>39</v>
      </c>
      <c r="H180" s="40" t="s">
        <v>51</v>
      </c>
      <c r="I180" s="42">
        <v>29037</v>
      </c>
      <c r="J180" s="40" t="s">
        <v>41</v>
      </c>
      <c r="K180" s="43">
        <v>22112.25</v>
      </c>
      <c r="L180" s="43">
        <v>16078.71</v>
      </c>
      <c r="M180" s="43">
        <v>6033.54</v>
      </c>
    </row>
    <row r="181" spans="2:13" x14ac:dyDescent="0.2">
      <c r="B181" s="40" t="s">
        <v>35</v>
      </c>
      <c r="C181" s="71" t="s">
        <v>767</v>
      </c>
      <c r="D181" s="44">
        <v>3</v>
      </c>
      <c r="E181" s="40" t="s">
        <v>663</v>
      </c>
      <c r="F181" s="40" t="s">
        <v>664</v>
      </c>
      <c r="G181" s="40" t="s">
        <v>39</v>
      </c>
      <c r="H181" s="40" t="s">
        <v>51</v>
      </c>
      <c r="I181" s="42">
        <v>35612</v>
      </c>
      <c r="J181" s="40" t="s">
        <v>41</v>
      </c>
      <c r="K181" s="43">
        <v>59012.1</v>
      </c>
      <c r="L181" s="43">
        <v>21978.02</v>
      </c>
      <c r="M181" s="43">
        <v>37034.080000000002</v>
      </c>
    </row>
    <row r="182" spans="2:13" x14ac:dyDescent="0.2">
      <c r="B182" s="40" t="s">
        <v>35</v>
      </c>
      <c r="C182" s="71" t="s">
        <v>791</v>
      </c>
      <c r="D182" s="44">
        <v>1</v>
      </c>
      <c r="E182" s="40" t="s">
        <v>663</v>
      </c>
      <c r="F182" s="40" t="s">
        <v>664</v>
      </c>
      <c r="G182" s="40" t="s">
        <v>39</v>
      </c>
      <c r="H182" s="40" t="s">
        <v>51</v>
      </c>
      <c r="I182" s="42">
        <v>33055</v>
      </c>
      <c r="J182" s="40" t="s">
        <v>41</v>
      </c>
      <c r="K182" s="43">
        <v>73936.679999999993</v>
      </c>
      <c r="L182" s="43">
        <v>38964.69</v>
      </c>
      <c r="M182" s="43">
        <v>34971.99</v>
      </c>
    </row>
    <row r="183" spans="2:13" x14ac:dyDescent="0.2">
      <c r="B183" s="40" t="s">
        <v>35</v>
      </c>
      <c r="C183" s="71" t="s">
        <v>817</v>
      </c>
      <c r="D183" s="44">
        <v>1</v>
      </c>
      <c r="E183" s="40" t="s">
        <v>663</v>
      </c>
      <c r="F183" s="40" t="s">
        <v>664</v>
      </c>
      <c r="G183" s="40" t="s">
        <v>39</v>
      </c>
      <c r="H183" s="40" t="s">
        <v>115</v>
      </c>
      <c r="I183" s="42">
        <v>34881</v>
      </c>
      <c r="J183" s="40" t="s">
        <v>41</v>
      </c>
      <c r="K183" s="43">
        <v>18384.03</v>
      </c>
      <c r="L183" s="43">
        <v>18384.03</v>
      </c>
      <c r="M183" s="43">
        <v>0</v>
      </c>
    </row>
    <row r="184" spans="2:13" x14ac:dyDescent="0.2">
      <c r="B184" s="40" t="s">
        <v>35</v>
      </c>
      <c r="C184" s="40" t="s">
        <v>133</v>
      </c>
      <c r="D184" s="44">
        <v>1</v>
      </c>
      <c r="E184" s="40" t="s">
        <v>663</v>
      </c>
      <c r="F184" s="40" t="s">
        <v>664</v>
      </c>
      <c r="G184" s="40" t="s">
        <v>39</v>
      </c>
      <c r="H184" s="40" t="s">
        <v>51</v>
      </c>
      <c r="I184" s="42">
        <v>34881</v>
      </c>
      <c r="J184" s="40" t="s">
        <v>41</v>
      </c>
      <c r="K184" s="43">
        <v>4558.17</v>
      </c>
      <c r="L184" s="43">
        <v>1906.63</v>
      </c>
      <c r="M184" s="43">
        <v>2651.54</v>
      </c>
    </row>
    <row r="185" spans="2:13" x14ac:dyDescent="0.2">
      <c r="B185" s="40" t="s">
        <v>35</v>
      </c>
      <c r="C185" s="71" t="s">
        <v>801</v>
      </c>
      <c r="D185" s="44">
        <v>1</v>
      </c>
      <c r="E185" s="40" t="s">
        <v>663</v>
      </c>
      <c r="F185" s="40" t="s">
        <v>664</v>
      </c>
      <c r="G185" s="40" t="s">
        <v>39</v>
      </c>
      <c r="H185" s="40" t="s">
        <v>51</v>
      </c>
      <c r="I185" s="42">
        <v>29768</v>
      </c>
      <c r="J185" s="40" t="s">
        <v>41</v>
      </c>
      <c r="K185" s="43">
        <v>40624.26</v>
      </c>
      <c r="L185" s="43">
        <v>28249.64</v>
      </c>
      <c r="M185" s="43">
        <v>12374.62</v>
      </c>
    </row>
    <row r="186" spans="2:13" x14ac:dyDescent="0.2">
      <c r="B186" s="40" t="s">
        <v>35</v>
      </c>
      <c r="C186" s="71" t="s">
        <v>763</v>
      </c>
      <c r="D186" s="44">
        <v>3</v>
      </c>
      <c r="E186" s="40" t="s">
        <v>663</v>
      </c>
      <c r="F186" s="40" t="s">
        <v>664</v>
      </c>
      <c r="G186" s="40" t="s">
        <v>39</v>
      </c>
      <c r="H186" s="40" t="s">
        <v>51</v>
      </c>
      <c r="I186" s="42">
        <v>37073</v>
      </c>
      <c r="J186" s="40" t="s">
        <v>41</v>
      </c>
      <c r="K186" s="43">
        <v>25784.560000000001</v>
      </c>
      <c r="L186" s="43">
        <v>7160.85</v>
      </c>
      <c r="M186" s="43">
        <v>18623.71</v>
      </c>
    </row>
    <row r="187" spans="2:13" x14ac:dyDescent="0.2">
      <c r="B187" s="40" t="s">
        <v>35</v>
      </c>
      <c r="C187" s="71" t="s">
        <v>127</v>
      </c>
      <c r="D187" s="44">
        <v>4</v>
      </c>
      <c r="E187" s="40" t="s">
        <v>663</v>
      </c>
      <c r="F187" s="40" t="s">
        <v>664</v>
      </c>
      <c r="G187" s="40" t="s">
        <v>39</v>
      </c>
      <c r="H187" s="40" t="s">
        <v>51</v>
      </c>
      <c r="I187" s="42">
        <v>33055</v>
      </c>
      <c r="J187" s="40" t="s">
        <v>41</v>
      </c>
      <c r="K187" s="43">
        <v>14182.37</v>
      </c>
      <c r="L187" s="43">
        <v>7474.12</v>
      </c>
      <c r="M187" s="43">
        <v>6708.25</v>
      </c>
    </row>
    <row r="188" spans="2:13" x14ac:dyDescent="0.2">
      <c r="B188" s="40" t="s">
        <v>35</v>
      </c>
      <c r="C188" s="40" t="s">
        <v>127</v>
      </c>
      <c r="D188" s="44">
        <v>2</v>
      </c>
      <c r="E188" s="40" t="s">
        <v>663</v>
      </c>
      <c r="F188" s="40" t="s">
        <v>664</v>
      </c>
      <c r="G188" s="40" t="s">
        <v>39</v>
      </c>
      <c r="H188" s="40" t="s">
        <v>51</v>
      </c>
      <c r="I188" s="42">
        <v>37803</v>
      </c>
      <c r="J188" s="40" t="s">
        <v>41</v>
      </c>
      <c r="K188" s="43">
        <v>56606.35</v>
      </c>
      <c r="L188" s="43">
        <v>12982.57</v>
      </c>
      <c r="M188" s="43">
        <v>43623.78</v>
      </c>
    </row>
    <row r="189" spans="2:13" x14ac:dyDescent="0.2">
      <c r="B189" s="40" t="s">
        <v>35</v>
      </c>
      <c r="C189" s="71" t="s">
        <v>768</v>
      </c>
      <c r="D189" s="44">
        <v>1</v>
      </c>
      <c r="E189" s="40" t="s">
        <v>663</v>
      </c>
      <c r="F189" s="40" t="s">
        <v>664</v>
      </c>
      <c r="G189" s="40" t="s">
        <v>39</v>
      </c>
      <c r="H189" s="40" t="s">
        <v>51</v>
      </c>
      <c r="I189" s="42">
        <v>35247</v>
      </c>
      <c r="J189" s="40" t="s">
        <v>41</v>
      </c>
      <c r="K189" s="43">
        <v>45075.44</v>
      </c>
      <c r="L189" s="43">
        <v>17827.580000000002</v>
      </c>
      <c r="M189" s="43">
        <v>27247.86</v>
      </c>
    </row>
    <row r="190" spans="2:13" x14ac:dyDescent="0.2">
      <c r="B190" s="40" t="s">
        <v>35</v>
      </c>
      <c r="C190" s="40" t="s">
        <v>709</v>
      </c>
      <c r="D190" s="44">
        <v>1</v>
      </c>
      <c r="E190" s="40" t="s">
        <v>663</v>
      </c>
      <c r="F190" s="40" t="s">
        <v>664</v>
      </c>
      <c r="G190" s="40" t="s">
        <v>39</v>
      </c>
      <c r="H190" s="40" t="s">
        <v>51</v>
      </c>
      <c r="I190" s="42">
        <v>29037</v>
      </c>
      <c r="J190" s="40" t="s">
        <v>41</v>
      </c>
      <c r="K190" s="43">
        <v>25234.06</v>
      </c>
      <c r="L190" s="43">
        <v>18348.71</v>
      </c>
      <c r="M190" s="43">
        <v>6885.35</v>
      </c>
    </row>
    <row r="191" spans="2:13" x14ac:dyDescent="0.2">
      <c r="B191" s="40" t="s">
        <v>35</v>
      </c>
      <c r="C191" s="71" t="s">
        <v>777</v>
      </c>
      <c r="D191" s="44">
        <v>2</v>
      </c>
      <c r="E191" s="40" t="s">
        <v>663</v>
      </c>
      <c r="F191" s="40" t="s">
        <v>664</v>
      </c>
      <c r="G191" s="40" t="s">
        <v>39</v>
      </c>
      <c r="H191" s="40" t="s">
        <v>51</v>
      </c>
      <c r="I191" s="42">
        <v>35612</v>
      </c>
      <c r="J191" s="40" t="s">
        <v>41</v>
      </c>
      <c r="K191" s="43">
        <v>27238.48</v>
      </c>
      <c r="L191" s="43">
        <v>10144.49</v>
      </c>
      <c r="M191" s="43">
        <v>17093.990000000002</v>
      </c>
    </row>
    <row r="192" spans="2:13" x14ac:dyDescent="0.2">
      <c r="B192" s="40" t="s">
        <v>35</v>
      </c>
      <c r="C192" s="71" t="s">
        <v>793</v>
      </c>
      <c r="D192" s="44">
        <v>91</v>
      </c>
      <c r="E192" s="40" t="s">
        <v>663</v>
      </c>
      <c r="F192" s="40" t="s">
        <v>664</v>
      </c>
      <c r="G192" s="40" t="s">
        <v>39</v>
      </c>
      <c r="H192" s="40" t="s">
        <v>51</v>
      </c>
      <c r="I192" s="42">
        <v>33055</v>
      </c>
      <c r="J192" s="40" t="s">
        <v>41</v>
      </c>
      <c r="K192" s="43">
        <v>7482.03</v>
      </c>
      <c r="L192" s="43">
        <v>3943.04</v>
      </c>
      <c r="M192" s="43">
        <v>3538.99</v>
      </c>
    </row>
    <row r="193" spans="2:13" x14ac:dyDescent="0.2">
      <c r="B193" s="40" t="s">
        <v>35</v>
      </c>
      <c r="C193" s="71" t="s">
        <v>769</v>
      </c>
      <c r="D193" s="44">
        <v>3</v>
      </c>
      <c r="E193" s="40" t="s">
        <v>663</v>
      </c>
      <c r="F193" s="40" t="s">
        <v>664</v>
      </c>
      <c r="G193" s="40" t="s">
        <v>39</v>
      </c>
      <c r="H193" s="40" t="s">
        <v>51</v>
      </c>
      <c r="I193" s="42">
        <v>33055</v>
      </c>
      <c r="J193" s="40" t="s">
        <v>41</v>
      </c>
      <c r="K193" s="43">
        <v>1120.6300000000001</v>
      </c>
      <c r="L193" s="43">
        <v>590.57000000000005</v>
      </c>
      <c r="M193" s="43">
        <v>530.05999999999995</v>
      </c>
    </row>
    <row r="194" spans="2:13" x14ac:dyDescent="0.2">
      <c r="B194" s="40" t="s">
        <v>35</v>
      </c>
      <c r="C194" s="71" t="s">
        <v>330</v>
      </c>
      <c r="D194" s="44">
        <v>9</v>
      </c>
      <c r="E194" s="40" t="s">
        <v>663</v>
      </c>
      <c r="F194" s="40" t="s">
        <v>664</v>
      </c>
      <c r="G194" s="40" t="s">
        <v>39</v>
      </c>
      <c r="H194" s="40" t="s">
        <v>51</v>
      </c>
      <c r="I194" s="42">
        <v>39001</v>
      </c>
      <c r="J194" s="40" t="s">
        <v>41</v>
      </c>
      <c r="K194" s="43">
        <v>183729.38</v>
      </c>
      <c r="L194" s="43">
        <v>28711.29</v>
      </c>
      <c r="M194" s="43">
        <v>155018.09</v>
      </c>
    </row>
    <row r="195" spans="2:13" x14ac:dyDescent="0.2">
      <c r="B195" s="40" t="s">
        <v>35</v>
      </c>
      <c r="C195" s="80" t="s">
        <v>772</v>
      </c>
      <c r="D195" s="44">
        <v>5</v>
      </c>
      <c r="E195" s="40" t="s">
        <v>663</v>
      </c>
      <c r="F195" s="40" t="s">
        <v>664</v>
      </c>
      <c r="G195" s="40" t="s">
        <v>39</v>
      </c>
      <c r="H195" s="40" t="s">
        <v>51</v>
      </c>
      <c r="I195" s="42">
        <v>37073</v>
      </c>
      <c r="J195" s="40" t="s">
        <v>41</v>
      </c>
      <c r="K195" s="43">
        <v>39914.01</v>
      </c>
      <c r="L195" s="43">
        <v>11084.87</v>
      </c>
      <c r="M195" s="43">
        <v>28829.14</v>
      </c>
    </row>
    <row r="196" spans="2:13" x14ac:dyDescent="0.2">
      <c r="B196" s="40" t="s">
        <v>35</v>
      </c>
      <c r="C196" s="40" t="s">
        <v>788</v>
      </c>
      <c r="D196" s="44">
        <v>1</v>
      </c>
      <c r="E196" s="40" t="s">
        <v>663</v>
      </c>
      <c r="F196" s="40" t="s">
        <v>664</v>
      </c>
      <c r="G196" s="40" t="s">
        <v>39</v>
      </c>
      <c r="H196" s="40" t="s">
        <v>51</v>
      </c>
      <c r="I196" s="42">
        <v>37073</v>
      </c>
      <c r="J196" s="40" t="s">
        <v>41</v>
      </c>
      <c r="K196" s="43">
        <v>9572.9699999999993</v>
      </c>
      <c r="L196" s="43">
        <v>2658.59</v>
      </c>
      <c r="M196" s="43">
        <v>6914.38</v>
      </c>
    </row>
    <row r="197" spans="2:13" x14ac:dyDescent="0.2">
      <c r="B197" s="40" t="s">
        <v>35</v>
      </c>
      <c r="C197" s="71" t="s">
        <v>720</v>
      </c>
      <c r="D197" s="44">
        <v>1</v>
      </c>
      <c r="E197" s="40" t="s">
        <v>663</v>
      </c>
      <c r="F197" s="40" t="s">
        <v>664</v>
      </c>
      <c r="G197" s="40" t="s">
        <v>39</v>
      </c>
      <c r="H197" s="40" t="s">
        <v>51</v>
      </c>
      <c r="I197" s="42">
        <v>21732</v>
      </c>
      <c r="J197" s="40" t="s">
        <v>41</v>
      </c>
      <c r="K197" s="43">
        <v>66016.77</v>
      </c>
      <c r="L197" s="43">
        <v>60723.67</v>
      </c>
      <c r="M197" s="43">
        <v>5293.1</v>
      </c>
    </row>
    <row r="198" spans="2:13" x14ac:dyDescent="0.2">
      <c r="B198" s="40" t="s">
        <v>35</v>
      </c>
      <c r="C198" s="71" t="s">
        <v>784</v>
      </c>
      <c r="D198" s="44">
        <v>4</v>
      </c>
      <c r="E198" s="40" t="s">
        <v>663</v>
      </c>
      <c r="F198" s="40" t="s">
        <v>664</v>
      </c>
      <c r="G198" s="40" t="s">
        <v>39</v>
      </c>
      <c r="H198" s="40" t="s">
        <v>51</v>
      </c>
      <c r="I198" s="42">
        <v>39478</v>
      </c>
      <c r="J198" s="40" t="s">
        <v>41</v>
      </c>
      <c r="K198" s="43">
        <v>28400.38</v>
      </c>
      <c r="L198" s="43">
        <v>3056.3</v>
      </c>
      <c r="M198" s="43">
        <v>25344.080000000002</v>
      </c>
    </row>
    <row r="199" spans="2:13" x14ac:dyDescent="0.2">
      <c r="B199" s="40" t="s">
        <v>35</v>
      </c>
      <c r="C199" s="40" t="s">
        <v>816</v>
      </c>
      <c r="D199" s="44">
        <v>2</v>
      </c>
      <c r="E199" s="40" t="s">
        <v>663</v>
      </c>
      <c r="F199" s="40" t="s">
        <v>664</v>
      </c>
      <c r="G199" s="40" t="s">
        <v>39</v>
      </c>
      <c r="H199" s="40" t="s">
        <v>115</v>
      </c>
      <c r="I199" s="42">
        <v>29037</v>
      </c>
      <c r="J199" s="40" t="s">
        <v>41</v>
      </c>
      <c r="K199" s="43">
        <v>1131.57</v>
      </c>
      <c r="L199" s="43">
        <v>1131.57</v>
      </c>
      <c r="M199" s="43">
        <v>0</v>
      </c>
    </row>
    <row r="200" spans="2:13" x14ac:dyDescent="0.2">
      <c r="B200" s="40" t="s">
        <v>35</v>
      </c>
      <c r="C200" s="40" t="s">
        <v>814</v>
      </c>
      <c r="D200" s="44">
        <v>1</v>
      </c>
      <c r="E200" s="40" t="s">
        <v>663</v>
      </c>
      <c r="F200" s="40" t="s">
        <v>664</v>
      </c>
      <c r="G200" s="40" t="s">
        <v>39</v>
      </c>
      <c r="H200" s="40" t="s">
        <v>115</v>
      </c>
      <c r="I200" s="42">
        <v>27942</v>
      </c>
      <c r="J200" s="40" t="s">
        <v>41</v>
      </c>
      <c r="K200" s="43">
        <v>4954.72</v>
      </c>
      <c r="L200" s="43">
        <v>4954.72</v>
      </c>
      <c r="M200" s="43">
        <v>0</v>
      </c>
    </row>
    <row r="201" spans="2:13" x14ac:dyDescent="0.2">
      <c r="B201" s="40" t="s">
        <v>35</v>
      </c>
      <c r="C201" s="40" t="s">
        <v>691</v>
      </c>
      <c r="D201" s="44">
        <v>1</v>
      </c>
      <c r="E201" s="40" t="s">
        <v>663</v>
      </c>
      <c r="F201" s="40" t="s">
        <v>664</v>
      </c>
      <c r="G201" s="40" t="s">
        <v>39</v>
      </c>
      <c r="H201" s="40" t="s">
        <v>51</v>
      </c>
      <c r="I201" s="42">
        <v>34881</v>
      </c>
      <c r="J201" s="40" t="s">
        <v>41</v>
      </c>
      <c r="K201" s="43">
        <v>18964.12</v>
      </c>
      <c r="L201" s="43">
        <v>7932.48</v>
      </c>
      <c r="M201" s="43">
        <v>11031.64</v>
      </c>
    </row>
    <row r="202" spans="2:13" x14ac:dyDescent="0.2">
      <c r="B202" s="40" t="s">
        <v>35</v>
      </c>
      <c r="C202" s="40" t="s">
        <v>317</v>
      </c>
      <c r="D202" s="44">
        <v>2</v>
      </c>
      <c r="E202" s="40" t="s">
        <v>663</v>
      </c>
      <c r="F202" s="40" t="s">
        <v>664</v>
      </c>
      <c r="G202" s="40" t="s">
        <v>39</v>
      </c>
      <c r="H202" s="40" t="s">
        <v>51</v>
      </c>
      <c r="I202" s="42">
        <v>37803</v>
      </c>
      <c r="J202" s="40" t="s">
        <v>41</v>
      </c>
      <c r="K202" s="43">
        <v>5671.06</v>
      </c>
      <c r="L202" s="43">
        <v>1300.6500000000001</v>
      </c>
      <c r="M202" s="43">
        <v>4370.41</v>
      </c>
    </row>
    <row r="203" spans="2:13" x14ac:dyDescent="0.2">
      <c r="B203" s="40" t="s">
        <v>35</v>
      </c>
      <c r="C203" s="40" t="s">
        <v>739</v>
      </c>
      <c r="D203" s="44">
        <v>3</v>
      </c>
      <c r="E203" s="40" t="s">
        <v>663</v>
      </c>
      <c r="F203" s="40" t="s">
        <v>664</v>
      </c>
      <c r="G203" s="40" t="s">
        <v>39</v>
      </c>
      <c r="H203" s="40" t="s">
        <v>51</v>
      </c>
      <c r="I203" s="42">
        <v>37803</v>
      </c>
      <c r="J203" s="40" t="s">
        <v>41</v>
      </c>
      <c r="K203" s="43">
        <v>8507.52</v>
      </c>
      <c r="L203" s="43">
        <v>1951.18</v>
      </c>
      <c r="M203" s="43">
        <v>6556.34</v>
      </c>
    </row>
    <row r="204" spans="2:13" x14ac:dyDescent="0.2">
      <c r="B204" s="40" t="s">
        <v>35</v>
      </c>
      <c r="C204" s="71" t="s">
        <v>789</v>
      </c>
      <c r="D204" s="44">
        <v>2</v>
      </c>
      <c r="E204" s="40" t="s">
        <v>663</v>
      </c>
      <c r="F204" s="40" t="s">
        <v>664</v>
      </c>
      <c r="G204" s="40" t="s">
        <v>39</v>
      </c>
      <c r="H204" s="40" t="s">
        <v>51</v>
      </c>
      <c r="I204" s="42">
        <v>37073</v>
      </c>
      <c r="J204" s="40" t="s">
        <v>41</v>
      </c>
      <c r="K204" s="43">
        <v>4261.1099999999997</v>
      </c>
      <c r="L204" s="43">
        <v>1183.3900000000001</v>
      </c>
      <c r="M204" s="43">
        <v>3077.72</v>
      </c>
    </row>
    <row r="205" spans="2:13" x14ac:dyDescent="0.2">
      <c r="B205" s="40" t="s">
        <v>35</v>
      </c>
      <c r="C205" s="71" t="s">
        <v>782</v>
      </c>
      <c r="D205" s="44">
        <v>6</v>
      </c>
      <c r="E205" s="40" t="s">
        <v>663</v>
      </c>
      <c r="F205" s="40" t="s">
        <v>664</v>
      </c>
      <c r="G205" s="40" t="s">
        <v>39</v>
      </c>
      <c r="H205" s="40" t="s">
        <v>51</v>
      </c>
      <c r="I205" s="42">
        <v>37073</v>
      </c>
      <c r="J205" s="40" t="s">
        <v>41</v>
      </c>
      <c r="K205" s="43">
        <v>25749.7</v>
      </c>
      <c r="L205" s="43">
        <v>7151.17</v>
      </c>
      <c r="M205" s="43">
        <v>18598.53</v>
      </c>
    </row>
    <row r="206" spans="2:13" x14ac:dyDescent="0.2">
      <c r="B206" s="40" t="s">
        <v>35</v>
      </c>
      <c r="C206" s="71" t="s">
        <v>84</v>
      </c>
      <c r="D206" s="44">
        <v>1</v>
      </c>
      <c r="E206" s="40" t="s">
        <v>663</v>
      </c>
      <c r="F206" s="40" t="s">
        <v>664</v>
      </c>
      <c r="G206" s="40" t="s">
        <v>39</v>
      </c>
      <c r="H206" s="40" t="s">
        <v>51</v>
      </c>
      <c r="I206" s="42">
        <v>36708</v>
      </c>
      <c r="J206" s="40" t="s">
        <v>41</v>
      </c>
      <c r="K206" s="43">
        <v>48856.78</v>
      </c>
      <c r="L206" s="43">
        <v>14740.25</v>
      </c>
      <c r="M206" s="43">
        <v>34116.53</v>
      </c>
    </row>
    <row r="207" spans="2:13" x14ac:dyDescent="0.2">
      <c r="B207" s="40" t="s">
        <v>35</v>
      </c>
      <c r="C207" s="71" t="s">
        <v>820</v>
      </c>
      <c r="D207" s="44">
        <v>4</v>
      </c>
      <c r="E207" s="40" t="s">
        <v>663</v>
      </c>
      <c r="F207" s="40" t="s">
        <v>664</v>
      </c>
      <c r="G207" s="40" t="s">
        <v>39</v>
      </c>
      <c r="H207" s="40" t="s">
        <v>115</v>
      </c>
      <c r="I207" s="42">
        <v>31959</v>
      </c>
      <c r="J207" s="40" t="s">
        <v>41</v>
      </c>
      <c r="K207" s="43">
        <v>8572.7199999999993</v>
      </c>
      <c r="L207" s="43">
        <v>8572.7199999999993</v>
      </c>
      <c r="M207" s="43">
        <v>0</v>
      </c>
    </row>
  </sheetData>
  <sortState xmlns:xlrd2="http://schemas.microsoft.com/office/spreadsheetml/2017/richdata2" ref="C87:M204">
    <sortCondition ref="C86"/>
  </sortState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65"/>
  <sheetViews>
    <sheetView topLeftCell="A40" workbookViewId="0">
      <selection activeCell="F63" sqref="F63"/>
    </sheetView>
  </sheetViews>
  <sheetFormatPr defaultRowHeight="12.75" x14ac:dyDescent="0.2"/>
  <cols>
    <col min="1" max="1" width="32" style="144" customWidth="1"/>
    <col min="2" max="2" width="12.85546875" bestFit="1" customWidth="1"/>
    <col min="3" max="3" width="11.28515625" bestFit="1" customWidth="1"/>
    <col min="4" max="4" width="12.85546875" bestFit="1" customWidth="1"/>
    <col min="5" max="5" width="11.28515625" bestFit="1" customWidth="1"/>
    <col min="7" max="7" width="10.28515625" bestFit="1" customWidth="1"/>
    <col min="8" max="8" width="10.85546875" customWidth="1"/>
    <col min="9" max="9" width="11.28515625" bestFit="1" customWidth="1"/>
    <col min="10" max="10" width="13" customWidth="1"/>
    <col min="11" max="11" width="10.28515625" bestFit="1" customWidth="1"/>
    <col min="12" max="12" width="11.7109375" customWidth="1"/>
    <col min="14" max="14" width="11.28515625" bestFit="1" customWidth="1"/>
    <col min="15" max="15" width="10.28515625" bestFit="1" customWidth="1"/>
    <col min="16" max="16" width="11.28515625" bestFit="1" customWidth="1"/>
    <col min="17" max="17" width="9.28515625" bestFit="1" customWidth="1"/>
    <col min="18" max="18" width="11.28515625" bestFit="1" customWidth="1"/>
    <col min="19" max="19" width="10.28515625" bestFit="1" customWidth="1"/>
  </cols>
  <sheetData>
    <row r="1" spans="1:17" x14ac:dyDescent="0.2">
      <c r="A1" s="200" t="s">
        <v>1559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7" x14ac:dyDescent="0.2">
      <c r="A2" s="200" t="s">
        <v>663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7" x14ac:dyDescent="0.2"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7" x14ac:dyDescent="0.2">
      <c r="A4" s="200" t="s">
        <v>1560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7" s="141" customFormat="1" x14ac:dyDescent="0.2">
      <c r="A5" s="201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  <c r="K5" s="156" t="s">
        <v>1616</v>
      </c>
      <c r="L5" s="156" t="s">
        <v>1617</v>
      </c>
    </row>
    <row r="6" spans="1:17" s="141" customFormat="1" x14ac:dyDescent="0.2">
      <c r="A6" s="144"/>
    </row>
    <row r="7" spans="1:17" s="141" customFormat="1" ht="51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  <c r="K7" s="154" t="s">
        <v>1618</v>
      </c>
      <c r="L7" s="154" t="s">
        <v>1619</v>
      </c>
    </row>
    <row r="8" spans="1:17" x14ac:dyDescent="0.2">
      <c r="A8" s="199" t="s">
        <v>665</v>
      </c>
      <c r="B8" s="189">
        <v>6244.56</v>
      </c>
      <c r="C8" s="189">
        <v>476.26</v>
      </c>
      <c r="D8" s="189">
        <v>5768.3</v>
      </c>
      <c r="E8" s="135">
        <v>21367</v>
      </c>
      <c r="F8" s="187">
        <v>0</v>
      </c>
      <c r="G8" s="158">
        <f>B8*F8</f>
        <v>0</v>
      </c>
      <c r="H8" s="171">
        <v>0.1</v>
      </c>
      <c r="I8" s="185">
        <f>D8*H8</f>
        <v>576.83000000000004</v>
      </c>
      <c r="J8" s="158">
        <f>G8*H8</f>
        <v>0</v>
      </c>
      <c r="K8" s="141"/>
      <c r="L8" s="141"/>
      <c r="M8" s="134" t="s">
        <v>36</v>
      </c>
      <c r="N8" s="158">
        <f>B8*H8</f>
        <v>624.45600000000013</v>
      </c>
      <c r="O8" s="158">
        <f>C8*H8</f>
        <v>47.626000000000005</v>
      </c>
      <c r="P8" s="158">
        <f>N8-O8</f>
        <v>576.83000000000015</v>
      </c>
      <c r="Q8" s="158">
        <f>J8</f>
        <v>0</v>
      </c>
    </row>
    <row r="9" spans="1:17" s="141" customFormat="1" x14ac:dyDescent="0.2">
      <c r="A9" s="157" t="s">
        <v>1573</v>
      </c>
      <c r="B9" s="189"/>
      <c r="C9" s="189"/>
      <c r="D9" s="189"/>
      <c r="E9" s="135"/>
      <c r="F9" s="187"/>
      <c r="G9" s="158"/>
      <c r="H9" s="171"/>
      <c r="I9" s="185"/>
      <c r="J9" s="158"/>
      <c r="M9" s="134"/>
    </row>
    <row r="10" spans="1:17" s="141" customFormat="1" x14ac:dyDescent="0.2">
      <c r="A10" s="157"/>
      <c r="B10" s="189"/>
      <c r="C10" s="189"/>
      <c r="D10" s="189"/>
      <c r="E10" s="135"/>
      <c r="F10" s="187"/>
      <c r="G10" s="158"/>
      <c r="H10" s="171"/>
      <c r="I10" s="185"/>
      <c r="J10" s="158"/>
      <c r="M10" s="134"/>
    </row>
    <row r="11" spans="1:17" s="141" customFormat="1" x14ac:dyDescent="0.2">
      <c r="A11" s="200" t="s">
        <v>1561</v>
      </c>
      <c r="B11" s="189"/>
      <c r="C11" s="189"/>
      <c r="D11" s="189"/>
      <c r="E11" s="135"/>
      <c r="F11" s="187"/>
      <c r="G11" s="158"/>
      <c r="H11" s="171"/>
      <c r="I11" s="185"/>
      <c r="J11" s="158"/>
      <c r="M11" s="134"/>
    </row>
    <row r="12" spans="1:17" s="141" customFormat="1" x14ac:dyDescent="0.2">
      <c r="A12" s="201" t="s">
        <v>1563</v>
      </c>
      <c r="B12" s="147" t="s">
        <v>1564</v>
      </c>
      <c r="C12" s="147" t="s">
        <v>1565</v>
      </c>
      <c r="D12" s="147" t="s">
        <v>1566</v>
      </c>
      <c r="E12" s="147" t="s">
        <v>1567</v>
      </c>
      <c r="F12" s="156" t="s">
        <v>1574</v>
      </c>
      <c r="G12" s="156" t="s">
        <v>1575</v>
      </c>
      <c r="H12" s="156" t="s">
        <v>1577</v>
      </c>
      <c r="I12" s="156" t="s">
        <v>1604</v>
      </c>
      <c r="J12" s="156" t="s">
        <v>1607</v>
      </c>
      <c r="K12" s="156" t="s">
        <v>1616</v>
      </c>
      <c r="L12" s="156" t="s">
        <v>1617</v>
      </c>
    </row>
    <row r="13" spans="1:17" s="141" customFormat="1" x14ac:dyDescent="0.2">
      <c r="A13" s="144"/>
    </row>
    <row r="14" spans="1:17" s="141" customFormat="1" ht="51" x14ac:dyDescent="0.2">
      <c r="A14" s="198" t="s">
        <v>1576</v>
      </c>
      <c r="B14" s="151" t="s">
        <v>1570</v>
      </c>
      <c r="C14" s="151" t="s">
        <v>1569</v>
      </c>
      <c r="D14" s="151" t="s">
        <v>1568</v>
      </c>
      <c r="E14" s="167" t="s">
        <v>1589</v>
      </c>
      <c r="F14" s="167" t="s">
        <v>1603</v>
      </c>
      <c r="G14" s="154" t="s">
        <v>1572</v>
      </c>
      <c r="H14" s="151" t="s">
        <v>1571</v>
      </c>
      <c r="I14" s="154" t="s">
        <v>1605</v>
      </c>
      <c r="J14" s="154" t="s">
        <v>1606</v>
      </c>
      <c r="K14" s="154" t="s">
        <v>1618</v>
      </c>
      <c r="L14" s="154" t="s">
        <v>1619</v>
      </c>
    </row>
    <row r="15" spans="1:17" x14ac:dyDescent="0.2">
      <c r="A15" s="199" t="s">
        <v>678</v>
      </c>
      <c r="B15" s="189">
        <v>636</v>
      </c>
      <c r="C15" s="189">
        <v>593.95000000000005</v>
      </c>
      <c r="D15" s="189">
        <v>42.05</v>
      </c>
      <c r="E15" s="135">
        <v>23559</v>
      </c>
      <c r="F15" s="187">
        <v>2.4299999999999999E-2</v>
      </c>
      <c r="G15" s="158">
        <f t="shared" ref="G15:G21" si="0">B15*F15</f>
        <v>15.454799999999999</v>
      </c>
      <c r="H15" s="171">
        <v>0.1</v>
      </c>
      <c r="I15" s="185">
        <f t="shared" ref="I15:I20" si="1">D15*H15</f>
        <v>4.2050000000000001</v>
      </c>
      <c r="J15" s="158">
        <f t="shared" ref="J15:J20" si="2">G15*H15</f>
        <v>1.54548</v>
      </c>
      <c r="M15" s="134" t="s">
        <v>45</v>
      </c>
      <c r="N15" s="158">
        <f>B15*H15</f>
        <v>63.6</v>
      </c>
      <c r="O15" s="158">
        <f>C15*H15</f>
        <v>59.39500000000001</v>
      </c>
      <c r="P15" s="158">
        <f>N15-O15</f>
        <v>4.2049999999999912</v>
      </c>
      <c r="Q15" s="158">
        <f>J15</f>
        <v>1.54548</v>
      </c>
    </row>
    <row r="16" spans="1:17" x14ac:dyDescent="0.2">
      <c r="A16" s="199" t="s">
        <v>672</v>
      </c>
      <c r="B16" s="189">
        <v>5353.54</v>
      </c>
      <c r="C16" s="189">
        <v>4326.88</v>
      </c>
      <c r="D16" s="189">
        <v>1026.6600000000001</v>
      </c>
      <c r="E16" s="135">
        <v>27942</v>
      </c>
      <c r="F16" s="187">
        <v>2.4299999999999999E-2</v>
      </c>
      <c r="G16" s="158">
        <f t="shared" si="0"/>
        <v>130.09102199999998</v>
      </c>
      <c r="H16" s="171">
        <v>0.1</v>
      </c>
      <c r="I16" s="185">
        <f t="shared" si="1"/>
        <v>102.66600000000001</v>
      </c>
      <c r="J16" s="158">
        <f t="shared" si="2"/>
        <v>13.009102199999999</v>
      </c>
      <c r="M16" s="134" t="s">
        <v>45</v>
      </c>
      <c r="N16" s="158">
        <f t="shared" ref="N16:N20" si="3">B16*H16</f>
        <v>535.35400000000004</v>
      </c>
      <c r="O16" s="158">
        <f t="shared" ref="O16:O20" si="4">C16*H16</f>
        <v>432.68800000000005</v>
      </c>
      <c r="P16" s="158">
        <f t="shared" ref="P16:P20" si="5">N16-O16</f>
        <v>102.666</v>
      </c>
      <c r="Q16" s="158">
        <f t="shared" ref="Q16:Q20" si="6">J16</f>
        <v>13.009102199999999</v>
      </c>
    </row>
    <row r="17" spans="1:19" x14ac:dyDescent="0.2">
      <c r="A17" s="199" t="s">
        <v>683</v>
      </c>
      <c r="B17" s="189">
        <v>4464.87</v>
      </c>
      <c r="C17" s="189">
        <v>4265.3599999999997</v>
      </c>
      <c r="D17" s="189">
        <v>199.51</v>
      </c>
      <c r="E17" s="135">
        <v>21732</v>
      </c>
      <c r="F17" s="187">
        <v>2.4299999999999999E-2</v>
      </c>
      <c r="G17" s="158">
        <f t="shared" si="0"/>
        <v>108.49634099999999</v>
      </c>
      <c r="H17" s="171">
        <v>0.1</v>
      </c>
      <c r="I17" s="185">
        <f t="shared" si="1"/>
        <v>19.951000000000001</v>
      </c>
      <c r="J17" s="158">
        <f t="shared" si="2"/>
        <v>10.849634099999999</v>
      </c>
      <c r="M17" s="134" t="s">
        <v>45</v>
      </c>
      <c r="N17" s="158">
        <f t="shared" si="3"/>
        <v>446.48700000000002</v>
      </c>
      <c r="O17" s="158">
        <f t="shared" si="4"/>
        <v>426.536</v>
      </c>
      <c r="P17" s="158">
        <f t="shared" si="5"/>
        <v>19.951000000000022</v>
      </c>
      <c r="Q17" s="158">
        <f t="shared" si="6"/>
        <v>10.849634099999999</v>
      </c>
    </row>
    <row r="18" spans="1:19" x14ac:dyDescent="0.2">
      <c r="A18" s="199" t="s">
        <v>667</v>
      </c>
      <c r="B18" s="189">
        <v>348207.26</v>
      </c>
      <c r="C18" s="189">
        <v>51271.040000000001</v>
      </c>
      <c r="D18" s="189">
        <v>296936.21999999997</v>
      </c>
      <c r="E18" s="135">
        <v>39001</v>
      </c>
      <c r="F18" s="187">
        <v>2.4299999999999999E-2</v>
      </c>
      <c r="G18" s="158">
        <f t="shared" si="0"/>
        <v>8461.4364179999993</v>
      </c>
      <c r="H18" s="171">
        <v>0.1</v>
      </c>
      <c r="I18" s="185">
        <f t="shared" si="1"/>
        <v>29693.621999999999</v>
      </c>
      <c r="J18" s="158">
        <f t="shared" si="2"/>
        <v>846.14364179999995</v>
      </c>
      <c r="M18" s="134" t="s">
        <v>45</v>
      </c>
      <c r="N18" s="158">
        <f t="shared" si="3"/>
        <v>34820.726000000002</v>
      </c>
      <c r="O18" s="158">
        <f t="shared" si="4"/>
        <v>5127.1040000000003</v>
      </c>
      <c r="P18" s="158">
        <f t="shared" si="5"/>
        <v>29693.622000000003</v>
      </c>
      <c r="Q18" s="158">
        <f t="shared" si="6"/>
        <v>846.14364179999995</v>
      </c>
    </row>
    <row r="19" spans="1:19" x14ac:dyDescent="0.2">
      <c r="A19" s="199" t="s">
        <v>679</v>
      </c>
      <c r="B19" s="189">
        <v>668561.67000000004</v>
      </c>
      <c r="C19" s="189">
        <v>98440.95</v>
      </c>
      <c r="D19" s="189">
        <v>570120.72</v>
      </c>
      <c r="E19" s="135">
        <v>39001</v>
      </c>
      <c r="F19" s="187">
        <v>2.4299999999999999E-2</v>
      </c>
      <c r="G19" s="158">
        <f t="shared" si="0"/>
        <v>16246.048581000001</v>
      </c>
      <c r="H19" s="171">
        <v>0.1</v>
      </c>
      <c r="I19" s="185">
        <f t="shared" si="1"/>
        <v>57012.072</v>
      </c>
      <c r="J19" s="158">
        <f t="shared" si="2"/>
        <v>1624.6048581000002</v>
      </c>
      <c r="M19" s="134" t="s">
        <v>45</v>
      </c>
      <c r="N19" s="158">
        <f t="shared" si="3"/>
        <v>66856.167000000001</v>
      </c>
      <c r="O19" s="158">
        <f t="shared" si="4"/>
        <v>9844.0950000000012</v>
      </c>
      <c r="P19" s="158">
        <f t="shared" si="5"/>
        <v>57012.072</v>
      </c>
      <c r="Q19" s="158">
        <f t="shared" si="6"/>
        <v>1624.6048581000002</v>
      </c>
    </row>
    <row r="20" spans="1:19" x14ac:dyDescent="0.2">
      <c r="A20" s="199" t="s">
        <v>677</v>
      </c>
      <c r="B20" s="189">
        <v>156388.67000000001</v>
      </c>
      <c r="C20" s="189">
        <v>23027.119999999999</v>
      </c>
      <c r="D20" s="189">
        <v>133361.54999999999</v>
      </c>
      <c r="E20" s="135">
        <v>39001</v>
      </c>
      <c r="F20" s="187">
        <v>2.4299999999999999E-2</v>
      </c>
      <c r="G20" s="158">
        <f t="shared" si="0"/>
        <v>3800.2446810000001</v>
      </c>
      <c r="H20" s="171">
        <v>0.1</v>
      </c>
      <c r="I20" s="185">
        <f t="shared" si="1"/>
        <v>13336.154999999999</v>
      </c>
      <c r="J20" s="158">
        <f t="shared" si="2"/>
        <v>380.02446810000004</v>
      </c>
      <c r="M20" s="134" t="s">
        <v>45</v>
      </c>
      <c r="N20" s="158">
        <f t="shared" si="3"/>
        <v>15638.867000000002</v>
      </c>
      <c r="O20" s="158">
        <f t="shared" si="4"/>
        <v>2302.712</v>
      </c>
      <c r="P20" s="158">
        <f t="shared" si="5"/>
        <v>13336.155000000002</v>
      </c>
      <c r="Q20" s="158">
        <f t="shared" si="6"/>
        <v>380.02446810000004</v>
      </c>
    </row>
    <row r="21" spans="1:19" x14ac:dyDescent="0.2">
      <c r="A21" s="199" t="s">
        <v>671</v>
      </c>
      <c r="B21" s="203">
        <v>72531.820000000007</v>
      </c>
      <c r="C21" s="203">
        <v>30302.799999999999</v>
      </c>
      <c r="D21" s="203">
        <v>42229.02</v>
      </c>
      <c r="E21" s="207">
        <v>34516</v>
      </c>
      <c r="F21" s="194">
        <v>2.4299999999999999E-2</v>
      </c>
      <c r="G21" s="164">
        <f t="shared" si="0"/>
        <v>1762.523226</v>
      </c>
      <c r="H21" s="205">
        <v>1</v>
      </c>
      <c r="I21" s="216"/>
      <c r="J21" s="216"/>
      <c r="K21" s="195">
        <f>D21*H21</f>
        <v>42229.02</v>
      </c>
      <c r="L21" s="164">
        <f>G21*H21</f>
        <v>1762.523226</v>
      </c>
      <c r="M21" s="134" t="s">
        <v>45</v>
      </c>
      <c r="N21" s="158"/>
      <c r="O21" s="158"/>
      <c r="P21" s="158"/>
      <c r="Q21" s="158"/>
      <c r="R21" s="158">
        <f>B21</f>
        <v>72531.820000000007</v>
      </c>
      <c r="S21" s="158">
        <f>C21</f>
        <v>30302.799999999999</v>
      </c>
    </row>
    <row r="22" spans="1:19" s="141" customFormat="1" x14ac:dyDescent="0.2">
      <c r="A22" s="199"/>
      <c r="B22" s="189">
        <f>SUM(B15:B21)</f>
        <v>1256143.83</v>
      </c>
      <c r="C22" s="189">
        <f t="shared" ref="C22:L22" si="7">SUM(C15:C21)</f>
        <v>212228.09999999998</v>
      </c>
      <c r="D22" s="189">
        <f t="shared" si="7"/>
        <v>1043915.73</v>
      </c>
      <c r="E22" s="189"/>
      <c r="F22" s="189"/>
      <c r="G22" s="189">
        <f t="shared" si="7"/>
        <v>30524.295069</v>
      </c>
      <c r="H22" s="189"/>
      <c r="I22" s="189">
        <f t="shared" si="7"/>
        <v>100168.671</v>
      </c>
      <c r="J22" s="189">
        <f t="shared" si="7"/>
        <v>2876.1771843000001</v>
      </c>
      <c r="K22" s="189">
        <f t="shared" si="7"/>
        <v>42229.02</v>
      </c>
      <c r="L22" s="189">
        <f t="shared" si="7"/>
        <v>1762.523226</v>
      </c>
      <c r="M22" s="134"/>
      <c r="N22" s="158">
        <f>SUM(N15:N21)</f>
        <v>118361.201</v>
      </c>
      <c r="O22" s="158">
        <f t="shared" ref="O22:Q22" si="8">SUM(O15:O21)</f>
        <v>18192.530000000002</v>
      </c>
      <c r="P22" s="158">
        <f t="shared" si="8"/>
        <v>100168.671</v>
      </c>
      <c r="Q22" s="158">
        <f t="shared" si="8"/>
        <v>2876.1771843000001</v>
      </c>
      <c r="R22" s="158">
        <f>R21</f>
        <v>72531.820000000007</v>
      </c>
      <c r="S22" s="158">
        <f>S21</f>
        <v>30302.799999999999</v>
      </c>
    </row>
    <row r="23" spans="1:19" s="141" customFormat="1" x14ac:dyDescent="0.2">
      <c r="A23" s="199"/>
      <c r="B23" s="189"/>
      <c r="C23" s="189"/>
      <c r="D23" s="189"/>
      <c r="E23" s="135"/>
      <c r="F23" s="187"/>
      <c r="G23" s="158"/>
      <c r="H23" s="171"/>
      <c r="K23" s="185"/>
      <c r="L23" s="158"/>
      <c r="M23" s="134"/>
    </row>
    <row r="24" spans="1:19" s="141" customFormat="1" x14ac:dyDescent="0.2">
      <c r="A24" s="200" t="s">
        <v>1562</v>
      </c>
      <c r="B24" s="189"/>
      <c r="C24" s="189"/>
      <c r="D24" s="189"/>
      <c r="E24" s="135"/>
      <c r="F24" s="187"/>
      <c r="G24" s="158"/>
      <c r="H24" s="171"/>
      <c r="K24" s="185"/>
      <c r="L24" s="158"/>
      <c r="M24" s="134"/>
    </row>
    <row r="25" spans="1:19" s="141" customFormat="1" x14ac:dyDescent="0.2">
      <c r="A25" s="201" t="s">
        <v>1563</v>
      </c>
      <c r="B25" s="147" t="s">
        <v>1564</v>
      </c>
      <c r="C25" s="147" t="s">
        <v>1565</v>
      </c>
      <c r="D25" s="147" t="s">
        <v>1566</v>
      </c>
      <c r="E25" s="147" t="s">
        <v>1567</v>
      </c>
      <c r="F25" s="156" t="s">
        <v>1574</v>
      </c>
      <c r="G25" s="156" t="s">
        <v>1575</v>
      </c>
      <c r="H25" s="156" t="s">
        <v>1577</v>
      </c>
      <c r="I25" s="156" t="s">
        <v>1604</v>
      </c>
      <c r="J25" s="156" t="s">
        <v>1607</v>
      </c>
      <c r="K25" s="156" t="s">
        <v>1616</v>
      </c>
      <c r="L25" s="156" t="s">
        <v>1617</v>
      </c>
    </row>
    <row r="26" spans="1:19" s="141" customFormat="1" x14ac:dyDescent="0.2">
      <c r="A26" s="144"/>
    </row>
    <row r="27" spans="1:19" s="141" customFormat="1" ht="51" x14ac:dyDescent="0.2">
      <c r="A27" s="198" t="s">
        <v>1576</v>
      </c>
      <c r="B27" s="151" t="s">
        <v>1570</v>
      </c>
      <c r="C27" s="151" t="s">
        <v>1569</v>
      </c>
      <c r="D27" s="151" t="s">
        <v>1568</v>
      </c>
      <c r="E27" s="167" t="s">
        <v>1589</v>
      </c>
      <c r="F27" s="167" t="s">
        <v>1603</v>
      </c>
      <c r="G27" s="154" t="s">
        <v>1572</v>
      </c>
      <c r="H27" s="151" t="s">
        <v>1571</v>
      </c>
      <c r="I27" s="154" t="s">
        <v>1605</v>
      </c>
      <c r="J27" s="154" t="s">
        <v>1606</v>
      </c>
      <c r="K27" s="154" t="s">
        <v>1618</v>
      </c>
      <c r="L27" s="154" t="s">
        <v>1619</v>
      </c>
    </row>
    <row r="28" spans="1:19" x14ac:dyDescent="0.2">
      <c r="A28" s="199" t="s">
        <v>799</v>
      </c>
      <c r="B28" s="189">
        <v>0</v>
      </c>
      <c r="C28" s="189">
        <v>0</v>
      </c>
      <c r="D28" s="189">
        <v>0</v>
      </c>
      <c r="E28" s="135">
        <v>21732</v>
      </c>
      <c r="F28" s="196">
        <v>2.64E-2</v>
      </c>
      <c r="G28" s="158">
        <f t="shared" ref="G28:G40" si="9">B28*F28</f>
        <v>0</v>
      </c>
      <c r="H28" s="171">
        <v>0.1</v>
      </c>
      <c r="I28" s="185">
        <f t="shared" ref="I28:I38" si="10">D28*H28</f>
        <v>0</v>
      </c>
      <c r="J28" s="158">
        <f t="shared" ref="J28:J38" si="11">G28*H28</f>
        <v>0</v>
      </c>
      <c r="M28" s="134" t="s">
        <v>51</v>
      </c>
      <c r="N28" s="158">
        <f t="shared" ref="N28" si="12">B28*H28</f>
        <v>0</v>
      </c>
      <c r="O28" s="158">
        <f t="shared" ref="O28" si="13">C28*H28</f>
        <v>0</v>
      </c>
      <c r="P28" s="158">
        <f t="shared" ref="P28" si="14">N28-O28</f>
        <v>0</v>
      </c>
      <c r="Q28" s="158">
        <f t="shared" ref="Q28" si="15">J28</f>
        <v>0</v>
      </c>
    </row>
    <row r="29" spans="1:19" x14ac:dyDescent="0.2">
      <c r="A29" s="199" t="s">
        <v>757</v>
      </c>
      <c r="B29" s="189">
        <v>0</v>
      </c>
      <c r="C29" s="189">
        <v>0</v>
      </c>
      <c r="D29" s="189">
        <v>0</v>
      </c>
      <c r="E29" s="135">
        <v>25750</v>
      </c>
      <c r="F29" s="196">
        <v>2.64E-2</v>
      </c>
      <c r="G29" s="158">
        <f t="shared" si="9"/>
        <v>0</v>
      </c>
      <c r="H29" s="171">
        <v>0.1</v>
      </c>
      <c r="I29" s="185">
        <f t="shared" si="10"/>
        <v>0</v>
      </c>
      <c r="J29" s="158">
        <f t="shared" si="11"/>
        <v>0</v>
      </c>
      <c r="M29" s="134" t="s">
        <v>51</v>
      </c>
      <c r="N29" s="158">
        <f t="shared" ref="N29:N38" si="16">B29*H29</f>
        <v>0</v>
      </c>
      <c r="O29" s="158">
        <f t="shared" ref="O29:O38" si="17">C29*H29</f>
        <v>0</v>
      </c>
      <c r="P29" s="158">
        <f t="shared" ref="P29:P38" si="18">N29-O29</f>
        <v>0</v>
      </c>
      <c r="Q29" s="158">
        <f t="shared" ref="Q29:Q38" si="19">J29</f>
        <v>0</v>
      </c>
    </row>
    <row r="30" spans="1:19" x14ac:dyDescent="0.2">
      <c r="A30" s="199" t="s">
        <v>687</v>
      </c>
      <c r="B30" s="189">
        <v>208.11</v>
      </c>
      <c r="C30" s="189">
        <v>160.33000000000001</v>
      </c>
      <c r="D30" s="189">
        <v>47.78</v>
      </c>
      <c r="E30" s="135">
        <v>27942</v>
      </c>
      <c r="F30" s="196">
        <v>2.64E-2</v>
      </c>
      <c r="G30" s="158">
        <f t="shared" si="9"/>
        <v>5.4941040000000001</v>
      </c>
      <c r="H30" s="171">
        <v>0.1</v>
      </c>
      <c r="I30" s="185">
        <f t="shared" si="10"/>
        <v>4.7780000000000005</v>
      </c>
      <c r="J30" s="158">
        <f t="shared" si="11"/>
        <v>0.54941040000000008</v>
      </c>
      <c r="M30" s="134" t="s">
        <v>51</v>
      </c>
      <c r="N30" s="158">
        <f t="shared" si="16"/>
        <v>20.811000000000003</v>
      </c>
      <c r="O30" s="158">
        <f t="shared" si="17"/>
        <v>16.033000000000001</v>
      </c>
      <c r="P30" s="158">
        <f t="shared" si="18"/>
        <v>4.7780000000000022</v>
      </c>
      <c r="Q30" s="158">
        <f t="shared" si="19"/>
        <v>0.54941040000000008</v>
      </c>
    </row>
    <row r="31" spans="1:19" x14ac:dyDescent="0.2">
      <c r="A31" s="199" t="s">
        <v>756</v>
      </c>
      <c r="B31" s="189">
        <v>42879.09</v>
      </c>
      <c r="C31" s="189">
        <v>38163.160000000003</v>
      </c>
      <c r="D31" s="189">
        <v>4715.93</v>
      </c>
      <c r="E31" s="135">
        <v>23559</v>
      </c>
      <c r="F31" s="196">
        <v>2.64E-2</v>
      </c>
      <c r="G31" s="158">
        <f t="shared" si="9"/>
        <v>1132.0079759999999</v>
      </c>
      <c r="H31" s="171">
        <v>0.1</v>
      </c>
      <c r="I31" s="185">
        <f t="shared" si="10"/>
        <v>471.59300000000007</v>
      </c>
      <c r="J31" s="158">
        <f t="shared" si="11"/>
        <v>113.20079759999999</v>
      </c>
      <c r="M31" s="134" t="s">
        <v>51</v>
      </c>
      <c r="N31" s="158">
        <f t="shared" si="16"/>
        <v>4287.9089999999997</v>
      </c>
      <c r="O31" s="158">
        <f t="shared" si="17"/>
        <v>3816.3160000000007</v>
      </c>
      <c r="P31" s="158">
        <f t="shared" si="18"/>
        <v>471.59299999999894</v>
      </c>
      <c r="Q31" s="158">
        <f t="shared" si="19"/>
        <v>113.20079759999999</v>
      </c>
    </row>
    <row r="32" spans="1:19" x14ac:dyDescent="0.2">
      <c r="A32" s="199" t="s">
        <v>55</v>
      </c>
      <c r="B32" s="189">
        <v>8692.3700000000008</v>
      </c>
      <c r="C32" s="189">
        <v>6811.63</v>
      </c>
      <c r="D32" s="189">
        <v>1880.74</v>
      </c>
      <c r="E32" s="135">
        <v>27576</v>
      </c>
      <c r="F32" s="196">
        <v>2.64E-2</v>
      </c>
      <c r="G32" s="158">
        <f t="shared" si="9"/>
        <v>229.47856800000002</v>
      </c>
      <c r="H32" s="171">
        <v>0.1</v>
      </c>
      <c r="I32" s="185">
        <f t="shared" si="10"/>
        <v>188.07400000000001</v>
      </c>
      <c r="J32" s="158">
        <f t="shared" si="11"/>
        <v>22.947856800000004</v>
      </c>
      <c r="M32" s="134" t="s">
        <v>51</v>
      </c>
      <c r="N32" s="158">
        <f t="shared" si="16"/>
        <v>869.23700000000008</v>
      </c>
      <c r="O32" s="158">
        <f t="shared" si="17"/>
        <v>681.16300000000001</v>
      </c>
      <c r="P32" s="158">
        <f t="shared" si="18"/>
        <v>188.07400000000007</v>
      </c>
      <c r="Q32" s="158">
        <f t="shared" si="19"/>
        <v>22.947856800000004</v>
      </c>
    </row>
    <row r="33" spans="1:19" x14ac:dyDescent="0.2">
      <c r="A33" s="199" t="s">
        <v>749</v>
      </c>
      <c r="B33" s="189">
        <v>7732.74</v>
      </c>
      <c r="C33" s="189">
        <v>7112.74</v>
      </c>
      <c r="D33" s="189">
        <v>620</v>
      </c>
      <c r="E33" s="135">
        <v>21732</v>
      </c>
      <c r="F33" s="196">
        <v>2.64E-2</v>
      </c>
      <c r="G33" s="158">
        <f t="shared" si="9"/>
        <v>204.14433599999998</v>
      </c>
      <c r="H33" s="171">
        <v>0.1</v>
      </c>
      <c r="I33" s="185">
        <f t="shared" si="10"/>
        <v>62</v>
      </c>
      <c r="J33" s="158">
        <f t="shared" si="11"/>
        <v>20.414433599999999</v>
      </c>
      <c r="M33" s="134" t="s">
        <v>51</v>
      </c>
      <c r="N33" s="158">
        <f t="shared" si="16"/>
        <v>773.274</v>
      </c>
      <c r="O33" s="158">
        <f t="shared" si="17"/>
        <v>711.274</v>
      </c>
      <c r="P33" s="158">
        <f t="shared" si="18"/>
        <v>62</v>
      </c>
      <c r="Q33" s="158">
        <f t="shared" si="19"/>
        <v>20.414433599999999</v>
      </c>
    </row>
    <row r="34" spans="1:19" x14ac:dyDescent="0.2">
      <c r="A34" s="199" t="s">
        <v>82</v>
      </c>
      <c r="B34" s="189">
        <v>98705.12</v>
      </c>
      <c r="C34" s="189">
        <v>90791.13</v>
      </c>
      <c r="D34" s="189">
        <v>7913.99</v>
      </c>
      <c r="E34" s="135">
        <v>21732</v>
      </c>
      <c r="F34" s="196">
        <v>2.64E-2</v>
      </c>
      <c r="G34" s="158">
        <f t="shared" si="9"/>
        <v>2605.8151680000001</v>
      </c>
      <c r="H34" s="171">
        <v>0.1</v>
      </c>
      <c r="I34" s="185">
        <f t="shared" si="10"/>
        <v>791.399</v>
      </c>
      <c r="J34" s="158">
        <f t="shared" si="11"/>
        <v>260.58151680000003</v>
      </c>
      <c r="M34" s="134" t="s">
        <v>51</v>
      </c>
      <c r="N34" s="158">
        <f t="shared" si="16"/>
        <v>9870.5120000000006</v>
      </c>
      <c r="O34" s="158">
        <f t="shared" si="17"/>
        <v>9079.1130000000012</v>
      </c>
      <c r="P34" s="158">
        <f t="shared" si="18"/>
        <v>791.39899999999943</v>
      </c>
      <c r="Q34" s="158">
        <f t="shared" si="19"/>
        <v>260.58151680000003</v>
      </c>
    </row>
    <row r="35" spans="1:19" x14ac:dyDescent="0.2">
      <c r="A35" s="199" t="s">
        <v>776</v>
      </c>
      <c r="B35" s="189">
        <v>458.03</v>
      </c>
      <c r="C35" s="189">
        <v>380.33</v>
      </c>
      <c r="D35" s="189">
        <v>77.7</v>
      </c>
      <c r="E35" s="135">
        <v>26115</v>
      </c>
      <c r="F35" s="196">
        <v>2.64E-2</v>
      </c>
      <c r="G35" s="158">
        <f t="shared" si="9"/>
        <v>12.091991999999999</v>
      </c>
      <c r="H35" s="171">
        <v>0.1</v>
      </c>
      <c r="I35" s="185">
        <f t="shared" si="10"/>
        <v>7.7700000000000005</v>
      </c>
      <c r="J35" s="158">
        <f t="shared" si="11"/>
        <v>1.2091992</v>
      </c>
      <c r="M35" s="134" t="s">
        <v>51</v>
      </c>
      <c r="N35" s="158">
        <f t="shared" si="16"/>
        <v>45.802999999999997</v>
      </c>
      <c r="O35" s="158">
        <f t="shared" si="17"/>
        <v>38.033000000000001</v>
      </c>
      <c r="P35" s="158">
        <f t="shared" si="18"/>
        <v>7.769999999999996</v>
      </c>
      <c r="Q35" s="158">
        <f t="shared" si="19"/>
        <v>1.2091992</v>
      </c>
    </row>
    <row r="36" spans="1:19" x14ac:dyDescent="0.2">
      <c r="A36" s="199" t="s">
        <v>754</v>
      </c>
      <c r="B36" s="189">
        <v>31749.39</v>
      </c>
      <c r="C36" s="189">
        <v>25279.95</v>
      </c>
      <c r="D36" s="189">
        <v>6469.44</v>
      </c>
      <c r="E36" s="135">
        <v>27211</v>
      </c>
      <c r="F36" s="196">
        <v>2.64E-2</v>
      </c>
      <c r="G36" s="158">
        <f t="shared" si="9"/>
        <v>838.183896</v>
      </c>
      <c r="H36" s="171">
        <v>0.1</v>
      </c>
      <c r="I36" s="185">
        <f t="shared" si="10"/>
        <v>646.94399999999996</v>
      </c>
      <c r="J36" s="158">
        <f t="shared" si="11"/>
        <v>83.818389600000003</v>
      </c>
      <c r="M36" s="134" t="s">
        <v>51</v>
      </c>
      <c r="N36" s="158">
        <f t="shared" si="16"/>
        <v>3174.9390000000003</v>
      </c>
      <c r="O36" s="158">
        <f t="shared" si="17"/>
        <v>2527.9950000000003</v>
      </c>
      <c r="P36" s="158">
        <f t="shared" si="18"/>
        <v>646.94399999999996</v>
      </c>
      <c r="Q36" s="158">
        <f t="shared" si="19"/>
        <v>83.818389600000003</v>
      </c>
    </row>
    <row r="37" spans="1:19" x14ac:dyDescent="0.2">
      <c r="A37" s="199" t="s">
        <v>173</v>
      </c>
      <c r="B37" s="189">
        <v>44797.58</v>
      </c>
      <c r="C37" s="189">
        <v>41205.79</v>
      </c>
      <c r="D37" s="189">
        <v>3591.79</v>
      </c>
      <c r="E37" s="135">
        <v>21732</v>
      </c>
      <c r="F37" s="196">
        <v>2.64E-2</v>
      </c>
      <c r="G37" s="158">
        <f t="shared" si="9"/>
        <v>1182.6561120000001</v>
      </c>
      <c r="H37" s="171">
        <v>0.1</v>
      </c>
      <c r="I37" s="185">
        <f t="shared" si="10"/>
        <v>359.17900000000003</v>
      </c>
      <c r="J37" s="158">
        <f t="shared" si="11"/>
        <v>118.26561120000002</v>
      </c>
      <c r="M37" s="134" t="s">
        <v>51</v>
      </c>
      <c r="N37" s="158">
        <f t="shared" si="16"/>
        <v>4479.7580000000007</v>
      </c>
      <c r="O37" s="158">
        <f t="shared" si="17"/>
        <v>4120.5790000000006</v>
      </c>
      <c r="P37" s="158">
        <f t="shared" si="18"/>
        <v>359.17900000000009</v>
      </c>
      <c r="Q37" s="158">
        <f t="shared" si="19"/>
        <v>118.26561120000002</v>
      </c>
    </row>
    <row r="38" spans="1:19" x14ac:dyDescent="0.2">
      <c r="A38" s="199" t="s">
        <v>310</v>
      </c>
      <c r="B38" s="189">
        <v>357.46</v>
      </c>
      <c r="C38" s="189">
        <v>280.12</v>
      </c>
      <c r="D38" s="189">
        <v>77.34</v>
      </c>
      <c r="E38" s="135">
        <v>27576</v>
      </c>
      <c r="F38" s="196">
        <v>2.64E-2</v>
      </c>
      <c r="G38" s="158">
        <f t="shared" si="9"/>
        <v>9.4369439999999987</v>
      </c>
      <c r="H38" s="171">
        <v>0.1</v>
      </c>
      <c r="I38" s="185">
        <f t="shared" si="10"/>
        <v>7.7340000000000009</v>
      </c>
      <c r="J38" s="158">
        <f t="shared" si="11"/>
        <v>0.94369439999999993</v>
      </c>
      <c r="M38" s="134" t="s">
        <v>51</v>
      </c>
      <c r="N38" s="158">
        <f t="shared" si="16"/>
        <v>35.746000000000002</v>
      </c>
      <c r="O38" s="158">
        <f t="shared" si="17"/>
        <v>28.012</v>
      </c>
      <c r="P38" s="158">
        <f t="shared" si="18"/>
        <v>7.7340000000000018</v>
      </c>
      <c r="Q38" s="158">
        <f t="shared" si="19"/>
        <v>0.94369439999999993</v>
      </c>
    </row>
    <row r="39" spans="1:19" x14ac:dyDescent="0.2">
      <c r="A39" s="199" t="s">
        <v>723</v>
      </c>
      <c r="B39" s="189">
        <v>6512.67</v>
      </c>
      <c r="C39" s="189">
        <v>5796.39</v>
      </c>
      <c r="D39" s="189">
        <v>716.28</v>
      </c>
      <c r="E39" s="135">
        <v>23559</v>
      </c>
      <c r="F39" s="196">
        <v>2.64E-2</v>
      </c>
      <c r="G39" s="158">
        <f t="shared" si="9"/>
        <v>171.93448799999999</v>
      </c>
      <c r="H39" s="171">
        <v>1</v>
      </c>
      <c r="I39" s="141"/>
      <c r="J39" s="141"/>
      <c r="K39" s="185">
        <f>D39*H39</f>
        <v>716.28</v>
      </c>
      <c r="L39" s="158">
        <f>G39*H39</f>
        <v>171.93448799999999</v>
      </c>
      <c r="M39" s="134" t="s">
        <v>51</v>
      </c>
      <c r="N39" s="158"/>
      <c r="O39" s="158"/>
      <c r="P39" s="158"/>
      <c r="Q39" s="158"/>
      <c r="R39" s="158">
        <f>B39</f>
        <v>6512.67</v>
      </c>
      <c r="S39" s="158">
        <f>C39</f>
        <v>5796.39</v>
      </c>
    </row>
    <row r="40" spans="1:19" x14ac:dyDescent="0.2">
      <c r="A40" s="199" t="s">
        <v>735</v>
      </c>
      <c r="B40" s="203">
        <v>66419.72</v>
      </c>
      <c r="C40" s="203">
        <v>27782.639999999999</v>
      </c>
      <c r="D40" s="203">
        <v>38637.08</v>
      </c>
      <c r="E40" s="207">
        <v>34881</v>
      </c>
      <c r="F40" s="194">
        <v>2.64E-2</v>
      </c>
      <c r="G40" s="164">
        <f t="shared" si="9"/>
        <v>1753.4806080000001</v>
      </c>
      <c r="H40" s="205">
        <v>1</v>
      </c>
      <c r="I40" s="216"/>
      <c r="J40" s="216"/>
      <c r="K40" s="195">
        <f>D40*H40</f>
        <v>38637.08</v>
      </c>
      <c r="L40" s="164">
        <f>G40*H40</f>
        <v>1753.4806080000001</v>
      </c>
      <c r="M40" s="134" t="s">
        <v>51</v>
      </c>
      <c r="N40" s="158"/>
      <c r="O40" s="158"/>
      <c r="P40" s="158"/>
      <c r="Q40" s="158"/>
      <c r="R40" s="158">
        <f>B40</f>
        <v>66419.72</v>
      </c>
      <c r="S40" s="158">
        <f>C40</f>
        <v>27782.639999999999</v>
      </c>
    </row>
    <row r="41" spans="1:19" s="141" customFormat="1" x14ac:dyDescent="0.2">
      <c r="A41" s="199"/>
      <c r="B41" s="189">
        <f>SUM(B28:B40)</f>
        <v>308512.28000000003</v>
      </c>
      <c r="C41" s="189">
        <f t="shared" ref="C41:L41" si="20">SUM(C28:C40)</f>
        <v>243764.21000000002</v>
      </c>
      <c r="D41" s="189">
        <f t="shared" si="20"/>
        <v>64748.07</v>
      </c>
      <c r="E41" s="189"/>
      <c r="F41" s="189"/>
      <c r="G41" s="189">
        <f t="shared" si="20"/>
        <v>8144.7241919999997</v>
      </c>
      <c r="H41" s="189"/>
      <c r="I41" s="189">
        <f t="shared" si="20"/>
        <v>2539.471</v>
      </c>
      <c r="J41" s="189">
        <f t="shared" si="20"/>
        <v>621.93090960000006</v>
      </c>
      <c r="K41" s="189">
        <f t="shared" si="20"/>
        <v>39353.360000000001</v>
      </c>
      <c r="L41" s="189">
        <f t="shared" si="20"/>
        <v>1925.4150960000002</v>
      </c>
      <c r="M41" s="134"/>
      <c r="N41" s="158">
        <f>SUM(N28:N40)</f>
        <v>23557.989000000001</v>
      </c>
      <c r="O41" s="158">
        <f t="shared" ref="O41:Q41" si="21">SUM(O28:O40)</f>
        <v>21018.518</v>
      </c>
      <c r="P41" s="158">
        <f t="shared" si="21"/>
        <v>2539.4709999999982</v>
      </c>
      <c r="Q41" s="158">
        <f t="shared" si="21"/>
        <v>621.93090960000006</v>
      </c>
      <c r="R41" s="158">
        <f>SUM(R39:R40)</f>
        <v>72932.39</v>
      </c>
      <c r="S41" s="158">
        <f>SUM(S39:S40)</f>
        <v>33579.03</v>
      </c>
    </row>
    <row r="42" spans="1:19" s="141" customFormat="1" x14ac:dyDescent="0.2">
      <c r="A42" s="199"/>
      <c r="B42" s="189"/>
      <c r="C42" s="189"/>
      <c r="D42" s="189"/>
      <c r="E42" s="135"/>
      <c r="F42" s="187"/>
      <c r="G42" s="158"/>
      <c r="H42" s="171"/>
      <c r="K42" s="185"/>
      <c r="L42" s="158"/>
      <c r="M42" s="134"/>
    </row>
    <row r="43" spans="1:19" s="141" customFormat="1" x14ac:dyDescent="0.2">
      <c r="A43" s="199"/>
      <c r="B43" s="189"/>
      <c r="C43" s="189"/>
      <c r="D43" s="189"/>
      <c r="E43" s="135"/>
      <c r="F43" s="187"/>
      <c r="G43" s="158"/>
      <c r="H43" s="171"/>
      <c r="K43" s="185"/>
      <c r="L43" s="158"/>
      <c r="M43" s="134"/>
    </row>
    <row r="44" spans="1:19" s="141" customFormat="1" x14ac:dyDescent="0.2">
      <c r="A44" s="200" t="s">
        <v>1614</v>
      </c>
      <c r="B44" s="189"/>
      <c r="C44" s="189"/>
      <c r="D44" s="189"/>
      <c r="E44" s="135"/>
      <c r="F44" s="187"/>
      <c r="G44" s="158"/>
      <c r="H44" s="171"/>
      <c r="K44" s="185"/>
      <c r="L44" s="158"/>
      <c r="M44" s="134"/>
    </row>
    <row r="45" spans="1:19" s="141" customFormat="1" x14ac:dyDescent="0.2">
      <c r="A45" s="201" t="s">
        <v>1563</v>
      </c>
      <c r="B45" s="147" t="s">
        <v>1564</v>
      </c>
      <c r="C45" s="147" t="s">
        <v>1565</v>
      </c>
      <c r="D45" s="147" t="s">
        <v>1566</v>
      </c>
      <c r="E45" s="147" t="s">
        <v>1567</v>
      </c>
      <c r="F45" s="156" t="s">
        <v>1574</v>
      </c>
      <c r="G45" s="156" t="s">
        <v>1575</v>
      </c>
      <c r="H45" s="156" t="s">
        <v>1577</v>
      </c>
      <c r="I45" s="156" t="s">
        <v>1604</v>
      </c>
      <c r="J45" s="156" t="s">
        <v>1607</v>
      </c>
      <c r="K45" s="156" t="s">
        <v>1616</v>
      </c>
      <c r="L45" s="156" t="s">
        <v>1617</v>
      </c>
    </row>
    <row r="46" spans="1:19" s="141" customFormat="1" x14ac:dyDescent="0.2">
      <c r="A46" s="144"/>
    </row>
    <row r="47" spans="1:19" s="141" customFormat="1" ht="51" x14ac:dyDescent="0.2">
      <c r="A47" s="198" t="s">
        <v>1576</v>
      </c>
      <c r="B47" s="151" t="s">
        <v>1570</v>
      </c>
      <c r="C47" s="151" t="s">
        <v>1569</v>
      </c>
      <c r="D47" s="151" t="s">
        <v>1568</v>
      </c>
      <c r="E47" s="167" t="s">
        <v>1589</v>
      </c>
      <c r="F47" s="167" t="s">
        <v>1603</v>
      </c>
      <c r="G47" s="154" t="s">
        <v>1572</v>
      </c>
      <c r="H47" s="151" t="s">
        <v>1571</v>
      </c>
      <c r="I47" s="154" t="s">
        <v>1605</v>
      </c>
      <c r="J47" s="154" t="s">
        <v>1606</v>
      </c>
      <c r="K47" s="154" t="s">
        <v>1618</v>
      </c>
      <c r="L47" s="154" t="s">
        <v>1619</v>
      </c>
    </row>
    <row r="48" spans="1:19" x14ac:dyDescent="0.2">
      <c r="A48" s="199" t="s">
        <v>809</v>
      </c>
      <c r="B48" s="189">
        <v>2611.41</v>
      </c>
      <c r="C48" s="189">
        <v>2217.44</v>
      </c>
      <c r="D48" s="189">
        <v>393.97</v>
      </c>
      <c r="E48" s="135">
        <v>21732</v>
      </c>
      <c r="F48" s="187">
        <v>1.8200000000000001E-2</v>
      </c>
      <c r="G48" s="158">
        <f>B48*F48</f>
        <v>47.527661999999999</v>
      </c>
      <c r="H48" s="171">
        <v>0.1</v>
      </c>
      <c r="I48" s="185">
        <f>D48*H48</f>
        <v>39.397000000000006</v>
      </c>
      <c r="J48" s="158">
        <f>G48*H48</f>
        <v>4.7527661999999999</v>
      </c>
      <c r="M48" s="134" t="s">
        <v>806</v>
      </c>
      <c r="N48" s="158">
        <f t="shared" ref="N48" si="22">B48*H48</f>
        <v>261.14100000000002</v>
      </c>
      <c r="O48" s="158">
        <f t="shared" ref="O48" si="23">C48*H48</f>
        <v>221.74400000000003</v>
      </c>
      <c r="P48" s="158">
        <f t="shared" ref="P48" si="24">N48-O48</f>
        <v>39.396999999999991</v>
      </c>
      <c r="Q48" s="158">
        <f t="shared" ref="Q48" si="25">J48</f>
        <v>4.7527661999999999</v>
      </c>
    </row>
    <row r="49" spans="1:17" s="141" customFormat="1" x14ac:dyDescent="0.2">
      <c r="A49" s="199"/>
      <c r="B49" s="189"/>
      <c r="C49" s="189"/>
      <c r="D49" s="189"/>
      <c r="E49" s="135"/>
      <c r="F49" s="187"/>
      <c r="G49" s="158"/>
      <c r="H49" s="171"/>
      <c r="I49" s="185"/>
      <c r="J49" s="158"/>
      <c r="M49" s="134"/>
    </row>
    <row r="50" spans="1:17" s="141" customFormat="1" x14ac:dyDescent="0.2">
      <c r="A50" s="200" t="s">
        <v>1615</v>
      </c>
      <c r="B50" s="189"/>
      <c r="C50" s="189"/>
      <c r="D50" s="189"/>
      <c r="E50" s="135"/>
      <c r="F50" s="187"/>
      <c r="G50" s="158"/>
      <c r="H50" s="171"/>
      <c r="I50" s="185"/>
      <c r="J50" s="158"/>
      <c r="M50" s="134"/>
    </row>
    <row r="51" spans="1:17" s="141" customFormat="1" x14ac:dyDescent="0.2">
      <c r="A51" s="201" t="s">
        <v>1563</v>
      </c>
      <c r="B51" s="147" t="s">
        <v>1564</v>
      </c>
      <c r="C51" s="147" t="s">
        <v>1565</v>
      </c>
      <c r="D51" s="147" t="s">
        <v>1566</v>
      </c>
      <c r="E51" s="147" t="s">
        <v>1567</v>
      </c>
      <c r="F51" s="156" t="s">
        <v>1574</v>
      </c>
      <c r="G51" s="156" t="s">
        <v>1575</v>
      </c>
      <c r="H51" s="156" t="s">
        <v>1577</v>
      </c>
      <c r="I51" s="156" t="s">
        <v>1604</v>
      </c>
      <c r="J51" s="156" t="s">
        <v>1607</v>
      </c>
      <c r="K51" s="156" t="s">
        <v>1616</v>
      </c>
      <c r="L51" s="156" t="s">
        <v>1617</v>
      </c>
    </row>
    <row r="52" spans="1:17" s="141" customFormat="1" x14ac:dyDescent="0.2">
      <c r="A52" s="144"/>
    </row>
    <row r="53" spans="1:17" s="141" customFormat="1" ht="51" x14ac:dyDescent="0.2">
      <c r="A53" s="198" t="s">
        <v>1576</v>
      </c>
      <c r="B53" s="151" t="s">
        <v>1570</v>
      </c>
      <c r="C53" s="151" t="s">
        <v>1569</v>
      </c>
      <c r="D53" s="151" t="s">
        <v>1568</v>
      </c>
      <c r="E53" s="167" t="s">
        <v>1589</v>
      </c>
      <c r="F53" s="167" t="s">
        <v>1603</v>
      </c>
      <c r="G53" s="154" t="s">
        <v>1572</v>
      </c>
      <c r="H53" s="151" t="s">
        <v>1571</v>
      </c>
      <c r="I53" s="154" t="s">
        <v>1605</v>
      </c>
      <c r="J53" s="154" t="s">
        <v>1606</v>
      </c>
      <c r="K53" s="154" t="s">
        <v>1618</v>
      </c>
      <c r="L53" s="154" t="s">
        <v>1619</v>
      </c>
    </row>
    <row r="54" spans="1:17" x14ac:dyDescent="0.2">
      <c r="A54" s="199" t="s">
        <v>593</v>
      </c>
      <c r="B54" s="189">
        <v>5494.39</v>
      </c>
      <c r="C54" s="189">
        <v>160.87</v>
      </c>
      <c r="D54" s="189">
        <v>5333.52</v>
      </c>
      <c r="E54" s="135">
        <v>41180</v>
      </c>
      <c r="F54" s="187">
        <v>6.1499999999999999E-2</v>
      </c>
      <c r="G54" s="158">
        <f>B54*F54</f>
        <v>337.90498500000001</v>
      </c>
      <c r="H54" s="171">
        <v>0.1</v>
      </c>
      <c r="I54" s="185">
        <f>D54*H54</f>
        <v>533.35200000000009</v>
      </c>
      <c r="J54" s="158">
        <f>G54*H54</f>
        <v>33.790498500000005</v>
      </c>
      <c r="M54" s="134" t="s">
        <v>591</v>
      </c>
      <c r="N54" s="158">
        <f t="shared" ref="N54" si="26">B54*H54</f>
        <v>549.43900000000008</v>
      </c>
      <c r="O54" s="158">
        <f t="shared" ref="O54" si="27">C54*H54</f>
        <v>16.087</v>
      </c>
      <c r="P54" s="158">
        <f t="shared" ref="P54" si="28">N54-O54</f>
        <v>533.35200000000009</v>
      </c>
      <c r="Q54" s="158">
        <f t="shared" ref="Q54" si="29">J54</f>
        <v>33.790498500000005</v>
      </c>
    </row>
    <row r="55" spans="1:17" s="141" customFormat="1" x14ac:dyDescent="0.2">
      <c r="A55" s="199"/>
      <c r="B55" s="189"/>
      <c r="C55" s="189"/>
      <c r="D55" s="189"/>
      <c r="E55" s="135"/>
      <c r="F55" s="187"/>
      <c r="G55" s="158"/>
      <c r="H55" s="171"/>
      <c r="I55" s="185"/>
      <c r="J55" s="158"/>
      <c r="M55" s="134"/>
    </row>
    <row r="56" spans="1:17" s="141" customFormat="1" x14ac:dyDescent="0.2">
      <c r="A56" s="200" t="s">
        <v>1609</v>
      </c>
      <c r="B56" s="189"/>
      <c r="C56" s="189"/>
      <c r="D56" s="189"/>
      <c r="E56" s="135"/>
      <c r="F56" s="187"/>
      <c r="G56" s="158"/>
      <c r="H56" s="171"/>
      <c r="I56" s="185"/>
      <c r="J56" s="158"/>
      <c r="M56" s="134"/>
    </row>
    <row r="57" spans="1:17" s="141" customFormat="1" x14ac:dyDescent="0.2">
      <c r="A57" s="201" t="s">
        <v>1563</v>
      </c>
      <c r="B57" s="147" t="s">
        <v>1564</v>
      </c>
      <c r="C57" s="147" t="s">
        <v>1565</v>
      </c>
      <c r="D57" s="147" t="s">
        <v>1566</v>
      </c>
      <c r="E57" s="147" t="s">
        <v>1567</v>
      </c>
      <c r="F57" s="156" t="s">
        <v>1574</v>
      </c>
      <c r="G57" s="156" t="s">
        <v>1575</v>
      </c>
      <c r="H57" s="156" t="s">
        <v>1577</v>
      </c>
      <c r="I57" s="156" t="s">
        <v>1604</v>
      </c>
      <c r="J57" s="156" t="s">
        <v>1607</v>
      </c>
      <c r="K57" s="156" t="s">
        <v>1616</v>
      </c>
      <c r="L57" s="156" t="s">
        <v>1617</v>
      </c>
    </row>
    <row r="58" spans="1:17" s="141" customFormat="1" x14ac:dyDescent="0.2">
      <c r="A58" s="144"/>
    </row>
    <row r="59" spans="1:17" s="141" customFormat="1" ht="51" x14ac:dyDescent="0.2">
      <c r="A59" s="198" t="s">
        <v>1576</v>
      </c>
      <c r="B59" s="151" t="s">
        <v>1570</v>
      </c>
      <c r="C59" s="151" t="s">
        <v>1569</v>
      </c>
      <c r="D59" s="151" t="s">
        <v>1568</v>
      </c>
      <c r="E59" s="167" t="s">
        <v>1589</v>
      </c>
      <c r="F59" s="167" t="s">
        <v>1603</v>
      </c>
      <c r="G59" s="154" t="s">
        <v>1572</v>
      </c>
      <c r="H59" s="151" t="s">
        <v>1571</v>
      </c>
      <c r="I59" s="154" t="s">
        <v>1605</v>
      </c>
      <c r="J59" s="154" t="s">
        <v>1606</v>
      </c>
      <c r="K59" s="154" t="s">
        <v>1618</v>
      </c>
      <c r="L59" s="154" t="s">
        <v>1619</v>
      </c>
    </row>
    <row r="60" spans="1:17" x14ac:dyDescent="0.2">
      <c r="A60" s="199" t="s">
        <v>119</v>
      </c>
      <c r="B60" s="189">
        <v>3734.9</v>
      </c>
      <c r="C60" s="189">
        <v>3734.9</v>
      </c>
      <c r="D60" s="189">
        <v>0</v>
      </c>
      <c r="E60" s="135">
        <v>21732</v>
      </c>
      <c r="F60" s="187">
        <v>6.1499999999999999E-2</v>
      </c>
      <c r="G60" s="187">
        <v>0</v>
      </c>
      <c r="H60" s="171">
        <v>0.1</v>
      </c>
      <c r="I60" s="185">
        <f>D60*H60</f>
        <v>0</v>
      </c>
      <c r="J60" s="185"/>
      <c r="K60" s="141"/>
      <c r="L60" s="141"/>
      <c r="M60" s="134" t="s">
        <v>115</v>
      </c>
      <c r="N60" s="158">
        <f t="shared" ref="N60" si="30">B60*H60</f>
        <v>373.49</v>
      </c>
      <c r="O60" s="158">
        <f t="shared" ref="O60" si="31">C60*H60</f>
        <v>373.49</v>
      </c>
      <c r="P60" s="158">
        <f t="shared" ref="P60" si="32">N60-O60</f>
        <v>0</v>
      </c>
      <c r="Q60" s="158">
        <f t="shared" ref="Q60" si="33">J60</f>
        <v>0</v>
      </c>
    </row>
    <row r="61" spans="1:17" x14ac:dyDescent="0.2">
      <c r="A61" s="199" t="s">
        <v>119</v>
      </c>
      <c r="B61" s="189">
        <v>9812.4500000000007</v>
      </c>
      <c r="C61" s="189">
        <v>9812.4500000000007</v>
      </c>
      <c r="D61" s="189">
        <v>0</v>
      </c>
      <c r="E61" s="135">
        <v>27576</v>
      </c>
      <c r="F61" s="187">
        <v>6.1499999999999999E-2</v>
      </c>
      <c r="G61" s="187">
        <v>0</v>
      </c>
      <c r="H61" s="171">
        <v>0.1</v>
      </c>
      <c r="I61" s="185">
        <f>D61*H61</f>
        <v>0</v>
      </c>
      <c r="J61" s="158"/>
      <c r="K61" s="141"/>
      <c r="L61" s="141"/>
      <c r="M61" s="134" t="s">
        <v>115</v>
      </c>
      <c r="N61" s="158">
        <f t="shared" ref="N61:N62" si="34">B61*H61</f>
        <v>981.24500000000012</v>
      </c>
      <c r="O61" s="158">
        <f t="shared" ref="O61:O62" si="35">C61*H61</f>
        <v>981.24500000000012</v>
      </c>
      <c r="P61" s="158">
        <f t="shared" ref="P61:P62" si="36">N61-O61</f>
        <v>0</v>
      </c>
      <c r="Q61" s="158">
        <f t="shared" ref="Q61:Q62" si="37">J61</f>
        <v>0</v>
      </c>
    </row>
    <row r="62" spans="1:17" x14ac:dyDescent="0.2">
      <c r="A62" s="199" t="s">
        <v>812</v>
      </c>
      <c r="B62" s="203">
        <v>2870.03</v>
      </c>
      <c r="C62" s="203">
        <v>2870.03</v>
      </c>
      <c r="D62" s="203">
        <v>0</v>
      </c>
      <c r="E62" s="207">
        <v>21732</v>
      </c>
      <c r="F62" s="194">
        <v>6.1499999999999999E-2</v>
      </c>
      <c r="G62" s="194">
        <v>0</v>
      </c>
      <c r="H62" s="205">
        <v>0.1</v>
      </c>
      <c r="I62" s="195">
        <f>D62*H62</f>
        <v>0</v>
      </c>
      <c r="J62" s="164"/>
      <c r="K62" s="216"/>
      <c r="L62" s="216"/>
      <c r="M62" s="134" t="s">
        <v>115</v>
      </c>
      <c r="N62" s="158">
        <f t="shared" si="34"/>
        <v>287.00300000000004</v>
      </c>
      <c r="O62" s="158">
        <f t="shared" si="35"/>
        <v>287.00300000000004</v>
      </c>
      <c r="P62" s="158">
        <f t="shared" si="36"/>
        <v>0</v>
      </c>
      <c r="Q62" s="158">
        <f t="shared" si="37"/>
        <v>0</v>
      </c>
    </row>
    <row r="63" spans="1:17" x14ac:dyDescent="0.2">
      <c r="B63" s="158">
        <f>SUM(B60:B62)</f>
        <v>16417.38</v>
      </c>
      <c r="C63" s="158">
        <f t="shared" ref="C63:L63" si="38">SUM(C60:C62)</f>
        <v>16417.38</v>
      </c>
      <c r="D63" s="158">
        <f t="shared" si="38"/>
        <v>0</v>
      </c>
      <c r="E63" s="158"/>
      <c r="F63" s="158"/>
      <c r="G63" s="158">
        <f t="shared" si="38"/>
        <v>0</v>
      </c>
      <c r="H63" s="158"/>
      <c r="I63" s="158">
        <f t="shared" si="38"/>
        <v>0</v>
      </c>
      <c r="J63" s="158">
        <f t="shared" si="38"/>
        <v>0</v>
      </c>
      <c r="K63" s="158">
        <f t="shared" si="38"/>
        <v>0</v>
      </c>
      <c r="L63" s="158">
        <f t="shared" si="38"/>
        <v>0</v>
      </c>
      <c r="N63" s="158">
        <f>SUM(N60:N62)</f>
        <v>1641.7380000000003</v>
      </c>
      <c r="O63" s="158">
        <f t="shared" ref="O63:Q63" si="39">SUM(O60:O62)</f>
        <v>1641.7380000000003</v>
      </c>
      <c r="P63" s="158">
        <f t="shared" si="39"/>
        <v>0</v>
      </c>
      <c r="Q63" s="158">
        <f t="shared" si="39"/>
        <v>0</v>
      </c>
    </row>
    <row r="65" spans="1:19" x14ac:dyDescent="0.2">
      <c r="A65" s="200" t="s">
        <v>1579</v>
      </c>
      <c r="B65" s="166">
        <f>B8+B22+B41+B48+B54+B63</f>
        <v>1595423.8499999999</v>
      </c>
      <c r="C65" s="166">
        <f>C8+C22+C41+C48+C54+C63</f>
        <v>475264.26</v>
      </c>
      <c r="D65" s="166">
        <f>D8+D22+D41+D48+D54+D63</f>
        <v>1120159.5900000001</v>
      </c>
      <c r="E65" s="166"/>
      <c r="F65" s="166"/>
      <c r="G65" s="166">
        <f>G8+G22+G41+G48+G54+G63</f>
        <v>39054.451908000003</v>
      </c>
      <c r="H65" s="166"/>
      <c r="I65" s="166">
        <f>I8+I22+I41+I48+I54+I63</f>
        <v>103857.72100000001</v>
      </c>
      <c r="J65" s="166">
        <f>J8+J22+J41+J48+J54+J63</f>
        <v>3536.6513586000005</v>
      </c>
      <c r="K65" s="166">
        <f>K8+K22+K41+K48+K54+K63</f>
        <v>81582.38</v>
      </c>
      <c r="L65" s="166">
        <f>L8+L22+L41+L48+L54+L63</f>
        <v>3687.938322</v>
      </c>
      <c r="N65" s="166">
        <f>N8+N22+N41+N48+N54+N63</f>
        <v>144995.96400000004</v>
      </c>
      <c r="O65" s="166">
        <f t="shared" ref="O65:S65" si="40">O8+O22+O41+O48+O54+O63</f>
        <v>41138.242999999995</v>
      </c>
      <c r="P65" s="166">
        <f t="shared" si="40"/>
        <v>103857.72100000001</v>
      </c>
      <c r="Q65" s="166">
        <f t="shared" si="40"/>
        <v>3536.6513586000005</v>
      </c>
      <c r="R65" s="166">
        <f t="shared" si="40"/>
        <v>145464.21000000002</v>
      </c>
      <c r="S65" s="166">
        <f t="shared" si="40"/>
        <v>63881.83</v>
      </c>
    </row>
  </sheetData>
  <sortState xmlns:xlrd2="http://schemas.microsoft.com/office/spreadsheetml/2017/richdata2" ref="A8:N33">
    <sortCondition ref="M8:M3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X134"/>
  <sheetViews>
    <sheetView tabSelected="1" topLeftCell="A81" zoomScale="80" zoomScaleNormal="80" workbookViewId="0">
      <selection activeCell="C112" sqref="C112:E112"/>
    </sheetView>
  </sheetViews>
  <sheetFormatPr defaultColWidth="8.85546875" defaultRowHeight="12.75" x14ac:dyDescent="0.2"/>
  <cols>
    <col min="1" max="1" width="37.7109375" style="141" customWidth="1"/>
    <col min="2" max="2" width="15.7109375" style="141" customWidth="1"/>
    <col min="3" max="3" width="15.140625" style="141" bestFit="1" customWidth="1"/>
    <col min="4" max="4" width="15" style="141" bestFit="1" customWidth="1"/>
    <col min="5" max="5" width="14.5703125" style="141" customWidth="1"/>
    <col min="6" max="6" width="9" style="141" bestFit="1" customWidth="1"/>
    <col min="7" max="7" width="13.28515625" style="141" customWidth="1"/>
    <col min="8" max="8" width="12.140625" style="141" bestFit="1" customWidth="1"/>
    <col min="9" max="9" width="13.28515625" style="141" customWidth="1"/>
    <col min="10" max="10" width="12.85546875" style="141" bestFit="1" customWidth="1"/>
    <col min="11" max="11" width="14" style="141" bestFit="1" customWidth="1"/>
    <col min="12" max="12" width="13" style="141" bestFit="1" customWidth="1"/>
    <col min="13" max="13" width="9.5703125" style="141" bestFit="1" customWidth="1"/>
    <col min="14" max="16384" width="8.85546875" style="141"/>
  </cols>
  <sheetData>
    <row r="2" spans="1:7" x14ac:dyDescent="0.2">
      <c r="C2" s="269" t="s">
        <v>1727</v>
      </c>
      <c r="D2" s="269" t="s">
        <v>1728</v>
      </c>
      <c r="E2" s="269" t="s">
        <v>1729</v>
      </c>
      <c r="F2" s="269" t="s">
        <v>1730</v>
      </c>
      <c r="G2" s="269" t="s">
        <v>1731</v>
      </c>
    </row>
    <row r="3" spans="1:7" x14ac:dyDescent="0.2">
      <c r="A3" s="141" t="s">
        <v>3</v>
      </c>
      <c r="C3" s="4">
        <v>1362.7600000000002</v>
      </c>
      <c r="D3" s="4">
        <v>108.3401866100001</v>
      </c>
      <c r="E3" s="4">
        <v>461.4060890500005</v>
      </c>
      <c r="F3" s="4"/>
    </row>
    <row r="4" spans="1:7" x14ac:dyDescent="0.2">
      <c r="C4" s="4"/>
      <c r="D4" s="4"/>
      <c r="E4" s="4"/>
      <c r="F4" s="4"/>
    </row>
    <row r="5" spans="1:7" x14ac:dyDescent="0.2">
      <c r="A5" s="141" t="s">
        <v>4</v>
      </c>
      <c r="C5" s="270">
        <v>477.65900000000005</v>
      </c>
      <c r="D5" s="270">
        <v>154.70196667999994</v>
      </c>
      <c r="E5" s="270">
        <v>25.166359599999989</v>
      </c>
      <c r="F5" s="270"/>
    </row>
    <row r="6" spans="1:7" x14ac:dyDescent="0.2">
      <c r="C6" s="270"/>
      <c r="D6" s="270"/>
      <c r="E6" s="270"/>
      <c r="F6" s="270"/>
    </row>
    <row r="7" spans="1:7" x14ac:dyDescent="0.2">
      <c r="A7" s="141" t="s">
        <v>5</v>
      </c>
      <c r="C7" s="270">
        <v>44458.602311250004</v>
      </c>
      <c r="D7" s="270">
        <v>0</v>
      </c>
      <c r="E7" s="270">
        <v>0</v>
      </c>
      <c r="F7" s="270">
        <v>0</v>
      </c>
      <c r="G7" s="4"/>
    </row>
    <row r="8" spans="1:7" x14ac:dyDescent="0.2">
      <c r="C8" s="4"/>
      <c r="D8" s="4"/>
      <c r="E8" s="4"/>
      <c r="F8" s="4"/>
      <c r="G8" s="4"/>
    </row>
    <row r="9" spans="1:7" x14ac:dyDescent="0.2">
      <c r="A9" s="141" t="s">
        <v>6</v>
      </c>
      <c r="C9" s="270">
        <v>464.75</v>
      </c>
      <c r="D9" s="270">
        <v>212.99098871999985</v>
      </c>
      <c r="E9" s="270">
        <v>3193.3189325999997</v>
      </c>
      <c r="F9" s="4"/>
      <c r="G9" s="4"/>
    </row>
    <row r="10" spans="1:7" x14ac:dyDescent="0.2">
      <c r="C10" s="4"/>
      <c r="D10" s="4"/>
      <c r="E10" s="4"/>
      <c r="F10" s="4"/>
      <c r="G10" s="4"/>
    </row>
    <row r="11" spans="1:7" x14ac:dyDescent="0.2">
      <c r="A11" s="141" t="s">
        <v>7</v>
      </c>
      <c r="C11" s="4">
        <v>765.87060000000008</v>
      </c>
      <c r="D11" s="4">
        <v>365.06391967320064</v>
      </c>
      <c r="E11" s="4">
        <v>58006.471778425504</v>
      </c>
      <c r="F11" s="4"/>
      <c r="G11" s="4"/>
    </row>
    <row r="12" spans="1:7" x14ac:dyDescent="0.2">
      <c r="C12" s="4"/>
      <c r="D12" s="4"/>
      <c r="E12" s="4"/>
      <c r="F12" s="4"/>
      <c r="G12" s="4"/>
    </row>
    <row r="13" spans="1:7" x14ac:dyDescent="0.2">
      <c r="A13" s="141" t="s">
        <v>8</v>
      </c>
      <c r="C13" s="4">
        <v>5894.67</v>
      </c>
      <c r="D13" s="4">
        <v>0</v>
      </c>
      <c r="E13" s="4">
        <v>2611.5881749999999</v>
      </c>
      <c r="F13" s="4"/>
      <c r="G13" s="4"/>
    </row>
    <row r="14" spans="1:7" x14ac:dyDescent="0.2">
      <c r="C14" s="4"/>
      <c r="D14" s="4"/>
      <c r="E14" s="4"/>
      <c r="F14" s="4"/>
      <c r="G14" s="4"/>
    </row>
    <row r="15" spans="1:7" x14ac:dyDescent="0.2">
      <c r="A15" s="141" t="s">
        <v>9</v>
      </c>
      <c r="C15" s="4">
        <v>576.83000000000004</v>
      </c>
      <c r="D15" s="4">
        <v>99885.78772961002</v>
      </c>
      <c r="E15" s="4">
        <v>2493.5329214499984</v>
      </c>
      <c r="F15" s="4">
        <v>0</v>
      </c>
      <c r="G15" s="4">
        <v>38.900832099999981</v>
      </c>
    </row>
    <row r="16" spans="1:7" x14ac:dyDescent="0.2">
      <c r="C16" s="4"/>
      <c r="D16" s="4"/>
      <c r="E16" s="4"/>
      <c r="F16" s="4"/>
      <c r="G16" s="4"/>
    </row>
    <row r="17" spans="1:12" x14ac:dyDescent="0.2">
      <c r="A17" s="1" t="s">
        <v>13</v>
      </c>
      <c r="C17" s="4"/>
      <c r="D17" s="4"/>
      <c r="E17" s="270">
        <v>775.56170422000002</v>
      </c>
      <c r="F17" s="4"/>
      <c r="G17" s="4"/>
    </row>
    <row r="18" spans="1:12" x14ac:dyDescent="0.2">
      <c r="C18" s="4"/>
      <c r="D18" s="4"/>
      <c r="E18" s="4"/>
      <c r="F18" s="4"/>
      <c r="G18" s="4"/>
    </row>
    <row r="19" spans="1:12" x14ac:dyDescent="0.2">
      <c r="A19" s="1" t="s">
        <v>15</v>
      </c>
      <c r="C19" s="4"/>
      <c r="D19" s="4"/>
      <c r="E19" s="4"/>
      <c r="F19" s="4"/>
      <c r="G19" s="270">
        <v>91138.67680500001</v>
      </c>
    </row>
    <row r="20" spans="1:12" x14ac:dyDescent="0.2">
      <c r="C20" s="4"/>
      <c r="D20" s="4"/>
      <c r="E20" s="4"/>
      <c r="F20" s="4"/>
      <c r="G20" s="4"/>
    </row>
    <row r="21" spans="1:12" x14ac:dyDescent="0.2">
      <c r="A21" s="1" t="s">
        <v>16</v>
      </c>
      <c r="C21" s="4">
        <v>186.578</v>
      </c>
      <c r="D21" s="4">
        <v>1032.3802435300004</v>
      </c>
      <c r="E21" s="4">
        <v>5082.4924393000001</v>
      </c>
      <c r="F21" s="4"/>
      <c r="G21" s="4"/>
    </row>
    <row r="22" spans="1:12" x14ac:dyDescent="0.2">
      <c r="C22" s="4"/>
      <c r="D22" s="4"/>
      <c r="E22" s="4"/>
      <c r="F22" s="4"/>
      <c r="G22" s="4"/>
    </row>
    <row r="23" spans="1:12" x14ac:dyDescent="0.2">
      <c r="A23" s="1" t="s">
        <v>17</v>
      </c>
      <c r="C23" s="4"/>
      <c r="D23" s="270">
        <v>261.6968392846</v>
      </c>
      <c r="E23" s="270">
        <v>559.69240934099992</v>
      </c>
      <c r="F23" s="4"/>
      <c r="G23" s="4"/>
    </row>
    <row r="24" spans="1:12" x14ac:dyDescent="0.2">
      <c r="C24" s="4"/>
      <c r="D24" s="4"/>
      <c r="E24" s="4"/>
      <c r="F24" s="4"/>
      <c r="G24" s="4"/>
    </row>
    <row r="25" spans="1:12" x14ac:dyDescent="0.2">
      <c r="A25" s="141" t="s">
        <v>1732</v>
      </c>
      <c r="C25" s="4">
        <f>SUM(C3:C24)</f>
        <v>54187.719911250009</v>
      </c>
      <c r="D25" s="4">
        <f t="shared" ref="D25:F25" si="0">SUM(D3:D24)</f>
        <v>102020.96187410783</v>
      </c>
      <c r="E25" s="4">
        <f t="shared" si="0"/>
        <v>73209.230808986511</v>
      </c>
      <c r="F25" s="4">
        <f t="shared" si="0"/>
        <v>0</v>
      </c>
      <c r="G25" s="4">
        <f>SUM(G3:G24)</f>
        <v>91177.57763710001</v>
      </c>
    </row>
    <row r="27" spans="1:12" x14ac:dyDescent="0.2">
      <c r="A27" s="141" t="s">
        <v>1733</v>
      </c>
    </row>
    <row r="28" spans="1:12" x14ac:dyDescent="0.2">
      <c r="B28" s="269">
        <v>2014</v>
      </c>
    </row>
    <row r="29" spans="1:12" x14ac:dyDescent="0.2">
      <c r="B29" s="269" t="s">
        <v>1734</v>
      </c>
      <c r="C29" s="270">
        <v>54104266.689999998</v>
      </c>
      <c r="D29" s="270">
        <v>27767801.759999998</v>
      </c>
      <c r="E29" s="270">
        <v>322153118.64999998</v>
      </c>
      <c r="F29" s="270"/>
      <c r="G29" s="270">
        <v>8696490</v>
      </c>
    </row>
    <row r="30" spans="1:12" x14ac:dyDescent="0.2">
      <c r="B30" s="269" t="s">
        <v>1625</v>
      </c>
      <c r="C30" s="270">
        <v>20125930.300000001</v>
      </c>
      <c r="D30" s="270">
        <v>8175788.54</v>
      </c>
      <c r="E30" s="270">
        <v>120600600.34</v>
      </c>
      <c r="F30" s="270"/>
      <c r="G30" s="271">
        <v>1120597</v>
      </c>
    </row>
    <row r="31" spans="1:12" x14ac:dyDescent="0.2">
      <c r="B31" s="269" t="s">
        <v>1628</v>
      </c>
      <c r="C31" s="4">
        <f>+C29-C30</f>
        <v>33978336.390000001</v>
      </c>
      <c r="D31" s="4">
        <f t="shared" ref="D31:G31" si="1">+D29-D30</f>
        <v>19592013.219999999</v>
      </c>
      <c r="E31" s="4">
        <f t="shared" si="1"/>
        <v>201552518.30999997</v>
      </c>
      <c r="F31" s="4">
        <f t="shared" si="1"/>
        <v>0</v>
      </c>
      <c r="G31" s="4">
        <f t="shared" si="1"/>
        <v>7575893</v>
      </c>
      <c r="I31" s="222"/>
      <c r="J31" s="222"/>
      <c r="K31" s="222"/>
      <c r="L31" s="222"/>
    </row>
    <row r="32" spans="1:12" x14ac:dyDescent="0.2">
      <c r="B32" s="269"/>
      <c r="I32" s="222"/>
      <c r="J32" s="222"/>
      <c r="K32" s="222"/>
      <c r="L32" s="222"/>
    </row>
    <row r="33" spans="1:12" x14ac:dyDescent="0.2">
      <c r="B33" s="269">
        <v>2015</v>
      </c>
      <c r="I33" s="222"/>
      <c r="J33" s="222"/>
      <c r="K33" s="222"/>
      <c r="L33" s="222"/>
    </row>
    <row r="34" spans="1:12" x14ac:dyDescent="0.2">
      <c r="B34" s="269" t="s">
        <v>1734</v>
      </c>
      <c r="C34" s="270">
        <v>54341918.849999994</v>
      </c>
      <c r="D34" s="270">
        <v>31219925.640000001</v>
      </c>
      <c r="E34" s="270">
        <v>369583228.42999995</v>
      </c>
      <c r="F34" s="270"/>
      <c r="G34" s="270">
        <v>9518411.9300000016</v>
      </c>
      <c r="I34" s="289">
        <f>+C34-C29</f>
        <v>237652.15999999642</v>
      </c>
      <c r="J34" s="289">
        <f t="shared" ref="J34" si="2">+D34-D29</f>
        <v>3452123.8800000027</v>
      </c>
      <c r="K34" s="289">
        <f>+E34-E29</f>
        <v>47430109.779999971</v>
      </c>
      <c r="L34" s="222"/>
    </row>
    <row r="35" spans="1:12" x14ac:dyDescent="0.2">
      <c r="B35" s="269" t="s">
        <v>1625</v>
      </c>
      <c r="C35" s="270">
        <v>21120527.280000001</v>
      </c>
      <c r="D35" s="270">
        <v>9801104.120000001</v>
      </c>
      <c r="E35" s="270">
        <v>131824897.49999999</v>
      </c>
      <c r="F35" s="270"/>
      <c r="G35" s="271">
        <v>1297477.7799999998</v>
      </c>
      <c r="I35" s="289">
        <f t="shared" ref="I35:I36" si="3">+C35-C30</f>
        <v>994596.98000000045</v>
      </c>
      <c r="J35" s="289">
        <f t="shared" ref="J35:J36" si="4">+D35-D30</f>
        <v>1625315.580000001</v>
      </c>
      <c r="K35" s="289">
        <f t="shared" ref="K35:K36" si="5">+E35-E30</f>
        <v>11224297.159999982</v>
      </c>
      <c r="L35" s="222"/>
    </row>
    <row r="36" spans="1:12" x14ac:dyDescent="0.2">
      <c r="B36" s="269" t="s">
        <v>1628</v>
      </c>
      <c r="C36" s="4">
        <f>+C34-C35</f>
        <v>33221391.569999993</v>
      </c>
      <c r="D36" s="4">
        <f t="shared" ref="D36:G36" si="6">+D34-D35</f>
        <v>21418821.52</v>
      </c>
      <c r="E36" s="4">
        <f t="shared" si="6"/>
        <v>237758330.92999995</v>
      </c>
      <c r="F36" s="4">
        <f t="shared" si="6"/>
        <v>0</v>
      </c>
      <c r="G36" s="4">
        <f t="shared" si="6"/>
        <v>8220934.1500000022</v>
      </c>
      <c r="I36" s="289">
        <f t="shared" si="3"/>
        <v>-756944.82000000775</v>
      </c>
      <c r="J36" s="289">
        <f t="shared" si="4"/>
        <v>1826808.3000000007</v>
      </c>
      <c r="K36" s="289">
        <f t="shared" si="5"/>
        <v>36205812.619999975</v>
      </c>
      <c r="L36" s="222"/>
    </row>
    <row r="37" spans="1:12" x14ac:dyDescent="0.2">
      <c r="C37" s="270"/>
      <c r="D37" s="270"/>
      <c r="E37" s="270"/>
      <c r="F37" s="270"/>
      <c r="G37" s="270"/>
      <c r="I37" s="289"/>
      <c r="J37" s="289"/>
      <c r="K37" s="289"/>
      <c r="L37" s="222"/>
    </row>
    <row r="38" spans="1:12" x14ac:dyDescent="0.2">
      <c r="A38" s="142" t="s">
        <v>1760</v>
      </c>
      <c r="C38" s="270">
        <f>+(C31+C36)/2</f>
        <v>33599863.979999997</v>
      </c>
      <c r="D38" s="270">
        <f>+(D31+D36)/2</f>
        <v>20505417.369999997</v>
      </c>
      <c r="E38" s="270">
        <f>+(E31+E36)/2</f>
        <v>219655424.61999995</v>
      </c>
      <c r="F38" s="270">
        <f t="shared" ref="F38" si="7">+(F29+F36)/2</f>
        <v>0</v>
      </c>
      <c r="G38" s="270">
        <f>+(G31+G36)/2</f>
        <v>7898413.5750000011</v>
      </c>
      <c r="I38" s="67"/>
      <c r="J38" s="67"/>
      <c r="K38" s="67"/>
    </row>
    <row r="39" spans="1:12" x14ac:dyDescent="0.2">
      <c r="A39" s="142"/>
      <c r="C39" s="270"/>
      <c r="D39" s="270"/>
      <c r="E39" s="270"/>
      <c r="F39" s="270"/>
      <c r="G39" s="270"/>
      <c r="I39" s="67"/>
      <c r="J39" s="67"/>
      <c r="K39" s="67"/>
    </row>
    <row r="40" spans="1:12" x14ac:dyDescent="0.2">
      <c r="A40" s="142"/>
      <c r="B40" s="269">
        <v>2016</v>
      </c>
      <c r="I40" s="67"/>
      <c r="J40" s="67"/>
      <c r="K40" s="67"/>
    </row>
    <row r="41" spans="1:12" x14ac:dyDescent="0.2">
      <c r="A41" s="142"/>
      <c r="B41" s="269" t="s">
        <v>1734</v>
      </c>
      <c r="C41" s="281">
        <v>55443675.870000042</v>
      </c>
      <c r="D41" s="281">
        <v>29028074.440000001</v>
      </c>
      <c r="E41" s="281">
        <v>404926192.94999903</v>
      </c>
      <c r="F41" s="281"/>
      <c r="G41" s="281">
        <v>9811144.0200000033</v>
      </c>
      <c r="I41" s="289">
        <f>+C41-C34</f>
        <v>1101757.020000048</v>
      </c>
      <c r="J41" s="289">
        <f t="shared" ref="J41" si="8">+D41-D34</f>
        <v>-2191851.1999999993</v>
      </c>
      <c r="K41" s="289">
        <f>+E41-E34</f>
        <v>35342964.519999087</v>
      </c>
    </row>
    <row r="42" spans="1:12" x14ac:dyDescent="0.2">
      <c r="A42" s="142"/>
      <c r="B42" s="269" t="s">
        <v>1625</v>
      </c>
      <c r="C42" s="281">
        <v>21844053.390000019</v>
      </c>
      <c r="D42" s="281">
        <v>10456274.719999995</v>
      </c>
      <c r="E42" s="281">
        <v>136778667.02000025</v>
      </c>
      <c r="F42" s="281"/>
      <c r="G42" s="282">
        <v>1477320.7899999998</v>
      </c>
      <c r="I42" s="289">
        <f t="shared" ref="I42:I43" si="9">+C42-C35</f>
        <v>723526.11000001803</v>
      </c>
      <c r="J42" s="289">
        <f t="shared" ref="J42:J43" si="10">+D42-D35</f>
        <v>655170.59999999404</v>
      </c>
      <c r="K42" s="289">
        <f t="shared" ref="K42:K43" si="11">+E42-E35</f>
        <v>4953769.520000264</v>
      </c>
    </row>
    <row r="43" spans="1:12" x14ac:dyDescent="0.2">
      <c r="A43" s="142"/>
      <c r="B43" s="269" t="s">
        <v>1628</v>
      </c>
      <c r="C43" s="4">
        <f>+C41-C42</f>
        <v>33599622.480000019</v>
      </c>
      <c r="D43" s="4">
        <f t="shared" ref="D43:E43" si="12">+D41-D42</f>
        <v>18571799.720000006</v>
      </c>
      <c r="E43" s="4">
        <f t="shared" si="12"/>
        <v>268147525.92999879</v>
      </c>
      <c r="F43" s="4">
        <f>+F41-F42</f>
        <v>0</v>
      </c>
      <c r="G43" s="4">
        <f>+G41-G42</f>
        <v>8333823.2300000032</v>
      </c>
      <c r="I43" s="289">
        <f t="shared" si="9"/>
        <v>378230.91000002623</v>
      </c>
      <c r="J43" s="289">
        <f t="shared" si="10"/>
        <v>-2847021.7999999933</v>
      </c>
      <c r="K43" s="289">
        <f t="shared" si="11"/>
        <v>30389194.999998838</v>
      </c>
    </row>
    <row r="44" spans="1:12" x14ac:dyDescent="0.2">
      <c r="A44" s="142"/>
      <c r="C44" s="270"/>
      <c r="D44" s="270"/>
      <c r="E44" s="270"/>
      <c r="F44" s="270"/>
      <c r="G44" s="270"/>
      <c r="I44" s="67"/>
      <c r="J44" s="67"/>
      <c r="K44" s="67"/>
    </row>
    <row r="45" spans="1:12" x14ac:dyDescent="0.2">
      <c r="A45" s="142" t="s">
        <v>1775</v>
      </c>
      <c r="C45" s="270">
        <f>+(C36+C43)/2</f>
        <v>33410507.025000006</v>
      </c>
      <c r="D45" s="270">
        <f t="shared" ref="D45:F45" si="13">+(D36+D43)/2</f>
        <v>19995310.620000005</v>
      </c>
      <c r="E45" s="270">
        <f t="shared" si="13"/>
        <v>252952928.42999935</v>
      </c>
      <c r="F45" s="270">
        <f t="shared" si="13"/>
        <v>0</v>
      </c>
      <c r="G45" s="270">
        <f>+(G36+G43)/2</f>
        <v>8277378.6900000032</v>
      </c>
      <c r="I45" s="67"/>
      <c r="J45" s="67"/>
      <c r="K45" s="67"/>
    </row>
    <row r="46" spans="1:12" x14ac:dyDescent="0.2">
      <c r="I46" s="67"/>
      <c r="J46" s="67"/>
      <c r="K46" s="67"/>
    </row>
    <row r="47" spans="1:12" x14ac:dyDescent="0.2">
      <c r="B47" s="286">
        <v>2017</v>
      </c>
      <c r="I47" s="67"/>
      <c r="J47" s="67"/>
      <c r="K47" s="67"/>
    </row>
    <row r="48" spans="1:12" x14ac:dyDescent="0.2">
      <c r="B48" s="286" t="s">
        <v>1734</v>
      </c>
      <c r="C48" s="281">
        <v>56138707.199999988</v>
      </c>
      <c r="D48" s="281">
        <v>31136980.239999991</v>
      </c>
      <c r="E48" s="281">
        <v>482402783.14000046</v>
      </c>
      <c r="F48" s="281"/>
      <c r="G48" s="281">
        <v>9834107.6099999957</v>
      </c>
      <c r="I48" s="289">
        <f>+C48-C41</f>
        <v>695031.32999994606</v>
      </c>
      <c r="J48" s="289">
        <f t="shared" ref="J48" si="14">+D48-D41</f>
        <v>2108905.7999999896</v>
      </c>
      <c r="K48" s="289">
        <f>+E48-E41</f>
        <v>77476590.190001428</v>
      </c>
    </row>
    <row r="49" spans="1:12" x14ac:dyDescent="0.2">
      <c r="B49" s="286" t="s">
        <v>1625</v>
      </c>
      <c r="C49" s="281">
        <v>22189871.520000014</v>
      </c>
      <c r="D49" s="281">
        <v>10812118.080000002</v>
      </c>
      <c r="E49" s="281">
        <v>142649852.99000016</v>
      </c>
      <c r="F49" s="281"/>
      <c r="G49" s="281">
        <v>1658550.73</v>
      </c>
      <c r="I49" s="289">
        <f t="shared" ref="I49:I50" si="15">+C49-C42</f>
        <v>345818.12999999523</v>
      </c>
      <c r="J49" s="289">
        <f t="shared" ref="J49" si="16">+D49-D42</f>
        <v>355843.36000000685</v>
      </c>
      <c r="K49" s="289">
        <f t="shared" ref="K49:K50" si="17">+E49-E42</f>
        <v>5871185.9699999094</v>
      </c>
    </row>
    <row r="50" spans="1:12" x14ac:dyDescent="0.2">
      <c r="B50" s="286" t="s">
        <v>1628</v>
      </c>
      <c r="C50" s="4">
        <f>+C48-C49</f>
        <v>33948835.679999977</v>
      </c>
      <c r="D50" s="4">
        <f t="shared" ref="D50:E50" si="18">+D48-D49</f>
        <v>20324862.159999989</v>
      </c>
      <c r="E50" s="4">
        <f t="shared" si="18"/>
        <v>339752930.15000033</v>
      </c>
      <c r="F50" s="4">
        <f>+F48-F49</f>
        <v>0</v>
      </c>
      <c r="G50" s="4">
        <f>+G48-G49</f>
        <v>8175556.8799999952</v>
      </c>
      <c r="I50" s="289">
        <f t="shared" si="15"/>
        <v>349213.19999995828</v>
      </c>
      <c r="J50" s="289">
        <f>+D50-D43</f>
        <v>1753062.4399999827</v>
      </c>
      <c r="K50" s="289">
        <f t="shared" si="17"/>
        <v>71605404.220001549</v>
      </c>
    </row>
    <row r="51" spans="1:12" x14ac:dyDescent="0.2">
      <c r="B51" s="286"/>
      <c r="I51" s="289"/>
      <c r="J51" s="289"/>
      <c r="K51" s="289"/>
    </row>
    <row r="52" spans="1:12" x14ac:dyDescent="0.2">
      <c r="A52" s="142" t="s">
        <v>1789</v>
      </c>
      <c r="C52" s="270">
        <f>+(C43+C50)/2</f>
        <v>33774229.079999998</v>
      </c>
      <c r="D52" s="270">
        <f t="shared" ref="D52:F52" si="19">+(D43+D50)/2</f>
        <v>19448330.939999998</v>
      </c>
      <c r="E52" s="270">
        <f t="shared" si="19"/>
        <v>303950228.03999954</v>
      </c>
      <c r="F52" s="270">
        <f t="shared" si="19"/>
        <v>0</v>
      </c>
      <c r="G52" s="270">
        <f>+(G43+G50)/2</f>
        <v>8254690.0549999997</v>
      </c>
      <c r="I52" s="289"/>
      <c r="J52" s="289"/>
      <c r="K52" s="289"/>
    </row>
    <row r="53" spans="1:12" x14ac:dyDescent="0.2">
      <c r="A53" s="142"/>
      <c r="C53" s="270"/>
      <c r="D53" s="270"/>
      <c r="E53" s="270"/>
      <c r="F53" s="270"/>
      <c r="G53" s="270"/>
      <c r="I53" s="289"/>
      <c r="J53" s="289"/>
      <c r="K53" s="289"/>
    </row>
    <row r="54" spans="1:12" x14ac:dyDescent="0.2">
      <c r="B54" s="290">
        <v>2018</v>
      </c>
      <c r="I54" s="289"/>
      <c r="J54" s="289"/>
      <c r="K54" s="289"/>
    </row>
    <row r="55" spans="1:12" x14ac:dyDescent="0.2">
      <c r="B55" s="290" t="s">
        <v>1734</v>
      </c>
      <c r="C55" s="281">
        <v>55577948.54999999</v>
      </c>
      <c r="D55" s="281">
        <v>44710548.459999964</v>
      </c>
      <c r="E55" s="281">
        <v>531939564.69000077</v>
      </c>
      <c r="F55" s="281"/>
      <c r="G55" s="281">
        <v>9834107.6099999957</v>
      </c>
      <c r="I55" s="289">
        <f t="shared" ref="I55:I57" si="20">+C55-C48</f>
        <v>-560758.64999999851</v>
      </c>
      <c r="J55" s="289">
        <f>+D55-D48</f>
        <v>13573568.219999973</v>
      </c>
      <c r="K55" s="289">
        <f t="shared" ref="K55:K57" si="21">+E55-E48</f>
        <v>49536781.55000031</v>
      </c>
      <c r="L55" s="273"/>
    </row>
    <row r="56" spans="1:12" x14ac:dyDescent="0.2">
      <c r="B56" s="290" t="s">
        <v>1625</v>
      </c>
      <c r="C56" s="281">
        <v>22559826.730000004</v>
      </c>
      <c r="D56" s="281">
        <v>11716871.489999998</v>
      </c>
      <c r="E56" s="281">
        <v>147919115.41999984</v>
      </c>
      <c r="F56" s="281"/>
      <c r="G56" s="281">
        <v>1658550.73</v>
      </c>
      <c r="I56" s="289">
        <f t="shared" si="20"/>
        <v>369955.20999998972</v>
      </c>
      <c r="J56" s="289">
        <f t="shared" ref="J56:J57" si="22">+D56-D49</f>
        <v>904753.40999999642</v>
      </c>
      <c r="K56" s="289">
        <f t="shared" si="21"/>
        <v>5269262.4299996793</v>
      </c>
      <c r="L56" s="273"/>
    </row>
    <row r="57" spans="1:12" x14ac:dyDescent="0.2">
      <c r="B57" s="290" t="s">
        <v>1628</v>
      </c>
      <c r="C57" s="4">
        <f>+C55-C56</f>
        <v>33018121.819999985</v>
      </c>
      <c r="D57" s="4">
        <f t="shared" ref="D57:E57" si="23">+D55-D56</f>
        <v>32993676.969999965</v>
      </c>
      <c r="E57" s="4">
        <f t="shared" si="23"/>
        <v>384020449.27000093</v>
      </c>
      <c r="F57" s="4">
        <f>+F55-F56</f>
        <v>0</v>
      </c>
      <c r="G57" s="4">
        <f>+G55-G56</f>
        <v>8175556.8799999952</v>
      </c>
      <c r="I57" s="289">
        <f t="shared" si="20"/>
        <v>-930713.85999999195</v>
      </c>
      <c r="J57" s="289">
        <f t="shared" si="22"/>
        <v>12668814.809999976</v>
      </c>
      <c r="K57" s="289">
        <f t="shared" si="21"/>
        <v>44267519.120000601</v>
      </c>
    </row>
    <row r="58" spans="1:12" x14ac:dyDescent="0.2">
      <c r="B58" s="290"/>
      <c r="I58" s="289"/>
      <c r="J58" s="289"/>
      <c r="K58" s="289"/>
    </row>
    <row r="59" spans="1:12" x14ac:dyDescent="0.2">
      <c r="A59" s="142" t="s">
        <v>1803</v>
      </c>
      <c r="C59" s="270">
        <f>+(C50+C57)/2</f>
        <v>33483478.749999981</v>
      </c>
      <c r="D59" s="270">
        <f t="shared" ref="D59:F59" si="24">+(D50+D57)/2</f>
        <v>26659269.564999975</v>
      </c>
      <c r="E59" s="270">
        <f t="shared" si="24"/>
        <v>361886689.71000063</v>
      </c>
      <c r="F59" s="270">
        <f t="shared" si="24"/>
        <v>0</v>
      </c>
      <c r="G59" s="270">
        <f>+(G50+G57)/2</f>
        <v>8175556.8799999952</v>
      </c>
      <c r="I59" s="289"/>
      <c r="J59" s="289"/>
      <c r="K59" s="289"/>
    </row>
    <row r="60" spans="1:12" x14ac:dyDescent="0.2">
      <c r="A60" s="142"/>
      <c r="C60" s="270"/>
      <c r="D60" s="270"/>
      <c r="E60" s="270"/>
      <c r="F60" s="270"/>
      <c r="G60" s="270"/>
      <c r="I60" s="289"/>
      <c r="J60" s="289"/>
      <c r="K60" s="289"/>
    </row>
    <row r="61" spans="1:12" x14ac:dyDescent="0.2">
      <c r="B61" s="292">
        <v>2019</v>
      </c>
      <c r="I61" s="289"/>
      <c r="J61" s="289"/>
      <c r="K61" s="289"/>
    </row>
    <row r="62" spans="1:12" x14ac:dyDescent="0.2">
      <c r="B62" s="292" t="s">
        <v>1734</v>
      </c>
      <c r="C62" s="281">
        <v>55840917.590000026</v>
      </c>
      <c r="D62" s="281">
        <v>45457520.900000006</v>
      </c>
      <c r="E62" s="281">
        <v>616806748.20000029</v>
      </c>
      <c r="F62" s="281"/>
      <c r="G62" s="281">
        <v>9834107.6099999957</v>
      </c>
      <c r="I62" s="289">
        <f t="shared" ref="I62:I64" si="25">+C62-C55</f>
        <v>262969.04000003636</v>
      </c>
      <c r="J62" s="289">
        <f>+D62-D55</f>
        <v>746972.44000004232</v>
      </c>
      <c r="K62" s="289">
        <f t="shared" ref="K62:K64" si="26">+E62-E55</f>
        <v>84867183.509999514</v>
      </c>
    </row>
    <row r="63" spans="1:12" x14ac:dyDescent="0.2">
      <c r="B63" s="292" t="s">
        <v>1625</v>
      </c>
      <c r="C63" s="281">
        <v>22916195.709999982</v>
      </c>
      <c r="D63" s="281">
        <v>12771343.830000004</v>
      </c>
      <c r="E63" s="281">
        <v>161155064.09</v>
      </c>
      <c r="F63" s="281"/>
      <c r="G63" s="281">
        <v>1658550.73</v>
      </c>
      <c r="I63" s="289">
        <f t="shared" si="25"/>
        <v>356368.9799999781</v>
      </c>
      <c r="J63" s="289">
        <f t="shared" ref="J63:J64" si="27">+D63-D56</f>
        <v>1054472.3400000054</v>
      </c>
      <c r="K63" s="289">
        <f t="shared" si="26"/>
        <v>13235948.670000166</v>
      </c>
    </row>
    <row r="64" spans="1:12" x14ac:dyDescent="0.2">
      <c r="B64" s="292" t="s">
        <v>1628</v>
      </c>
      <c r="C64" s="4">
        <f>+C62-C63</f>
        <v>32924721.880000044</v>
      </c>
      <c r="D64" s="4">
        <f t="shared" ref="D64:E64" si="28">+D62-D63</f>
        <v>32686177.07</v>
      </c>
      <c r="E64" s="4">
        <f t="shared" si="28"/>
        <v>455651684.11000025</v>
      </c>
      <c r="F64" s="4">
        <f>+F62-F63</f>
        <v>0</v>
      </c>
      <c r="G64" s="4">
        <f>+G62-G63</f>
        <v>8175556.8799999952</v>
      </c>
      <c r="I64" s="289">
        <f t="shared" si="25"/>
        <v>-93399.939999941736</v>
      </c>
      <c r="J64" s="289">
        <f t="shared" si="27"/>
        <v>-307499.89999996498</v>
      </c>
      <c r="K64" s="289">
        <f t="shared" si="26"/>
        <v>71631234.839999318</v>
      </c>
    </row>
    <row r="65" spans="1:11" x14ac:dyDescent="0.2">
      <c r="B65" s="292"/>
      <c r="I65" s="289"/>
      <c r="J65" s="289"/>
      <c r="K65" s="289"/>
    </row>
    <row r="66" spans="1:11" x14ac:dyDescent="0.2">
      <c r="A66" s="142" t="s">
        <v>1828</v>
      </c>
      <c r="C66" s="270">
        <f>+(C57+C64)/2</f>
        <v>32971421.850000016</v>
      </c>
      <c r="D66" s="270">
        <f t="shared" ref="D66:F66" si="29">+(D57+D64)/2</f>
        <v>32839927.019999981</v>
      </c>
      <c r="E66" s="270">
        <f t="shared" si="29"/>
        <v>419836066.69000059</v>
      </c>
      <c r="F66" s="270">
        <f t="shared" si="29"/>
        <v>0</v>
      </c>
      <c r="G66" s="270">
        <f>+(G57+G64)/2</f>
        <v>8175556.8799999952</v>
      </c>
      <c r="I66" s="289"/>
      <c r="J66" s="289"/>
      <c r="K66" s="289"/>
    </row>
    <row r="67" spans="1:11" x14ac:dyDescent="0.2">
      <c r="A67" s="142"/>
      <c r="C67" s="270"/>
      <c r="D67" s="270"/>
      <c r="E67" s="270"/>
      <c r="F67" s="270"/>
      <c r="G67" s="270"/>
      <c r="I67" s="289"/>
      <c r="J67" s="289"/>
      <c r="K67" s="289"/>
    </row>
    <row r="68" spans="1:11" x14ac:dyDescent="0.2">
      <c r="B68" s="293">
        <v>2020</v>
      </c>
      <c r="I68" s="289"/>
      <c r="J68" s="289"/>
      <c r="K68" s="289"/>
    </row>
    <row r="69" spans="1:11" x14ac:dyDescent="0.2">
      <c r="B69" s="293" t="s">
        <v>1734</v>
      </c>
      <c r="C69" s="281">
        <v>70183595.779999971</v>
      </c>
      <c r="D69" s="281">
        <v>52439696.300000004</v>
      </c>
      <c r="E69" s="281">
        <v>673068812.39999938</v>
      </c>
      <c r="F69" s="281"/>
      <c r="G69" s="281">
        <v>9834107.6099999957</v>
      </c>
      <c r="I69" s="289">
        <f>+C69-C62</f>
        <v>14342678.189999945</v>
      </c>
      <c r="J69" s="289">
        <f>+D69-D62</f>
        <v>6982175.3999999985</v>
      </c>
      <c r="K69" s="289">
        <f t="shared" ref="K69:K71" si="30">+E69-E62</f>
        <v>56262064.199999094</v>
      </c>
    </row>
    <row r="70" spans="1:11" x14ac:dyDescent="0.2">
      <c r="B70" s="293" t="s">
        <v>1625</v>
      </c>
      <c r="C70" s="281">
        <v>23353014.169999998</v>
      </c>
      <c r="D70" s="281">
        <v>13874023.500000002</v>
      </c>
      <c r="E70" s="281">
        <v>176166572.78999999</v>
      </c>
      <c r="F70" s="281"/>
      <c r="G70" s="281">
        <v>1658550.73</v>
      </c>
      <c r="I70" s="289">
        <f t="shared" ref="I70:I71" si="31">+C70-C63</f>
        <v>436818.4600000158</v>
      </c>
      <c r="J70" s="289">
        <f t="shared" ref="J70:J71" si="32">+D70-D63</f>
        <v>1102679.6699999981</v>
      </c>
      <c r="K70" s="289">
        <f t="shared" si="30"/>
        <v>15011508.699999988</v>
      </c>
    </row>
    <row r="71" spans="1:11" x14ac:dyDescent="0.2">
      <c r="B71" s="293" t="s">
        <v>1628</v>
      </c>
      <c r="C71" s="4">
        <f>+C69-C70</f>
        <v>46830581.60999997</v>
      </c>
      <c r="D71" s="4">
        <f t="shared" ref="D71:E71" si="33">+D69-D70</f>
        <v>38565672.800000004</v>
      </c>
      <c r="E71" s="4">
        <f t="shared" si="33"/>
        <v>496902239.60999942</v>
      </c>
      <c r="F71" s="4">
        <f>+F69-F70</f>
        <v>0</v>
      </c>
      <c r="G71" s="4">
        <f>+G69-G70</f>
        <v>8175556.8799999952</v>
      </c>
      <c r="I71" s="289">
        <f t="shared" si="31"/>
        <v>13905859.729999926</v>
      </c>
      <c r="J71" s="289">
        <f t="shared" si="32"/>
        <v>5879495.7300000042</v>
      </c>
      <c r="K71" s="289">
        <f t="shared" si="30"/>
        <v>41250555.499999166</v>
      </c>
    </row>
    <row r="72" spans="1:11" x14ac:dyDescent="0.2">
      <c r="B72" s="293"/>
      <c r="I72" s="289"/>
      <c r="J72" s="289"/>
      <c r="K72" s="289"/>
    </row>
    <row r="73" spans="1:11" x14ac:dyDescent="0.2">
      <c r="A73" s="142" t="s">
        <v>1829</v>
      </c>
      <c r="C73" s="270">
        <f>+(C64+C71)/2</f>
        <v>39877651.745000005</v>
      </c>
      <c r="D73" s="270">
        <f>+(D64+D71)/2</f>
        <v>35625924.935000002</v>
      </c>
      <c r="E73" s="270">
        <f>+(E64+E71)/2</f>
        <v>476276961.85999984</v>
      </c>
      <c r="F73" s="270">
        <f>+(F64+F71)/2</f>
        <v>0</v>
      </c>
      <c r="G73" s="270">
        <f>+(G64+G71)/2</f>
        <v>8175556.8799999952</v>
      </c>
      <c r="I73" s="289"/>
      <c r="J73" s="289"/>
      <c r="K73" s="289"/>
    </row>
    <row r="74" spans="1:11" x14ac:dyDescent="0.2">
      <c r="A74" s="142"/>
      <c r="C74" s="270"/>
      <c r="D74" s="270"/>
      <c r="E74" s="270"/>
      <c r="F74" s="270"/>
      <c r="G74" s="270"/>
      <c r="I74" s="289"/>
      <c r="J74" s="289"/>
      <c r="K74" s="289"/>
    </row>
    <row r="75" spans="1:11" x14ac:dyDescent="0.2">
      <c r="B75" s="293">
        <v>2021</v>
      </c>
      <c r="C75" s="270"/>
      <c r="D75" s="270"/>
      <c r="E75" s="270"/>
      <c r="F75" s="270"/>
      <c r="G75" s="270"/>
      <c r="I75" s="289"/>
      <c r="J75" s="289"/>
      <c r="K75" s="289"/>
    </row>
    <row r="76" spans="1:11" x14ac:dyDescent="0.2">
      <c r="B76" s="293" t="s">
        <v>1734</v>
      </c>
      <c r="C76" s="281">
        <v>126378143.41999999</v>
      </c>
      <c r="D76" s="281">
        <v>85045069.959999993</v>
      </c>
      <c r="E76" s="281">
        <v>719964144.23999965</v>
      </c>
      <c r="F76" s="281"/>
      <c r="G76" s="281">
        <v>9816332.7700000014</v>
      </c>
      <c r="I76" s="289">
        <f>+C76-C69</f>
        <v>56194547.640000015</v>
      </c>
      <c r="J76" s="289">
        <f>+D76-D69</f>
        <v>32605373.659999989</v>
      </c>
      <c r="K76" s="289">
        <f t="shared" ref="K76:K78" si="34">+E76-E69</f>
        <v>46895331.840000272</v>
      </c>
    </row>
    <row r="77" spans="1:11" x14ac:dyDescent="0.2">
      <c r="B77" s="293" t="s">
        <v>1625</v>
      </c>
      <c r="C77" s="281">
        <v>23833456.659999993</v>
      </c>
      <c r="D77" s="281">
        <v>12210141.520000001</v>
      </c>
      <c r="E77" s="281">
        <v>162668083.35000002</v>
      </c>
      <c r="F77" s="281"/>
      <c r="G77" s="281">
        <v>2364288.2800000007</v>
      </c>
      <c r="I77" s="289">
        <f>+C77-C70</f>
        <v>480442.48999999464</v>
      </c>
      <c r="J77" s="289">
        <f t="shared" ref="J77:J78" si="35">+D77-D70</f>
        <v>-1663881.9800000004</v>
      </c>
      <c r="K77" s="289">
        <f t="shared" si="34"/>
        <v>-13498489.439999968</v>
      </c>
    </row>
    <row r="78" spans="1:11" x14ac:dyDescent="0.2">
      <c r="B78" s="293" t="s">
        <v>1628</v>
      </c>
      <c r="C78" s="270">
        <f>+C76-C77</f>
        <v>102544686.75999999</v>
      </c>
      <c r="D78" s="270">
        <f t="shared" ref="D78:F78" si="36">+D76-D77</f>
        <v>72834928.439999998</v>
      </c>
      <c r="E78" s="270">
        <f t="shared" si="36"/>
        <v>557296060.88999963</v>
      </c>
      <c r="F78" s="270">
        <f t="shared" si="36"/>
        <v>0</v>
      </c>
      <c r="G78" s="270">
        <v>7452044.4900000002</v>
      </c>
      <c r="I78" s="289">
        <f t="shared" ref="I78" si="37">+C78-C71</f>
        <v>55714105.150000021</v>
      </c>
      <c r="J78" s="289">
        <f t="shared" si="35"/>
        <v>34269255.639999993</v>
      </c>
      <c r="K78" s="289">
        <f t="shared" si="34"/>
        <v>60393821.28000021</v>
      </c>
    </row>
    <row r="79" spans="1:11" x14ac:dyDescent="0.2">
      <c r="B79" s="293"/>
      <c r="C79" s="270"/>
      <c r="D79" s="270"/>
      <c r="E79" s="270"/>
      <c r="F79" s="270"/>
      <c r="G79" s="270"/>
      <c r="I79" s="289"/>
      <c r="J79" s="289"/>
      <c r="K79" s="289"/>
    </row>
    <row r="80" spans="1:11" x14ac:dyDescent="0.2">
      <c r="A80" s="142" t="s">
        <v>1843</v>
      </c>
      <c r="C80" s="270">
        <f>+(C71+C78)/2</f>
        <v>74687634.184999973</v>
      </c>
      <c r="D80" s="270">
        <f t="shared" ref="D80:F80" si="38">+(D71+D78)/2</f>
        <v>55700300.620000005</v>
      </c>
      <c r="E80" s="270">
        <f t="shared" si="38"/>
        <v>527099150.24999952</v>
      </c>
      <c r="F80" s="270">
        <f t="shared" si="38"/>
        <v>0</v>
      </c>
      <c r="G80" s="270">
        <f>+(G71+G78)/2</f>
        <v>7813800.6849999977</v>
      </c>
      <c r="I80" s="289"/>
      <c r="J80" s="289"/>
      <c r="K80" s="289"/>
    </row>
    <row r="81" spans="1:11" x14ac:dyDescent="0.2">
      <c r="A81" s="142"/>
      <c r="C81" s="270"/>
      <c r="D81" s="270"/>
      <c r="E81" s="270"/>
      <c r="F81" s="270"/>
      <c r="G81" s="270"/>
      <c r="I81" s="289"/>
      <c r="J81" s="289"/>
      <c r="K81" s="289"/>
    </row>
    <row r="82" spans="1:11" x14ac:dyDescent="0.2">
      <c r="B82" s="293">
        <v>2022</v>
      </c>
      <c r="C82" s="270"/>
      <c r="D82" s="270"/>
      <c r="E82" s="270"/>
      <c r="F82" s="270"/>
      <c r="G82" s="270"/>
      <c r="I82" s="289"/>
      <c r="J82" s="289"/>
      <c r="K82" s="289"/>
    </row>
    <row r="83" spans="1:11" x14ac:dyDescent="0.2">
      <c r="B83" s="293" t="s">
        <v>1734</v>
      </c>
      <c r="C83" s="281">
        <v>126027428.14000002</v>
      </c>
      <c r="D83" s="281">
        <v>104254666.63000001</v>
      </c>
      <c r="E83" s="281">
        <v>735174010.45000064</v>
      </c>
      <c r="F83" s="281"/>
      <c r="G83" s="281">
        <v>9816332.7700000014</v>
      </c>
      <c r="I83" s="289">
        <f>+C83-C76</f>
        <v>-350715.27999997139</v>
      </c>
      <c r="J83" s="289">
        <f>+D83-D76</f>
        <v>19209596.670000017</v>
      </c>
      <c r="K83" s="289">
        <f t="shared" ref="J83:K85" si="39">+E83-E76</f>
        <v>15209866.210000992</v>
      </c>
    </row>
    <row r="84" spans="1:11" x14ac:dyDescent="0.2">
      <c r="B84" s="293" t="s">
        <v>1625</v>
      </c>
      <c r="C84" s="281">
        <v>25628681.349999979</v>
      </c>
      <c r="D84" s="281">
        <v>13589048.279999999</v>
      </c>
      <c r="E84" s="281">
        <v>176726862.87000009</v>
      </c>
      <c r="F84" s="281"/>
      <c r="G84" s="281">
        <v>2542945.6900000004</v>
      </c>
      <c r="I84" s="289">
        <f t="shared" ref="I84" si="40">+C84-C77</f>
        <v>1795224.6899999864</v>
      </c>
      <c r="J84" s="289">
        <f t="shared" si="39"/>
        <v>1378906.7599999979</v>
      </c>
      <c r="K84" s="289">
        <f t="shared" si="39"/>
        <v>14058779.52000007</v>
      </c>
    </row>
    <row r="85" spans="1:11" x14ac:dyDescent="0.2">
      <c r="B85" s="293" t="s">
        <v>1628</v>
      </c>
      <c r="C85" s="270">
        <f>+C83-C84</f>
        <v>100398746.79000004</v>
      </c>
      <c r="D85" s="270">
        <f t="shared" ref="D85:G85" si="41">+D83-D84</f>
        <v>90665618.350000009</v>
      </c>
      <c r="E85" s="270">
        <f t="shared" si="41"/>
        <v>558447147.58000052</v>
      </c>
      <c r="F85" s="270">
        <f t="shared" si="41"/>
        <v>0</v>
      </c>
      <c r="G85" s="270">
        <f t="shared" si="41"/>
        <v>7273387.080000001</v>
      </c>
      <c r="I85" s="289">
        <f>+C85-C78</f>
        <v>-2145939.9699999541</v>
      </c>
      <c r="J85" s="289">
        <f t="shared" si="39"/>
        <v>17830689.910000011</v>
      </c>
      <c r="K85" s="289">
        <f t="shared" si="39"/>
        <v>1151086.6900008917</v>
      </c>
    </row>
    <row r="86" spans="1:11" x14ac:dyDescent="0.2">
      <c r="B86" s="293"/>
      <c r="C86" s="270"/>
      <c r="D86" s="270"/>
      <c r="E86" s="270"/>
      <c r="F86" s="270"/>
      <c r="G86" s="270"/>
      <c r="I86" s="294"/>
      <c r="J86" s="294"/>
      <c r="K86" s="294"/>
    </row>
    <row r="87" spans="1:11" x14ac:dyDescent="0.2">
      <c r="A87" s="142" t="s">
        <v>1856</v>
      </c>
      <c r="C87" s="270">
        <f>+(C78+C85)/2</f>
        <v>101471716.77500001</v>
      </c>
      <c r="D87" s="270">
        <f t="shared" ref="D87:G87" si="42">+(D78+D85)/2</f>
        <v>81750273.395000011</v>
      </c>
      <c r="E87" s="270">
        <f t="shared" si="42"/>
        <v>557871604.23500013</v>
      </c>
      <c r="F87" s="270">
        <f>+(F78+F85)/2</f>
        <v>0</v>
      </c>
      <c r="G87" s="270">
        <f t="shared" si="42"/>
        <v>7362715.7850000001</v>
      </c>
      <c r="I87" s="294"/>
      <c r="J87" s="294"/>
      <c r="K87" s="294"/>
    </row>
    <row r="88" spans="1:11" x14ac:dyDescent="0.2">
      <c r="A88" s="142"/>
      <c r="C88" s="270"/>
      <c r="D88" s="270"/>
      <c r="E88" s="270"/>
      <c r="F88" s="270"/>
      <c r="G88" s="270"/>
      <c r="I88" s="294"/>
      <c r="J88" s="294"/>
      <c r="K88" s="294"/>
    </row>
    <row r="89" spans="1:11" x14ac:dyDescent="0.2">
      <c r="B89" s="293">
        <v>2023</v>
      </c>
      <c r="C89" s="270"/>
      <c r="D89" s="270"/>
      <c r="E89" s="270"/>
      <c r="F89" s="270"/>
      <c r="G89" s="270"/>
      <c r="I89" s="294"/>
      <c r="J89" s="294"/>
      <c r="K89" s="294"/>
    </row>
    <row r="90" spans="1:11" x14ac:dyDescent="0.2">
      <c r="B90" s="293" t="s">
        <v>1734</v>
      </c>
      <c r="C90" s="270">
        <v>131241083.57999998</v>
      </c>
      <c r="D90" s="270">
        <v>113818232.05000001</v>
      </c>
      <c r="E90" s="270">
        <v>768299096.44000041</v>
      </c>
      <c r="F90" s="270"/>
      <c r="G90" s="270">
        <v>9802785.4700000007</v>
      </c>
      <c r="I90" s="289">
        <f>+C90-C83</f>
        <v>5213655.4399999678</v>
      </c>
      <c r="J90" s="289">
        <f>+D90-D83</f>
        <v>9563565.4200000018</v>
      </c>
      <c r="K90" s="289">
        <f t="shared" ref="K90:K92" si="43">+E90-E83</f>
        <v>33125085.989999771</v>
      </c>
    </row>
    <row r="91" spans="1:11" x14ac:dyDescent="0.2">
      <c r="B91" s="293" t="s">
        <v>1625</v>
      </c>
      <c r="C91" s="270">
        <v>27213103.199999999</v>
      </c>
      <c r="D91" s="270">
        <v>16068693.149999997</v>
      </c>
      <c r="E91" s="270">
        <v>193176487.53999999</v>
      </c>
      <c r="F91" s="270"/>
      <c r="G91" s="270">
        <v>2713378.6900000009</v>
      </c>
      <c r="I91" s="289">
        <f t="shared" ref="I91" si="44">+C91-C84</f>
        <v>1584421.8500000201</v>
      </c>
      <c r="J91" s="289">
        <f t="shared" ref="J91:J92" si="45">+D91-D84</f>
        <v>2479644.8699999973</v>
      </c>
      <c r="K91" s="289">
        <f t="shared" si="43"/>
        <v>16449624.669999897</v>
      </c>
    </row>
    <row r="92" spans="1:11" x14ac:dyDescent="0.2">
      <c r="B92" s="293" t="s">
        <v>1628</v>
      </c>
      <c r="C92" s="270">
        <f>+C90-C91</f>
        <v>104027980.37999998</v>
      </c>
      <c r="D92" s="270">
        <f t="shared" ref="D92:G92" si="46">+D90-D91</f>
        <v>97749538.900000021</v>
      </c>
      <c r="E92" s="270">
        <f t="shared" si="46"/>
        <v>575122608.90000045</v>
      </c>
      <c r="F92" s="270">
        <f t="shared" si="46"/>
        <v>0</v>
      </c>
      <c r="G92" s="270">
        <f t="shared" si="46"/>
        <v>7089406.7799999993</v>
      </c>
      <c r="I92" s="289">
        <f>+C92-C85</f>
        <v>3629233.589999944</v>
      </c>
      <c r="J92" s="289">
        <f t="shared" si="45"/>
        <v>7083920.5500000119</v>
      </c>
      <c r="K92" s="289">
        <f t="shared" si="43"/>
        <v>16675461.319999933</v>
      </c>
    </row>
    <row r="93" spans="1:11" x14ac:dyDescent="0.2">
      <c r="B93" s="293"/>
      <c r="C93" s="270"/>
      <c r="D93" s="270"/>
      <c r="E93" s="270"/>
      <c r="F93" s="270"/>
      <c r="G93" s="270"/>
      <c r="I93" s="294"/>
      <c r="J93" s="294"/>
      <c r="K93" s="294"/>
    </row>
    <row r="94" spans="1:11" x14ac:dyDescent="0.2">
      <c r="A94" s="142" t="s">
        <v>1871</v>
      </c>
      <c r="C94" s="270">
        <f>+(C85+C92)/2</f>
        <v>102213363.58500001</v>
      </c>
      <c r="D94" s="270">
        <f t="shared" ref="D94:G94" si="47">+(D85+D92)/2</f>
        <v>94207578.625000015</v>
      </c>
      <c r="E94" s="270">
        <f t="shared" si="47"/>
        <v>566784878.24000049</v>
      </c>
      <c r="F94" s="270">
        <f>+(F85+F92)/2</f>
        <v>0</v>
      </c>
      <c r="G94" s="270">
        <f t="shared" si="47"/>
        <v>7181396.9299999997</v>
      </c>
      <c r="I94" s="294"/>
      <c r="J94" s="294"/>
      <c r="K94" s="294"/>
    </row>
    <row r="95" spans="1:11" x14ac:dyDescent="0.2">
      <c r="A95" s="142"/>
      <c r="C95" s="270"/>
      <c r="D95" s="270"/>
      <c r="E95" s="270"/>
      <c r="F95" s="270"/>
      <c r="G95" s="270"/>
    </row>
    <row r="96" spans="1:11" x14ac:dyDescent="0.2">
      <c r="B96" s="293">
        <v>2024</v>
      </c>
      <c r="C96" s="270"/>
      <c r="D96" s="270"/>
      <c r="E96" s="270"/>
      <c r="F96" s="270"/>
      <c r="G96" s="270"/>
      <c r="I96" s="294"/>
      <c r="J96" s="294"/>
      <c r="K96" s="294"/>
    </row>
    <row r="97" spans="1:11" x14ac:dyDescent="0.2">
      <c r="B97" s="293" t="s">
        <v>1734</v>
      </c>
      <c r="C97" s="270">
        <v>133876906.46000001</v>
      </c>
      <c r="D97" s="270">
        <v>208231504.67999995</v>
      </c>
      <c r="E97" s="270">
        <v>930695908.80000007</v>
      </c>
      <c r="F97" s="270"/>
      <c r="G97" s="270">
        <v>9800590.1099999994</v>
      </c>
      <c r="I97" s="289">
        <f>+C97-C90</f>
        <v>2635822.880000025</v>
      </c>
      <c r="J97" s="289">
        <f>+D97-D90</f>
        <v>94413272.629999936</v>
      </c>
      <c r="K97" s="289">
        <f t="shared" ref="K97:K99" si="48">+E97-E90</f>
        <v>162396812.35999966</v>
      </c>
    </row>
    <row r="98" spans="1:11" x14ac:dyDescent="0.2">
      <c r="B98" s="293" t="s">
        <v>1625</v>
      </c>
      <c r="C98" s="270">
        <v>29326272.790000003</v>
      </c>
      <c r="D98" s="270">
        <v>18840824.77999999</v>
      </c>
      <c r="E98" s="270">
        <v>212168406.05000004</v>
      </c>
      <c r="F98" s="270"/>
      <c r="G98" s="270">
        <v>2855699.62</v>
      </c>
      <c r="I98" s="289">
        <f t="shared" ref="I98" si="49">+C98-C91</f>
        <v>2113169.5900000036</v>
      </c>
      <c r="J98" s="289">
        <f t="shared" ref="J98:J99" si="50">+D98-D91</f>
        <v>2772131.6299999934</v>
      </c>
      <c r="K98" s="289">
        <f t="shared" si="48"/>
        <v>18991918.51000005</v>
      </c>
    </row>
    <row r="99" spans="1:11" x14ac:dyDescent="0.2">
      <c r="B99" s="293" t="s">
        <v>1628</v>
      </c>
      <c r="C99" s="270">
        <f t="shared" ref="C99:G99" si="51">+C97-C98</f>
        <v>104550633.67</v>
      </c>
      <c r="D99" s="270">
        <f t="shared" si="51"/>
        <v>189390679.89999995</v>
      </c>
      <c r="E99" s="270">
        <f t="shared" si="51"/>
        <v>718527502.75</v>
      </c>
      <c r="F99" s="270">
        <f t="shared" si="51"/>
        <v>0</v>
      </c>
      <c r="G99" s="270">
        <f t="shared" si="51"/>
        <v>6944890.4899999993</v>
      </c>
      <c r="I99" s="289">
        <f>+C99-C92</f>
        <v>522653.29000002146</v>
      </c>
      <c r="J99" s="289">
        <f t="shared" si="50"/>
        <v>91641140.999999925</v>
      </c>
      <c r="K99" s="289">
        <f t="shared" si="48"/>
        <v>143404893.84999955</v>
      </c>
    </row>
    <row r="100" spans="1:11" x14ac:dyDescent="0.2">
      <c r="B100" s="293"/>
      <c r="C100" s="270"/>
      <c r="D100" s="270"/>
      <c r="E100" s="270"/>
      <c r="F100" s="270"/>
      <c r="G100" s="270"/>
      <c r="I100" s="294"/>
      <c r="J100" s="294"/>
      <c r="K100" s="294"/>
    </row>
    <row r="101" spans="1:11" x14ac:dyDescent="0.2">
      <c r="A101" s="142" t="s">
        <v>1884</v>
      </c>
      <c r="C101" s="270">
        <f>+(C92+C99)/2</f>
        <v>104289307.02499999</v>
      </c>
      <c r="D101" s="270">
        <f t="shared" ref="D101:E101" si="52">+(D92+D99)/2</f>
        <v>143570109.39999998</v>
      </c>
      <c r="E101" s="270">
        <f t="shared" si="52"/>
        <v>646825055.82500029</v>
      </c>
      <c r="F101" s="270">
        <f>+(F92+F99)/2</f>
        <v>0</v>
      </c>
      <c r="G101" s="270">
        <f t="shared" ref="G101" si="53">+(G92+G99)/2</f>
        <v>7017148.6349999998</v>
      </c>
      <c r="I101" s="294"/>
      <c r="J101" s="294"/>
      <c r="K101" s="294"/>
    </row>
    <row r="102" spans="1:11" x14ac:dyDescent="0.2">
      <c r="A102" s="142"/>
      <c r="C102" s="270"/>
      <c r="D102" s="270"/>
      <c r="E102" s="270"/>
      <c r="F102" s="270"/>
      <c r="G102" s="270"/>
      <c r="I102" s="294"/>
      <c r="J102" s="294"/>
      <c r="K102" s="294"/>
    </row>
    <row r="103" spans="1:11" x14ac:dyDescent="0.2">
      <c r="B103" s="293">
        <v>2025</v>
      </c>
      <c r="C103" s="270"/>
      <c r="D103" s="270"/>
      <c r="E103" s="270"/>
      <c r="F103" s="270"/>
      <c r="G103" s="270"/>
      <c r="I103" s="294"/>
      <c r="J103" s="294"/>
      <c r="K103" s="294"/>
    </row>
    <row r="104" spans="1:11" x14ac:dyDescent="0.2">
      <c r="B104" s="293" t="s">
        <v>1734</v>
      </c>
      <c r="C104" s="270">
        <v>133796402.61999999</v>
      </c>
      <c r="D104" s="270">
        <v>245719401.49999991</v>
      </c>
      <c r="E104" s="270">
        <v>973896326.82000089</v>
      </c>
      <c r="F104" s="270"/>
      <c r="G104" s="270">
        <v>9800590.1099999994</v>
      </c>
      <c r="I104" s="289">
        <f>+C104-C97</f>
        <v>-80503.840000018477</v>
      </c>
      <c r="J104" s="289">
        <f>+D104-D97</f>
        <v>37487896.819999963</v>
      </c>
      <c r="K104" s="289">
        <f t="shared" ref="K104:K106" si="54">+E104-E97</f>
        <v>43200418.020000815</v>
      </c>
    </row>
    <row r="105" spans="1:11" x14ac:dyDescent="0.2">
      <c r="B105" s="293" t="s">
        <v>1625</v>
      </c>
      <c r="C105" s="270">
        <v>30838774.400000062</v>
      </c>
      <c r="D105" s="270">
        <v>22900236.93</v>
      </c>
      <c r="E105" s="270">
        <v>225602590.23999995</v>
      </c>
      <c r="F105" s="270"/>
      <c r="G105" s="270">
        <v>2855699.62</v>
      </c>
      <c r="I105" s="289">
        <f>+C105-C98</f>
        <v>1512501.610000059</v>
      </c>
      <c r="J105" s="289">
        <f t="shared" ref="J105:J106" si="55">+D105-D98</f>
        <v>4059412.1500000097</v>
      </c>
      <c r="K105" s="289">
        <f t="shared" si="54"/>
        <v>13434184.189999908</v>
      </c>
    </row>
    <row r="106" spans="1:11" x14ac:dyDescent="0.2">
      <c r="B106" s="293" t="s">
        <v>1628</v>
      </c>
      <c r="C106" s="270">
        <f t="shared" ref="C106:G106" si="56">+C104-C105</f>
        <v>102957628.21999992</v>
      </c>
      <c r="D106" s="270">
        <f t="shared" si="56"/>
        <v>222819164.5699999</v>
      </c>
      <c r="E106" s="270">
        <f t="shared" si="56"/>
        <v>748293736.58000088</v>
      </c>
      <c r="F106" s="270">
        <f t="shared" si="56"/>
        <v>0</v>
      </c>
      <c r="G106" s="270">
        <f t="shared" si="56"/>
        <v>6944890.4899999993</v>
      </c>
      <c r="I106" s="289">
        <f>+C106-C99</f>
        <v>-1593005.4500000775</v>
      </c>
      <c r="J106" s="289">
        <f t="shared" si="55"/>
        <v>33428484.669999957</v>
      </c>
      <c r="K106" s="289">
        <f t="shared" si="54"/>
        <v>29766233.830000877</v>
      </c>
    </row>
    <row r="107" spans="1:11" x14ac:dyDescent="0.2">
      <c r="B107" s="293"/>
      <c r="C107" s="270"/>
      <c r="D107" s="270"/>
      <c r="E107" s="270"/>
      <c r="F107" s="270"/>
      <c r="G107" s="270"/>
      <c r="I107" s="294"/>
      <c r="J107" s="294"/>
      <c r="K107" s="294"/>
    </row>
    <row r="108" spans="1:11" x14ac:dyDescent="0.2">
      <c r="A108" s="142" t="s">
        <v>1885</v>
      </c>
      <c r="C108" s="270">
        <f>+(C99+C106)/2</f>
        <v>103754130.94499996</v>
      </c>
      <c r="D108" s="270">
        <f t="shared" ref="D108:E108" si="57">+(D99+D106)/2</f>
        <v>206104922.23499992</v>
      </c>
      <c r="E108" s="270">
        <f t="shared" si="57"/>
        <v>733410619.66500044</v>
      </c>
      <c r="F108" s="270">
        <f>+(F99+F106)/2</f>
        <v>0</v>
      </c>
      <c r="G108" s="270">
        <f t="shared" ref="G108" si="58">+(G99+G106)/2</f>
        <v>6944890.4899999993</v>
      </c>
      <c r="I108" s="294"/>
      <c r="J108" s="294"/>
      <c r="K108" s="294"/>
    </row>
    <row r="109" spans="1:11" x14ac:dyDescent="0.2">
      <c r="A109" s="142"/>
      <c r="C109" s="270"/>
      <c r="D109" s="270"/>
      <c r="E109" s="270"/>
      <c r="F109" s="270"/>
      <c r="G109" s="270"/>
      <c r="I109" s="294"/>
      <c r="J109" s="294"/>
      <c r="K109" s="294"/>
    </row>
    <row r="110" spans="1:11" x14ac:dyDescent="0.2">
      <c r="A110" s="142" t="s">
        <v>1735</v>
      </c>
      <c r="C110" s="4">
        <f>+C25</f>
        <v>54187.719911250009</v>
      </c>
      <c r="D110" s="4">
        <f t="shared" ref="D110:G110" si="59">+D25</f>
        <v>102020.96187410783</v>
      </c>
      <c r="E110" s="4">
        <f t="shared" si="59"/>
        <v>73209.230808986511</v>
      </c>
      <c r="F110" s="4">
        <f t="shared" si="59"/>
        <v>0</v>
      </c>
      <c r="G110" s="4">
        <f t="shared" si="59"/>
        <v>91177.57763710001</v>
      </c>
    </row>
    <row r="112" spans="1:11" x14ac:dyDescent="0.2">
      <c r="A112" s="1" t="s">
        <v>1736</v>
      </c>
      <c r="B112" s="258" t="s">
        <v>1857</v>
      </c>
      <c r="C112" s="291">
        <f>+C110/C108</f>
        <v>5.2227048135533908E-4</v>
      </c>
      <c r="D112" s="291">
        <f t="shared" ref="D112:E112" si="60">+D110/D108</f>
        <v>4.9499527118417866E-4</v>
      </c>
      <c r="E112" s="291">
        <f t="shared" si="60"/>
        <v>9.9820249183774095E-5</v>
      </c>
      <c r="F112" s="291"/>
      <c r="G112" s="291">
        <f>+G110/G101</f>
        <v>1.299353660293388E-2</v>
      </c>
    </row>
    <row r="114" spans="1:24" x14ac:dyDescent="0.2">
      <c r="A114" s="1" t="s">
        <v>1737</v>
      </c>
      <c r="C114" s="281">
        <v>1336605.3500000003</v>
      </c>
      <c r="D114" s="281">
        <f>+C114</f>
        <v>1336605.3500000003</v>
      </c>
      <c r="E114" s="281">
        <f>+C114</f>
        <v>1336605.3500000003</v>
      </c>
      <c r="F114" s="281"/>
      <c r="G114" s="281"/>
      <c r="H114" s="144"/>
      <c r="J114" s="270">
        <f>+C112*C114</f>
        <v>698.06951952662166</v>
      </c>
      <c r="K114" s="270">
        <f>+D112*D114</f>
        <v>661.6133276894742</v>
      </c>
      <c r="L114" s="270">
        <f>+E112*E114</f>
        <v>133.42027909736561</v>
      </c>
      <c r="M114" s="4">
        <f>SUM(J114:L114)</f>
        <v>1493.1031263134616</v>
      </c>
      <c r="N114" s="141" t="s">
        <v>1761</v>
      </c>
    </row>
    <row r="115" spans="1:24" x14ac:dyDescent="0.2">
      <c r="A115" s="1" t="s">
        <v>1738</v>
      </c>
      <c r="C115" s="281">
        <v>0</v>
      </c>
      <c r="D115" s="281">
        <v>0</v>
      </c>
      <c r="E115" s="281">
        <v>0</v>
      </c>
      <c r="F115" s="281"/>
      <c r="G115" s="281"/>
      <c r="H115" s="144"/>
      <c r="J115" s="270">
        <f>+C112*C115</f>
        <v>0</v>
      </c>
      <c r="K115" s="270">
        <f>+D112*D115</f>
        <v>0</v>
      </c>
      <c r="L115" s="270">
        <f>+E112*E115</f>
        <v>0</v>
      </c>
      <c r="M115" s="4">
        <f t="shared" ref="M115" si="61">SUM(J115:L115)</f>
        <v>0</v>
      </c>
    </row>
    <row r="116" spans="1:24" x14ac:dyDescent="0.2">
      <c r="A116" s="1" t="s">
        <v>1739</v>
      </c>
      <c r="C116" s="281">
        <v>3909579.4399999995</v>
      </c>
      <c r="D116" s="281">
        <f>+C116</f>
        <v>3909579.4399999995</v>
      </c>
      <c r="E116" s="281">
        <f>+C116</f>
        <v>3909579.4399999995</v>
      </c>
      <c r="F116" s="281"/>
      <c r="G116" s="281">
        <v>0</v>
      </c>
      <c r="H116" s="144"/>
      <c r="J116" s="270">
        <f>+C116*C112</f>
        <v>2041.8579360257368</v>
      </c>
      <c r="K116" s="270">
        <f>+D116*D112</f>
        <v>1935.2233351188891</v>
      </c>
      <c r="L116" s="270">
        <f>+E116*E112</f>
        <v>390.25519390455992</v>
      </c>
      <c r="M116" s="4">
        <f>SUM(J116:L116)</f>
        <v>4367.3364650491858</v>
      </c>
      <c r="N116" s="1" t="s">
        <v>1762</v>
      </c>
    </row>
    <row r="117" spans="1:24" x14ac:dyDescent="0.2">
      <c r="C117" s="287"/>
      <c r="D117" s="144"/>
      <c r="E117" s="144"/>
      <c r="F117" s="144"/>
      <c r="G117" s="144"/>
      <c r="H117" s="144"/>
      <c r="M117" s="4">
        <f>SUM(M114:M116)</f>
        <v>5860.4395913626477</v>
      </c>
    </row>
    <row r="118" spans="1:24" x14ac:dyDescent="0.2">
      <c r="A118" s="1" t="s">
        <v>1740</v>
      </c>
      <c r="C118" s="287">
        <f>SUM(C114:C117)</f>
        <v>5246184.79</v>
      </c>
      <c r="D118" s="287">
        <f>SUM(D114:D117)</f>
        <v>5246184.79</v>
      </c>
      <c r="E118" s="287">
        <f>SUM(E114:E117)</f>
        <v>5246184.79</v>
      </c>
      <c r="F118" s="287">
        <f>SUM(F114:F117)</f>
        <v>0</v>
      </c>
      <c r="G118" s="287">
        <f>SUM(G114:G117)</f>
        <v>0</v>
      </c>
      <c r="H118" s="144"/>
      <c r="J118" s="4">
        <f>C114-649256</f>
        <v>687349.35000000033</v>
      </c>
    </row>
    <row r="119" spans="1:24" x14ac:dyDescent="0.2">
      <c r="C119" s="144"/>
      <c r="D119" s="144"/>
      <c r="E119" s="144"/>
      <c r="F119" s="144"/>
      <c r="G119" s="144"/>
      <c r="H119" s="144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x14ac:dyDescent="0.2">
      <c r="A120" s="1" t="s">
        <v>1741</v>
      </c>
      <c r="B120" s="1" t="s">
        <v>1858</v>
      </c>
      <c r="C120" s="287">
        <f>+C112*C118</f>
        <v>2739.9274555523584</v>
      </c>
      <c r="D120" s="287">
        <f>+D112*D118</f>
        <v>2596.8366628083631</v>
      </c>
      <c r="E120" s="287">
        <f>+E112*E118</f>
        <v>523.67547300192552</v>
      </c>
      <c r="F120" s="287">
        <f t="shared" ref="F120:G120" si="62">+F112*F118</f>
        <v>0</v>
      </c>
      <c r="G120" s="287">
        <f t="shared" si="62"/>
        <v>0</v>
      </c>
      <c r="H120" s="287">
        <f>SUM(C120:G120)</f>
        <v>5860.4395913626468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x14ac:dyDescent="0.2">
      <c r="C121" s="287"/>
      <c r="D121" s="287"/>
      <c r="E121" s="287"/>
      <c r="F121" s="144"/>
      <c r="G121" s="144"/>
      <c r="H121" s="144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x14ac:dyDescent="0.2">
      <c r="A122" s="1" t="s">
        <v>1742</v>
      </c>
      <c r="C122" s="287"/>
      <c r="D122" s="287"/>
      <c r="E122" s="287"/>
      <c r="F122" s="144"/>
      <c r="G122" s="144"/>
      <c r="H122" s="144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x14ac:dyDescent="0.2">
      <c r="C123" s="287"/>
      <c r="D123" s="287"/>
      <c r="E123" s="287"/>
      <c r="F123" s="144"/>
      <c r="G123" s="144"/>
      <c r="H123" s="144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x14ac:dyDescent="0.2">
      <c r="A124" s="141" t="str">
        <f>+A114</f>
        <v>AC 562 - Station Expenses</v>
      </c>
      <c r="B124" s="280">
        <v>0.40561002738029556</v>
      </c>
      <c r="C124" s="281">
        <f>C114*$B$124</f>
        <v>542140.5326101497</v>
      </c>
      <c r="D124" s="281">
        <f>D114*$B$124</f>
        <v>542140.5326101497</v>
      </c>
      <c r="E124" s="281">
        <f>E114*$B$124</f>
        <v>542140.5326101497</v>
      </c>
      <c r="F124" s="144"/>
      <c r="G124" s="144"/>
      <c r="H124" s="14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x14ac:dyDescent="0.2">
      <c r="A125" s="141" t="str">
        <f>+A116</f>
        <v>AC 570 - Maintenance of Station Equipment</v>
      </c>
      <c r="B125" s="280">
        <v>0.58908670458058587</v>
      </c>
      <c r="C125" s="281">
        <f>C116*$B$125</f>
        <v>2303081.2686056122</v>
      </c>
      <c r="D125" s="281">
        <f t="shared" ref="D125:E125" si="63">D116*$B$125</f>
        <v>2303081.2686056122</v>
      </c>
      <c r="E125" s="281">
        <f t="shared" si="63"/>
        <v>2303081.2686056122</v>
      </c>
      <c r="F125" s="144"/>
      <c r="G125" s="144"/>
      <c r="H125" s="144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x14ac:dyDescent="0.2">
      <c r="C126" s="4"/>
      <c r="D126" s="4"/>
      <c r="E126" s="4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x14ac:dyDescent="0.2">
      <c r="A127" s="1" t="s">
        <v>1743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x14ac:dyDescent="0.2">
      <c r="A128" s="141" t="str">
        <f>+A124</f>
        <v>AC 562 - Station Expenses</v>
      </c>
      <c r="C128" s="270">
        <f>+C112*C124</f>
        <v>283.14399692854278</v>
      </c>
      <c r="D128" s="270">
        <f>+D112*D124</f>
        <v>268.3569999592961</v>
      </c>
      <c r="E128" s="270">
        <f>+E112*E124</f>
        <v>54.116603057769147</v>
      </c>
      <c r="F128" s="4"/>
      <c r="G128" s="4"/>
      <c r="H128" s="4">
        <f>+SUM(C128:E128)</f>
        <v>605.61759994560805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x14ac:dyDescent="0.2">
      <c r="A129" s="141" t="str">
        <f>+A125</f>
        <v>AC 570 - Maintenance of Station Equipment</v>
      </c>
      <c r="C129" s="270">
        <f>+C112*C125</f>
        <v>1202.8313627551181</v>
      </c>
      <c r="D129" s="270">
        <f>+D112*D125</f>
        <v>1140.0143371126371</v>
      </c>
      <c r="E129" s="270">
        <f>+E112*E125</f>
        <v>229.89414612269476</v>
      </c>
      <c r="F129" s="4"/>
      <c r="G129" s="4"/>
      <c r="H129" s="4">
        <f>+SUM(C129:E129)</f>
        <v>2572.7398459904498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x14ac:dyDescent="0.2">
      <c r="A130" s="1" t="s">
        <v>1744</v>
      </c>
      <c r="C130" s="285">
        <f>SUM(C128:C129)</f>
        <v>1485.9753596836608</v>
      </c>
      <c r="D130" s="285">
        <f>SUM(D128:D129)</f>
        <v>1408.3713370719333</v>
      </c>
      <c r="E130" s="285">
        <f>SUM(E128:E129)</f>
        <v>284.0107491804639</v>
      </c>
      <c r="F130" s="285"/>
      <c r="G130" s="285"/>
      <c r="H130" s="285">
        <f>+SUM(H128:H129)</f>
        <v>3178.357445936058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x14ac:dyDescent="0.2"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x14ac:dyDescent="0.2"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x14ac:dyDescent="0.2"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x14ac:dyDescent="0.2"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</sheetData>
  <pageMargins left="0.7" right="0.7" top="0.75" bottom="0.75" header="0.3" footer="0.3"/>
  <pageSetup scale="52" fitToHeight="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23"/>
  <sheetViews>
    <sheetView zoomScaleNormal="100" workbookViewId="0">
      <selection activeCell="A3" sqref="A3:XFD32"/>
    </sheetView>
  </sheetViews>
  <sheetFormatPr defaultRowHeight="12.75" x14ac:dyDescent="0.2"/>
  <cols>
    <col min="2" max="2" width="25.85546875" bestFit="1" customWidth="1"/>
    <col min="3" max="3" width="63.5703125" customWidth="1"/>
    <col min="4" max="4" width="9.28515625" bestFit="1" customWidth="1"/>
    <col min="6" max="6" width="39.28515625" bestFit="1" customWidth="1"/>
    <col min="9" max="9" width="9.42578125" bestFit="1" customWidth="1"/>
    <col min="11" max="11" width="11.28515625" bestFit="1" customWidth="1"/>
    <col min="12" max="12" width="16.5703125" bestFit="1" customWidth="1"/>
    <col min="13" max="13" width="15" bestFit="1" customWidth="1"/>
  </cols>
  <sheetData>
    <row r="1" spans="1:13" x14ac:dyDescent="0.2">
      <c r="A1" s="1" t="s">
        <v>991</v>
      </c>
      <c r="B1" s="129" t="s">
        <v>24</v>
      </c>
      <c r="C1" s="129" t="s">
        <v>29</v>
      </c>
      <c r="D1" s="133" t="s">
        <v>31</v>
      </c>
      <c r="E1" s="129" t="s">
        <v>26</v>
      </c>
      <c r="F1" s="129" t="s">
        <v>27</v>
      </c>
      <c r="G1" s="129" t="s">
        <v>28</v>
      </c>
      <c r="H1" s="129" t="s">
        <v>25</v>
      </c>
      <c r="I1" s="130" t="s">
        <v>992</v>
      </c>
      <c r="J1" s="129" t="s">
        <v>30</v>
      </c>
      <c r="K1" s="132" t="s">
        <v>32</v>
      </c>
      <c r="L1" s="132" t="s">
        <v>33</v>
      </c>
      <c r="M1" s="132" t="s">
        <v>34</v>
      </c>
    </row>
    <row r="2" spans="1:13" x14ac:dyDescent="0.2">
      <c r="A2" s="142" t="s">
        <v>1596</v>
      </c>
    </row>
    <row r="3" spans="1:13" x14ac:dyDescent="0.2">
      <c r="B3" s="129" t="s">
        <v>824</v>
      </c>
      <c r="C3" s="182" t="s">
        <v>1141</v>
      </c>
      <c r="D3" s="133">
        <v>1</v>
      </c>
      <c r="E3" s="129" t="s">
        <v>827</v>
      </c>
      <c r="F3" s="129" t="s">
        <v>1491</v>
      </c>
      <c r="G3" s="129" t="s">
        <v>39</v>
      </c>
      <c r="H3" s="129" t="s">
        <v>51</v>
      </c>
      <c r="I3" s="131">
        <v>25385</v>
      </c>
      <c r="J3" s="129" t="s">
        <v>41</v>
      </c>
      <c r="K3" s="132">
        <v>27586.97</v>
      </c>
      <c r="L3" s="132">
        <v>27586.97</v>
      </c>
      <c r="M3" s="132">
        <v>0</v>
      </c>
    </row>
    <row r="4" spans="1:13" x14ac:dyDescent="0.2">
      <c r="B4" s="129" t="s">
        <v>824</v>
      </c>
      <c r="C4" s="182" t="s">
        <v>1499</v>
      </c>
      <c r="D4" s="133">
        <v>1</v>
      </c>
      <c r="E4" s="129" t="s">
        <v>827</v>
      </c>
      <c r="F4" s="129" t="s">
        <v>1491</v>
      </c>
      <c r="G4" s="129" t="s">
        <v>39</v>
      </c>
      <c r="H4" s="129" t="s">
        <v>51</v>
      </c>
      <c r="I4" s="131">
        <v>25750</v>
      </c>
      <c r="J4" s="129" t="s">
        <v>41</v>
      </c>
      <c r="K4" s="132">
        <v>629.79999999999995</v>
      </c>
      <c r="L4" s="132">
        <v>629.79999999999995</v>
      </c>
      <c r="M4" s="132">
        <v>0</v>
      </c>
    </row>
    <row r="5" spans="1:13" x14ac:dyDescent="0.2">
      <c r="B5" s="129" t="s">
        <v>824</v>
      </c>
      <c r="C5" s="182" t="s">
        <v>1122</v>
      </c>
      <c r="D5" s="133">
        <v>99</v>
      </c>
      <c r="E5" s="129" t="s">
        <v>827</v>
      </c>
      <c r="F5" s="129" t="s">
        <v>1491</v>
      </c>
      <c r="G5" s="129" t="s">
        <v>39</v>
      </c>
      <c r="H5" s="129" t="s">
        <v>51</v>
      </c>
      <c r="I5" s="131">
        <v>25750</v>
      </c>
      <c r="J5" s="129" t="s">
        <v>41</v>
      </c>
      <c r="K5" s="132">
        <v>1181.07</v>
      </c>
      <c r="L5" s="132">
        <v>1181.07</v>
      </c>
      <c r="M5" s="132">
        <v>0</v>
      </c>
    </row>
    <row r="6" spans="1:13" x14ac:dyDescent="0.2">
      <c r="B6" s="129" t="s">
        <v>824</v>
      </c>
      <c r="C6" s="182" t="s">
        <v>1130</v>
      </c>
      <c r="D6" s="133">
        <v>1</v>
      </c>
      <c r="E6" s="129" t="s">
        <v>827</v>
      </c>
      <c r="F6" s="129" t="s">
        <v>1491</v>
      </c>
      <c r="G6" s="129" t="s">
        <v>39</v>
      </c>
      <c r="H6" s="129" t="s">
        <v>51</v>
      </c>
      <c r="I6" s="131">
        <v>25750</v>
      </c>
      <c r="J6" s="129" t="s">
        <v>41</v>
      </c>
      <c r="K6" s="132">
        <v>721.79</v>
      </c>
      <c r="L6" s="132">
        <v>721.79</v>
      </c>
      <c r="M6" s="132">
        <v>0</v>
      </c>
    </row>
    <row r="7" spans="1:13" x14ac:dyDescent="0.2">
      <c r="B7" s="129" t="s">
        <v>824</v>
      </c>
      <c r="C7" s="182" t="s">
        <v>1528</v>
      </c>
      <c r="D7" s="133">
        <v>2</v>
      </c>
      <c r="E7" s="129" t="s">
        <v>827</v>
      </c>
      <c r="F7" s="129" t="s">
        <v>1491</v>
      </c>
      <c r="G7" s="129" t="s">
        <v>39</v>
      </c>
      <c r="H7" s="129" t="s">
        <v>51</v>
      </c>
      <c r="I7" s="131">
        <v>25750</v>
      </c>
      <c r="J7" s="129" t="s">
        <v>41</v>
      </c>
      <c r="K7" s="132">
        <v>1342.1</v>
      </c>
      <c r="L7" s="132">
        <v>1342.1</v>
      </c>
      <c r="M7" s="132">
        <v>0</v>
      </c>
    </row>
    <row r="8" spans="1:13" x14ac:dyDescent="0.2">
      <c r="B8" s="129" t="s">
        <v>824</v>
      </c>
      <c r="C8" s="182" t="s">
        <v>1529</v>
      </c>
      <c r="D8" s="133">
        <v>1</v>
      </c>
      <c r="E8" s="129" t="s">
        <v>827</v>
      </c>
      <c r="F8" s="129" t="s">
        <v>1491</v>
      </c>
      <c r="G8" s="129" t="s">
        <v>39</v>
      </c>
      <c r="H8" s="129" t="s">
        <v>51</v>
      </c>
      <c r="I8" s="131">
        <v>25750</v>
      </c>
      <c r="J8" s="129" t="s">
        <v>41</v>
      </c>
      <c r="K8" s="132">
        <v>671.05</v>
      </c>
      <c r="L8" s="132">
        <v>671.05</v>
      </c>
      <c r="M8" s="132">
        <v>0</v>
      </c>
    </row>
    <row r="9" spans="1:13" x14ac:dyDescent="0.2">
      <c r="B9" s="129" t="s">
        <v>824</v>
      </c>
      <c r="C9" s="182" t="s">
        <v>1545</v>
      </c>
      <c r="D9" s="133">
        <v>1</v>
      </c>
      <c r="E9" s="129" t="s">
        <v>827</v>
      </c>
      <c r="F9" s="129" t="s">
        <v>1491</v>
      </c>
      <c r="G9" s="129" t="s">
        <v>39</v>
      </c>
      <c r="H9" s="129" t="s">
        <v>51</v>
      </c>
      <c r="I9" s="131">
        <v>25750</v>
      </c>
      <c r="J9" s="129" t="s">
        <v>41</v>
      </c>
      <c r="K9" s="132">
        <v>5742.89</v>
      </c>
      <c r="L9" s="132">
        <v>5742.89</v>
      </c>
      <c r="M9" s="132">
        <v>0</v>
      </c>
    </row>
    <row r="10" spans="1:13" x14ac:dyDescent="0.2">
      <c r="B10" s="129" t="s">
        <v>824</v>
      </c>
      <c r="C10" s="182" t="s">
        <v>1546</v>
      </c>
      <c r="D10" s="133">
        <v>1</v>
      </c>
      <c r="E10" s="129" t="s">
        <v>827</v>
      </c>
      <c r="F10" s="129" t="s">
        <v>1491</v>
      </c>
      <c r="G10" s="129" t="s">
        <v>39</v>
      </c>
      <c r="H10" s="129" t="s">
        <v>51</v>
      </c>
      <c r="I10" s="131">
        <v>27211</v>
      </c>
      <c r="J10" s="129" t="s">
        <v>41</v>
      </c>
      <c r="K10" s="132">
        <v>2379.11</v>
      </c>
      <c r="L10" s="132">
        <v>2379.11</v>
      </c>
      <c r="M10" s="132">
        <v>0</v>
      </c>
    </row>
    <row r="11" spans="1:13" x14ac:dyDescent="0.2">
      <c r="B11" s="129" t="s">
        <v>824</v>
      </c>
      <c r="C11" s="182" t="s">
        <v>1548</v>
      </c>
      <c r="D11" s="133">
        <v>1</v>
      </c>
      <c r="E11" s="129" t="s">
        <v>827</v>
      </c>
      <c r="F11" s="129" t="s">
        <v>1491</v>
      </c>
      <c r="G11" s="129" t="s">
        <v>39</v>
      </c>
      <c r="H11" s="129" t="s">
        <v>51</v>
      </c>
      <c r="I11" s="131">
        <v>27211</v>
      </c>
      <c r="J11" s="129" t="s">
        <v>41</v>
      </c>
      <c r="K11" s="132">
        <v>2499.14</v>
      </c>
      <c r="L11" s="132">
        <v>2499.14</v>
      </c>
      <c r="M11" s="132">
        <v>0</v>
      </c>
    </row>
    <row r="12" spans="1:13" x14ac:dyDescent="0.2">
      <c r="B12" s="129" t="s">
        <v>824</v>
      </c>
      <c r="C12" s="182" t="s">
        <v>1111</v>
      </c>
      <c r="D12" s="133">
        <v>1</v>
      </c>
      <c r="E12" s="129" t="s">
        <v>827</v>
      </c>
      <c r="F12" s="129" t="s">
        <v>1491</v>
      </c>
      <c r="G12" s="129" t="s">
        <v>39</v>
      </c>
      <c r="H12" s="129" t="s">
        <v>51</v>
      </c>
      <c r="I12" s="131">
        <v>27576</v>
      </c>
      <c r="J12" s="129" t="s">
        <v>41</v>
      </c>
      <c r="K12" s="132">
        <v>12856</v>
      </c>
      <c r="L12" s="132">
        <v>12856</v>
      </c>
      <c r="M12" s="132">
        <v>0</v>
      </c>
    </row>
    <row r="13" spans="1:13" x14ac:dyDescent="0.2">
      <c r="B13" s="129" t="s">
        <v>824</v>
      </c>
      <c r="C13" s="182" t="s">
        <v>1129</v>
      </c>
      <c r="D13" s="133">
        <v>1</v>
      </c>
      <c r="E13" s="129" t="s">
        <v>827</v>
      </c>
      <c r="F13" s="129" t="s">
        <v>1491</v>
      </c>
      <c r="G13" s="129" t="s">
        <v>39</v>
      </c>
      <c r="H13" s="129" t="s">
        <v>51</v>
      </c>
      <c r="I13" s="131">
        <v>27576</v>
      </c>
      <c r="J13" s="129" t="s">
        <v>41</v>
      </c>
      <c r="K13" s="132">
        <v>13186.33</v>
      </c>
      <c r="L13" s="132">
        <v>13186.33</v>
      </c>
      <c r="M13" s="132">
        <v>0</v>
      </c>
    </row>
    <row r="14" spans="1:13" x14ac:dyDescent="0.2">
      <c r="B14" s="129" t="s">
        <v>824</v>
      </c>
      <c r="C14" s="182" t="s">
        <v>1143</v>
      </c>
      <c r="D14" s="133">
        <v>1</v>
      </c>
      <c r="E14" s="129" t="s">
        <v>827</v>
      </c>
      <c r="F14" s="129" t="s">
        <v>1491</v>
      </c>
      <c r="G14" s="129" t="s">
        <v>39</v>
      </c>
      <c r="H14" s="129" t="s">
        <v>51</v>
      </c>
      <c r="I14" s="131">
        <v>27576</v>
      </c>
      <c r="J14" s="129" t="s">
        <v>41</v>
      </c>
      <c r="K14" s="132">
        <v>35558.080000000002</v>
      </c>
      <c r="L14" s="132">
        <v>35558.080000000002</v>
      </c>
      <c r="M14" s="132">
        <v>0</v>
      </c>
    </row>
    <row r="15" spans="1:13" x14ac:dyDescent="0.2">
      <c r="B15" s="129" t="s">
        <v>824</v>
      </c>
      <c r="C15" s="182" t="s">
        <v>1535</v>
      </c>
      <c r="D15" s="133">
        <v>1</v>
      </c>
      <c r="E15" s="129" t="s">
        <v>827</v>
      </c>
      <c r="F15" s="129" t="s">
        <v>1491</v>
      </c>
      <c r="G15" s="129" t="s">
        <v>39</v>
      </c>
      <c r="H15" s="129" t="s">
        <v>51</v>
      </c>
      <c r="I15" s="131">
        <v>27576</v>
      </c>
      <c r="J15" s="129" t="s">
        <v>41</v>
      </c>
      <c r="K15" s="132">
        <v>8609</v>
      </c>
      <c r="L15" s="132">
        <v>8609</v>
      </c>
      <c r="M15" s="132">
        <v>0</v>
      </c>
    </row>
    <row r="16" spans="1:13" x14ac:dyDescent="0.2">
      <c r="B16" s="129" t="s">
        <v>824</v>
      </c>
      <c r="C16" s="182" t="s">
        <v>1547</v>
      </c>
      <c r="D16" s="133">
        <v>1</v>
      </c>
      <c r="E16" s="129" t="s">
        <v>827</v>
      </c>
      <c r="F16" s="129" t="s">
        <v>1491</v>
      </c>
      <c r="G16" s="129" t="s">
        <v>39</v>
      </c>
      <c r="H16" s="129" t="s">
        <v>51</v>
      </c>
      <c r="I16" s="131">
        <v>27942</v>
      </c>
      <c r="J16" s="129" t="s">
        <v>41</v>
      </c>
      <c r="K16" s="132">
        <v>35863.730000000003</v>
      </c>
      <c r="L16" s="132">
        <v>35863.730000000003</v>
      </c>
      <c r="M16" s="132">
        <v>0</v>
      </c>
    </row>
    <row r="17" spans="1:13" x14ac:dyDescent="0.2">
      <c r="B17" s="129" t="s">
        <v>824</v>
      </c>
      <c r="C17" s="182" t="s">
        <v>1118</v>
      </c>
      <c r="D17" s="133">
        <v>1</v>
      </c>
      <c r="E17" s="129" t="s">
        <v>827</v>
      </c>
      <c r="F17" s="129" t="s">
        <v>1491</v>
      </c>
      <c r="G17" s="129" t="s">
        <v>39</v>
      </c>
      <c r="H17" s="129" t="s">
        <v>51</v>
      </c>
      <c r="I17" s="131">
        <v>28307</v>
      </c>
      <c r="J17" s="129" t="s">
        <v>41</v>
      </c>
      <c r="K17" s="132">
        <v>61205.25</v>
      </c>
      <c r="L17" s="132">
        <v>61205.25</v>
      </c>
      <c r="M17" s="132">
        <v>0</v>
      </c>
    </row>
    <row r="18" spans="1:13" x14ac:dyDescent="0.2">
      <c r="B18" s="129" t="s">
        <v>824</v>
      </c>
      <c r="C18" s="182" t="s">
        <v>1532</v>
      </c>
      <c r="D18" s="133">
        <v>1</v>
      </c>
      <c r="E18" s="129" t="s">
        <v>827</v>
      </c>
      <c r="F18" s="129" t="s">
        <v>1491</v>
      </c>
      <c r="G18" s="129" t="s">
        <v>39</v>
      </c>
      <c r="H18" s="129" t="s">
        <v>51</v>
      </c>
      <c r="I18" s="131">
        <v>30864</v>
      </c>
      <c r="J18" s="129" t="s">
        <v>41</v>
      </c>
      <c r="K18" s="132">
        <v>0</v>
      </c>
      <c r="L18" s="132">
        <v>0</v>
      </c>
      <c r="M18" s="132">
        <v>0</v>
      </c>
    </row>
    <row r="19" spans="1:13" x14ac:dyDescent="0.2">
      <c r="B19" s="129" t="s">
        <v>824</v>
      </c>
      <c r="C19" s="182" t="s">
        <v>1518</v>
      </c>
      <c r="D19" s="133">
        <v>1</v>
      </c>
      <c r="E19" s="129" t="s">
        <v>827</v>
      </c>
      <c r="F19" s="129" t="s">
        <v>1491</v>
      </c>
      <c r="G19" s="129" t="s">
        <v>39</v>
      </c>
      <c r="H19" s="129" t="s">
        <v>51</v>
      </c>
      <c r="I19" s="131">
        <v>31594</v>
      </c>
      <c r="J19" s="129" t="s">
        <v>41</v>
      </c>
      <c r="K19" s="132">
        <v>50</v>
      </c>
      <c r="L19" s="132">
        <v>37.520000000000003</v>
      </c>
      <c r="M19" s="132">
        <v>12.48</v>
      </c>
    </row>
    <row r="20" spans="1:13" x14ac:dyDescent="0.2">
      <c r="B20" s="129" t="s">
        <v>824</v>
      </c>
      <c r="C20" s="182" t="s">
        <v>1502</v>
      </c>
      <c r="D20" s="133">
        <v>1</v>
      </c>
      <c r="E20" s="129" t="s">
        <v>827</v>
      </c>
      <c r="F20" s="129" t="s">
        <v>1491</v>
      </c>
      <c r="G20" s="129" t="s">
        <v>39</v>
      </c>
      <c r="H20" s="129" t="s">
        <v>51</v>
      </c>
      <c r="I20" s="131">
        <v>32690</v>
      </c>
      <c r="J20" s="129" t="s">
        <v>41</v>
      </c>
      <c r="K20" s="132">
        <v>1</v>
      </c>
      <c r="L20" s="132">
        <v>0.67</v>
      </c>
      <c r="M20" s="132">
        <v>0.33</v>
      </c>
    </row>
    <row r="21" spans="1:13" x14ac:dyDescent="0.2">
      <c r="B21" s="129" t="s">
        <v>824</v>
      </c>
      <c r="C21" s="182" t="s">
        <v>1503</v>
      </c>
      <c r="D21" s="133">
        <v>1</v>
      </c>
      <c r="E21" s="129" t="s">
        <v>827</v>
      </c>
      <c r="F21" s="129" t="s">
        <v>1491</v>
      </c>
      <c r="G21" s="129" t="s">
        <v>39</v>
      </c>
      <c r="H21" s="129" t="s">
        <v>51</v>
      </c>
      <c r="I21" s="131">
        <v>32690</v>
      </c>
      <c r="J21" s="129" t="s">
        <v>41</v>
      </c>
      <c r="K21" s="132">
        <v>0</v>
      </c>
      <c r="L21" s="132">
        <v>0</v>
      </c>
      <c r="M21" s="132">
        <v>0</v>
      </c>
    </row>
    <row r="22" spans="1:13" x14ac:dyDescent="0.2">
      <c r="B22" s="129" t="s">
        <v>824</v>
      </c>
      <c r="C22" s="182" t="s">
        <v>1521</v>
      </c>
      <c r="D22" s="133">
        <v>0</v>
      </c>
      <c r="E22" s="129" t="s">
        <v>827</v>
      </c>
      <c r="F22" s="129" t="s">
        <v>1491</v>
      </c>
      <c r="G22" s="129" t="s">
        <v>39</v>
      </c>
      <c r="H22" s="129" t="s">
        <v>51</v>
      </c>
      <c r="I22" s="131">
        <v>38719</v>
      </c>
      <c r="J22" s="129" t="s">
        <v>41</v>
      </c>
      <c r="K22" s="132">
        <v>1862.27</v>
      </c>
      <c r="L22" s="132">
        <v>342.74</v>
      </c>
      <c r="M22" s="132">
        <v>1519.53</v>
      </c>
    </row>
    <row r="23" spans="1:13" x14ac:dyDescent="0.2">
      <c r="B23" s="129" t="s">
        <v>824</v>
      </c>
      <c r="C23" s="182" t="s">
        <v>1522</v>
      </c>
      <c r="D23" s="133">
        <v>0</v>
      </c>
      <c r="E23" s="129" t="s">
        <v>827</v>
      </c>
      <c r="F23" s="129" t="s">
        <v>1491</v>
      </c>
      <c r="G23" s="129" t="s">
        <v>39</v>
      </c>
      <c r="H23" s="129" t="s">
        <v>51</v>
      </c>
      <c r="I23" s="131">
        <v>38719</v>
      </c>
      <c r="J23" s="129" t="s">
        <v>41</v>
      </c>
      <c r="K23" s="132">
        <v>-56.78</v>
      </c>
      <c r="L23" s="132">
        <v>-10.45</v>
      </c>
      <c r="M23" s="132">
        <v>-46.33</v>
      </c>
    </row>
    <row r="24" spans="1:13" x14ac:dyDescent="0.2">
      <c r="B24" s="129" t="s">
        <v>824</v>
      </c>
      <c r="C24" s="182" t="s">
        <v>1155</v>
      </c>
      <c r="D24" s="133">
        <v>0</v>
      </c>
      <c r="E24" s="129" t="s">
        <v>827</v>
      </c>
      <c r="F24" s="129" t="s">
        <v>1491</v>
      </c>
      <c r="G24" s="129" t="s">
        <v>39</v>
      </c>
      <c r="H24" s="129" t="s">
        <v>51</v>
      </c>
      <c r="I24" s="131">
        <v>38719</v>
      </c>
      <c r="J24" s="129" t="s">
        <v>41</v>
      </c>
      <c r="K24" s="132">
        <v>1912.39</v>
      </c>
      <c r="L24" s="132">
        <v>351.96</v>
      </c>
      <c r="M24" s="132">
        <v>1560.43</v>
      </c>
    </row>
    <row r="25" spans="1:13" x14ac:dyDescent="0.2">
      <c r="B25" s="129" t="s">
        <v>824</v>
      </c>
      <c r="C25" s="182" t="s">
        <v>1527</v>
      </c>
      <c r="D25" s="133">
        <v>0</v>
      </c>
      <c r="E25" s="129" t="s">
        <v>827</v>
      </c>
      <c r="F25" s="129" t="s">
        <v>1491</v>
      </c>
      <c r="G25" s="129" t="s">
        <v>39</v>
      </c>
      <c r="H25" s="129" t="s">
        <v>51</v>
      </c>
      <c r="I25" s="131">
        <v>38719</v>
      </c>
      <c r="J25" s="129" t="s">
        <v>41</v>
      </c>
      <c r="K25" s="132">
        <v>201.86</v>
      </c>
      <c r="L25" s="132">
        <v>37.15</v>
      </c>
      <c r="M25" s="132">
        <v>164.71</v>
      </c>
    </row>
    <row r="26" spans="1:13" x14ac:dyDescent="0.2">
      <c r="B26" s="129" t="s">
        <v>824</v>
      </c>
      <c r="C26" s="182" t="s">
        <v>1161</v>
      </c>
      <c r="D26" s="133">
        <v>0</v>
      </c>
      <c r="E26" s="129" t="s">
        <v>827</v>
      </c>
      <c r="F26" s="129" t="s">
        <v>1491</v>
      </c>
      <c r="G26" s="129" t="s">
        <v>39</v>
      </c>
      <c r="H26" s="129" t="s">
        <v>51</v>
      </c>
      <c r="I26" s="131">
        <v>38719</v>
      </c>
      <c r="J26" s="129" t="s">
        <v>41</v>
      </c>
      <c r="K26" s="132">
        <v>5608.99</v>
      </c>
      <c r="L26" s="132">
        <v>1032.29</v>
      </c>
      <c r="M26" s="132">
        <v>4576.7</v>
      </c>
    </row>
    <row r="27" spans="1:13" x14ac:dyDescent="0.2">
      <c r="B27" s="129" t="s">
        <v>824</v>
      </c>
      <c r="C27" s="182" t="s">
        <v>1537</v>
      </c>
      <c r="D27" s="133">
        <v>0</v>
      </c>
      <c r="E27" s="129" t="s">
        <v>827</v>
      </c>
      <c r="F27" s="129" t="s">
        <v>1491</v>
      </c>
      <c r="G27" s="129" t="s">
        <v>39</v>
      </c>
      <c r="H27" s="129" t="s">
        <v>51</v>
      </c>
      <c r="I27" s="131">
        <v>38719</v>
      </c>
      <c r="J27" s="129" t="s">
        <v>41</v>
      </c>
      <c r="K27" s="132">
        <v>-80.62</v>
      </c>
      <c r="L27" s="132">
        <v>-14.84</v>
      </c>
      <c r="M27" s="132">
        <v>-65.78</v>
      </c>
    </row>
    <row r="28" spans="1:13" x14ac:dyDescent="0.2">
      <c r="B28" s="129" t="s">
        <v>824</v>
      </c>
      <c r="C28" s="182" t="s">
        <v>1541</v>
      </c>
      <c r="D28" s="133">
        <v>0</v>
      </c>
      <c r="E28" s="129" t="s">
        <v>827</v>
      </c>
      <c r="F28" s="129" t="s">
        <v>1491</v>
      </c>
      <c r="G28" s="129" t="s">
        <v>39</v>
      </c>
      <c r="H28" s="129" t="s">
        <v>51</v>
      </c>
      <c r="I28" s="131">
        <v>38719</v>
      </c>
      <c r="J28" s="129" t="s">
        <v>41</v>
      </c>
      <c r="K28" s="132">
        <v>77.02</v>
      </c>
      <c r="L28" s="132">
        <v>14.17</v>
      </c>
      <c r="M28" s="132">
        <v>62.85</v>
      </c>
    </row>
    <row r="29" spans="1:13" s="141" customFormat="1" x14ac:dyDescent="0.2">
      <c r="B29" s="134"/>
      <c r="C29" s="134"/>
      <c r="D29" s="137"/>
      <c r="E29" s="134"/>
      <c r="F29" s="134"/>
      <c r="G29" s="134"/>
      <c r="H29" s="134"/>
      <c r="I29" s="135"/>
      <c r="J29" s="134"/>
      <c r="K29" s="136"/>
      <c r="L29" s="136"/>
      <c r="M29" s="136"/>
    </row>
    <row r="30" spans="1:13" x14ac:dyDescent="0.2">
      <c r="A30" s="142" t="s">
        <v>1598</v>
      </c>
    </row>
    <row r="31" spans="1:13" x14ac:dyDescent="0.2">
      <c r="B31" s="129" t="s">
        <v>824</v>
      </c>
      <c r="C31" s="183" t="s">
        <v>1514</v>
      </c>
      <c r="D31" s="133">
        <v>1</v>
      </c>
      <c r="E31" s="129" t="s">
        <v>827</v>
      </c>
      <c r="F31" s="129" t="s">
        <v>1491</v>
      </c>
      <c r="G31" s="129" t="s">
        <v>39</v>
      </c>
      <c r="H31" s="129" t="s">
        <v>51</v>
      </c>
      <c r="I31" s="131">
        <v>25385</v>
      </c>
      <c r="J31" s="129" t="s">
        <v>41</v>
      </c>
      <c r="K31" s="132">
        <v>299.23</v>
      </c>
      <c r="L31" s="132">
        <v>299.23</v>
      </c>
      <c r="M31" s="132">
        <v>0</v>
      </c>
    </row>
    <row r="32" spans="1:13" x14ac:dyDescent="0.2">
      <c r="B32" s="129" t="s">
        <v>824</v>
      </c>
      <c r="C32" s="183" t="s">
        <v>1519</v>
      </c>
      <c r="D32" s="133">
        <v>1</v>
      </c>
      <c r="E32" s="129" t="s">
        <v>827</v>
      </c>
      <c r="F32" s="129" t="s">
        <v>1491</v>
      </c>
      <c r="G32" s="129" t="s">
        <v>39</v>
      </c>
      <c r="H32" s="129" t="s">
        <v>51</v>
      </c>
      <c r="I32" s="131">
        <v>27576</v>
      </c>
      <c r="J32" s="129" t="s">
        <v>41</v>
      </c>
      <c r="K32" s="132">
        <v>1912.86</v>
      </c>
      <c r="L32" s="132">
        <v>1912.86</v>
      </c>
      <c r="M32" s="132">
        <v>0</v>
      </c>
    </row>
    <row r="33" spans="1:13" s="141" customFormat="1" x14ac:dyDescent="0.2">
      <c r="B33" s="134"/>
      <c r="C33" s="134"/>
      <c r="D33" s="137"/>
      <c r="E33" s="134"/>
      <c r="F33" s="134"/>
      <c r="G33" s="134"/>
      <c r="H33" s="134"/>
      <c r="I33" s="135"/>
      <c r="J33" s="134"/>
      <c r="K33" s="136"/>
      <c r="L33" s="136"/>
      <c r="M33" s="136"/>
    </row>
    <row r="34" spans="1:13" s="141" customFormat="1" x14ac:dyDescent="0.2">
      <c r="A34" s="142" t="s">
        <v>1599</v>
      </c>
      <c r="B34" s="134"/>
      <c r="C34" s="134"/>
      <c r="D34" s="137"/>
      <c r="E34" s="134"/>
      <c r="F34" s="134"/>
      <c r="G34" s="134"/>
      <c r="H34" s="134"/>
      <c r="I34" s="130"/>
      <c r="J34" s="134"/>
      <c r="K34" s="136"/>
      <c r="L34" s="136"/>
      <c r="M34" s="136"/>
    </row>
    <row r="35" spans="1:13" s="109" customFormat="1" x14ac:dyDescent="0.2">
      <c r="A35" s="77" t="s">
        <v>1185</v>
      </c>
      <c r="B35" s="129"/>
      <c r="C35" s="129"/>
      <c r="D35" s="133"/>
      <c r="E35" s="129"/>
      <c r="F35" s="129"/>
      <c r="G35" s="129"/>
      <c r="H35" s="129"/>
      <c r="I35" s="130"/>
      <c r="J35" s="129"/>
      <c r="K35" s="132"/>
      <c r="L35" s="132"/>
      <c r="M35" s="132"/>
    </row>
    <row r="36" spans="1:13" x14ac:dyDescent="0.2">
      <c r="B36" s="129" t="s">
        <v>824</v>
      </c>
      <c r="C36" s="129" t="s">
        <v>1194</v>
      </c>
      <c r="D36" s="133">
        <v>13</v>
      </c>
      <c r="E36" s="129" t="s">
        <v>827</v>
      </c>
      <c r="F36" s="129" t="s">
        <v>1491</v>
      </c>
      <c r="G36" s="129" t="s">
        <v>39</v>
      </c>
      <c r="H36" s="129" t="s">
        <v>51</v>
      </c>
      <c r="I36" s="131">
        <v>25385</v>
      </c>
      <c r="J36" s="129" t="s">
        <v>41</v>
      </c>
      <c r="K36" s="132">
        <v>110.46</v>
      </c>
      <c r="L36" s="132">
        <v>110.46</v>
      </c>
      <c r="M36" s="132">
        <v>0</v>
      </c>
    </row>
    <row r="37" spans="1:13" x14ac:dyDescent="0.2">
      <c r="B37" s="129" t="s">
        <v>824</v>
      </c>
      <c r="C37" s="129" t="s">
        <v>1134</v>
      </c>
      <c r="D37" s="133">
        <v>1</v>
      </c>
      <c r="E37" s="129" t="s">
        <v>827</v>
      </c>
      <c r="F37" s="129" t="s">
        <v>1491</v>
      </c>
      <c r="G37" s="129" t="s">
        <v>39</v>
      </c>
      <c r="H37" s="129" t="s">
        <v>51</v>
      </c>
      <c r="I37" s="131">
        <v>25385</v>
      </c>
      <c r="J37" s="129" t="s">
        <v>41</v>
      </c>
      <c r="K37" s="132">
        <v>25279.78</v>
      </c>
      <c r="L37" s="132">
        <v>25279.78</v>
      </c>
      <c r="M37" s="132">
        <v>0</v>
      </c>
    </row>
    <row r="38" spans="1:13" x14ac:dyDescent="0.2">
      <c r="B38" s="129" t="s">
        <v>824</v>
      </c>
      <c r="C38" s="129" t="s">
        <v>1515</v>
      </c>
      <c r="D38" s="133">
        <v>1</v>
      </c>
      <c r="E38" s="129" t="s">
        <v>827</v>
      </c>
      <c r="F38" s="129" t="s">
        <v>1491</v>
      </c>
      <c r="G38" s="129" t="s">
        <v>39</v>
      </c>
      <c r="H38" s="129" t="s">
        <v>51</v>
      </c>
      <c r="I38" s="131">
        <v>25385</v>
      </c>
      <c r="J38" s="129" t="s">
        <v>41</v>
      </c>
      <c r="K38" s="132">
        <v>1578.85</v>
      </c>
      <c r="L38" s="132">
        <v>1578.85</v>
      </c>
      <c r="M38" s="132">
        <v>0</v>
      </c>
    </row>
    <row r="39" spans="1:13" x14ac:dyDescent="0.2">
      <c r="B39" s="129" t="s">
        <v>824</v>
      </c>
      <c r="C39" s="129" t="s">
        <v>1520</v>
      </c>
      <c r="D39" s="133">
        <v>1</v>
      </c>
      <c r="E39" s="129" t="s">
        <v>827</v>
      </c>
      <c r="F39" s="129" t="s">
        <v>1491</v>
      </c>
      <c r="G39" s="129" t="s">
        <v>39</v>
      </c>
      <c r="H39" s="129" t="s">
        <v>51</v>
      </c>
      <c r="I39" s="131">
        <v>25385</v>
      </c>
      <c r="J39" s="129" t="s">
        <v>41</v>
      </c>
      <c r="K39" s="132">
        <v>1038.52</v>
      </c>
      <c r="L39" s="132">
        <v>1038.52</v>
      </c>
      <c r="M39" s="132">
        <v>0</v>
      </c>
    </row>
    <row r="40" spans="1:13" x14ac:dyDescent="0.2">
      <c r="B40" s="129" t="s">
        <v>824</v>
      </c>
      <c r="C40" s="129" t="s">
        <v>1524</v>
      </c>
      <c r="D40" s="133">
        <v>1</v>
      </c>
      <c r="E40" s="129" t="s">
        <v>827</v>
      </c>
      <c r="F40" s="129" t="s">
        <v>1491</v>
      </c>
      <c r="G40" s="129" t="s">
        <v>39</v>
      </c>
      <c r="H40" s="129" t="s">
        <v>51</v>
      </c>
      <c r="I40" s="131">
        <v>25385</v>
      </c>
      <c r="J40" s="129" t="s">
        <v>41</v>
      </c>
      <c r="K40" s="132">
        <v>1493.94</v>
      </c>
      <c r="L40" s="132">
        <v>1493.94</v>
      </c>
      <c r="M40" s="132">
        <v>0</v>
      </c>
    </row>
    <row r="41" spans="1:13" x14ac:dyDescent="0.2">
      <c r="B41" s="129" t="s">
        <v>824</v>
      </c>
      <c r="C41" s="129" t="s">
        <v>1525</v>
      </c>
      <c r="D41" s="133">
        <v>1</v>
      </c>
      <c r="E41" s="129" t="s">
        <v>827</v>
      </c>
      <c r="F41" s="129" t="s">
        <v>1491</v>
      </c>
      <c r="G41" s="129" t="s">
        <v>39</v>
      </c>
      <c r="H41" s="129" t="s">
        <v>51</v>
      </c>
      <c r="I41" s="131">
        <v>25385</v>
      </c>
      <c r="J41" s="129" t="s">
        <v>41</v>
      </c>
      <c r="K41" s="132">
        <v>25275.58</v>
      </c>
      <c r="L41" s="132">
        <v>25275.58</v>
      </c>
      <c r="M41" s="132">
        <v>0</v>
      </c>
    </row>
    <row r="42" spans="1:13" x14ac:dyDescent="0.2">
      <c r="B42" s="129" t="s">
        <v>824</v>
      </c>
      <c r="C42" s="129" t="s">
        <v>1312</v>
      </c>
      <c r="D42" s="133">
        <v>1</v>
      </c>
      <c r="E42" s="129" t="s">
        <v>827</v>
      </c>
      <c r="F42" s="129" t="s">
        <v>1491</v>
      </c>
      <c r="G42" s="129" t="s">
        <v>39</v>
      </c>
      <c r="H42" s="129" t="s">
        <v>51</v>
      </c>
      <c r="I42" s="131">
        <v>25385</v>
      </c>
      <c r="J42" s="129" t="s">
        <v>41</v>
      </c>
      <c r="K42" s="132">
        <v>1309.3800000000001</v>
      </c>
      <c r="L42" s="132">
        <v>1309.3800000000001</v>
      </c>
      <c r="M42" s="132">
        <v>0</v>
      </c>
    </row>
    <row r="43" spans="1:13" x14ac:dyDescent="0.2">
      <c r="B43" s="129" t="s">
        <v>824</v>
      </c>
      <c r="C43" s="129" t="s">
        <v>1536</v>
      </c>
      <c r="D43" s="133">
        <v>1</v>
      </c>
      <c r="E43" s="129" t="s">
        <v>827</v>
      </c>
      <c r="F43" s="129" t="s">
        <v>1491</v>
      </c>
      <c r="G43" s="129" t="s">
        <v>39</v>
      </c>
      <c r="H43" s="129" t="s">
        <v>51</v>
      </c>
      <c r="I43" s="131">
        <v>25385</v>
      </c>
      <c r="J43" s="129" t="s">
        <v>41</v>
      </c>
      <c r="K43" s="132">
        <v>3051.69</v>
      </c>
      <c r="L43" s="132">
        <v>3051.69</v>
      </c>
      <c r="M43" s="132">
        <v>0</v>
      </c>
    </row>
    <row r="44" spans="1:13" x14ac:dyDescent="0.2">
      <c r="B44" s="129" t="s">
        <v>824</v>
      </c>
      <c r="C44" s="129" t="s">
        <v>1540</v>
      </c>
      <c r="D44" s="133">
        <v>1</v>
      </c>
      <c r="E44" s="129" t="s">
        <v>827</v>
      </c>
      <c r="F44" s="129" t="s">
        <v>1491</v>
      </c>
      <c r="G44" s="129" t="s">
        <v>39</v>
      </c>
      <c r="H44" s="129" t="s">
        <v>51</v>
      </c>
      <c r="I44" s="131">
        <v>25385</v>
      </c>
      <c r="J44" s="129" t="s">
        <v>41</v>
      </c>
      <c r="K44" s="132">
        <v>6503.26</v>
      </c>
      <c r="L44" s="132">
        <v>6503.26</v>
      </c>
      <c r="M44" s="132">
        <v>0</v>
      </c>
    </row>
    <row r="45" spans="1:13" x14ac:dyDescent="0.2">
      <c r="B45" s="129" t="s">
        <v>824</v>
      </c>
      <c r="C45" s="129" t="s">
        <v>1544</v>
      </c>
      <c r="D45" s="133">
        <v>2</v>
      </c>
      <c r="E45" s="129" t="s">
        <v>827</v>
      </c>
      <c r="F45" s="129" t="s">
        <v>1491</v>
      </c>
      <c r="G45" s="129" t="s">
        <v>39</v>
      </c>
      <c r="H45" s="129" t="s">
        <v>51</v>
      </c>
      <c r="I45" s="131">
        <v>25385</v>
      </c>
      <c r="J45" s="129" t="s">
        <v>41</v>
      </c>
      <c r="K45" s="132">
        <v>109311</v>
      </c>
      <c r="L45" s="132">
        <v>109311</v>
      </c>
      <c r="M45" s="132">
        <v>0</v>
      </c>
    </row>
    <row r="46" spans="1:13" x14ac:dyDescent="0.2">
      <c r="B46" s="129" t="s">
        <v>824</v>
      </c>
      <c r="C46" s="129" t="s">
        <v>1490</v>
      </c>
      <c r="D46" s="133">
        <v>1</v>
      </c>
      <c r="E46" s="129" t="s">
        <v>827</v>
      </c>
      <c r="F46" s="129" t="s">
        <v>1491</v>
      </c>
      <c r="G46" s="129" t="s">
        <v>39</v>
      </c>
      <c r="H46" s="129" t="s">
        <v>51</v>
      </c>
      <c r="I46" s="131">
        <v>27576</v>
      </c>
      <c r="J46" s="129" t="s">
        <v>41</v>
      </c>
      <c r="K46" s="132">
        <v>11048.01</v>
      </c>
      <c r="L46" s="132">
        <v>11048.01</v>
      </c>
      <c r="M46" s="132">
        <v>0</v>
      </c>
    </row>
    <row r="47" spans="1:13" x14ac:dyDescent="0.2">
      <c r="B47" s="129" t="s">
        <v>824</v>
      </c>
      <c r="C47" s="129" t="s">
        <v>1492</v>
      </c>
      <c r="D47" s="133">
        <v>1</v>
      </c>
      <c r="E47" s="129" t="s">
        <v>827</v>
      </c>
      <c r="F47" s="129" t="s">
        <v>1491</v>
      </c>
      <c r="G47" s="129" t="s">
        <v>39</v>
      </c>
      <c r="H47" s="129" t="s">
        <v>51</v>
      </c>
      <c r="I47" s="131">
        <v>27576</v>
      </c>
      <c r="J47" s="129" t="s">
        <v>41</v>
      </c>
      <c r="K47" s="132">
        <v>29126.560000000001</v>
      </c>
      <c r="L47" s="132">
        <v>29126.560000000001</v>
      </c>
      <c r="M47" s="132">
        <v>0</v>
      </c>
    </row>
    <row r="48" spans="1:13" x14ac:dyDescent="0.2">
      <c r="B48" s="129" t="s">
        <v>824</v>
      </c>
      <c r="C48" s="129" t="s">
        <v>1493</v>
      </c>
      <c r="D48" s="133">
        <v>1</v>
      </c>
      <c r="E48" s="129" t="s">
        <v>827</v>
      </c>
      <c r="F48" s="129" t="s">
        <v>1491</v>
      </c>
      <c r="G48" s="129" t="s">
        <v>39</v>
      </c>
      <c r="H48" s="129" t="s">
        <v>51</v>
      </c>
      <c r="I48" s="131">
        <v>27576</v>
      </c>
      <c r="J48" s="129" t="s">
        <v>41</v>
      </c>
      <c r="K48" s="132">
        <v>28344.17</v>
      </c>
      <c r="L48" s="132">
        <v>28344.17</v>
      </c>
      <c r="M48" s="132">
        <v>0</v>
      </c>
    </row>
    <row r="49" spans="2:13" x14ac:dyDescent="0.2">
      <c r="B49" s="129" t="s">
        <v>824</v>
      </c>
      <c r="C49" s="129" t="s">
        <v>1494</v>
      </c>
      <c r="D49" s="133">
        <v>1</v>
      </c>
      <c r="E49" s="129" t="s">
        <v>827</v>
      </c>
      <c r="F49" s="129" t="s">
        <v>1491</v>
      </c>
      <c r="G49" s="129" t="s">
        <v>39</v>
      </c>
      <c r="H49" s="129" t="s">
        <v>51</v>
      </c>
      <c r="I49" s="131">
        <v>27576</v>
      </c>
      <c r="J49" s="129" t="s">
        <v>41</v>
      </c>
      <c r="K49" s="132">
        <v>5891.95</v>
      </c>
      <c r="L49" s="132">
        <v>5891.95</v>
      </c>
      <c r="M49" s="132">
        <v>0</v>
      </c>
    </row>
    <row r="50" spans="2:13" x14ac:dyDescent="0.2">
      <c r="B50" s="129" t="s">
        <v>824</v>
      </c>
      <c r="C50" s="129" t="s">
        <v>1495</v>
      </c>
      <c r="D50" s="133">
        <v>1</v>
      </c>
      <c r="E50" s="129" t="s">
        <v>827</v>
      </c>
      <c r="F50" s="129" t="s">
        <v>1491</v>
      </c>
      <c r="G50" s="129" t="s">
        <v>39</v>
      </c>
      <c r="H50" s="129" t="s">
        <v>51</v>
      </c>
      <c r="I50" s="131">
        <v>27576</v>
      </c>
      <c r="J50" s="129" t="s">
        <v>41</v>
      </c>
      <c r="K50" s="132">
        <v>28452.25</v>
      </c>
      <c r="L50" s="132">
        <v>28452.25</v>
      </c>
      <c r="M50" s="132">
        <v>0</v>
      </c>
    </row>
    <row r="51" spans="2:13" x14ac:dyDescent="0.2">
      <c r="B51" s="129" t="s">
        <v>824</v>
      </c>
      <c r="C51" s="129" t="s">
        <v>1496</v>
      </c>
      <c r="D51" s="133">
        <v>1</v>
      </c>
      <c r="E51" s="129" t="s">
        <v>827</v>
      </c>
      <c r="F51" s="129" t="s">
        <v>1491</v>
      </c>
      <c r="G51" s="129" t="s">
        <v>39</v>
      </c>
      <c r="H51" s="129" t="s">
        <v>51</v>
      </c>
      <c r="I51" s="131">
        <v>27576</v>
      </c>
      <c r="J51" s="129" t="s">
        <v>41</v>
      </c>
      <c r="K51" s="132">
        <v>4027.46</v>
      </c>
      <c r="L51" s="132">
        <v>4027.46</v>
      </c>
      <c r="M51" s="132">
        <v>0</v>
      </c>
    </row>
    <row r="52" spans="2:13" x14ac:dyDescent="0.2">
      <c r="B52" s="129" t="s">
        <v>824</v>
      </c>
      <c r="C52" s="129" t="s">
        <v>1191</v>
      </c>
      <c r="D52" s="133">
        <v>1</v>
      </c>
      <c r="E52" s="129" t="s">
        <v>827</v>
      </c>
      <c r="F52" s="129" t="s">
        <v>1491</v>
      </c>
      <c r="G52" s="129" t="s">
        <v>39</v>
      </c>
      <c r="H52" s="129" t="s">
        <v>51</v>
      </c>
      <c r="I52" s="131">
        <v>27576</v>
      </c>
      <c r="J52" s="129" t="s">
        <v>41</v>
      </c>
      <c r="K52" s="132">
        <v>26443.52</v>
      </c>
      <c r="L52" s="132">
        <v>26443.52</v>
      </c>
      <c r="M52" s="132">
        <v>0</v>
      </c>
    </row>
    <row r="53" spans="2:13" x14ac:dyDescent="0.2">
      <c r="B53" s="129" t="s">
        <v>824</v>
      </c>
      <c r="C53" s="129" t="s">
        <v>1497</v>
      </c>
      <c r="D53" s="133">
        <v>1</v>
      </c>
      <c r="E53" s="129" t="s">
        <v>827</v>
      </c>
      <c r="F53" s="129" t="s">
        <v>1491</v>
      </c>
      <c r="G53" s="129" t="s">
        <v>39</v>
      </c>
      <c r="H53" s="129" t="s">
        <v>51</v>
      </c>
      <c r="I53" s="131">
        <v>27576</v>
      </c>
      <c r="J53" s="129" t="s">
        <v>41</v>
      </c>
      <c r="K53" s="132">
        <v>21852.34</v>
      </c>
      <c r="L53" s="132">
        <v>21852.34</v>
      </c>
      <c r="M53" s="132">
        <v>0</v>
      </c>
    </row>
    <row r="54" spans="2:13" x14ac:dyDescent="0.2">
      <c r="B54" s="129" t="s">
        <v>824</v>
      </c>
      <c r="C54" s="129" t="s">
        <v>1498</v>
      </c>
      <c r="D54" s="133">
        <v>1</v>
      </c>
      <c r="E54" s="129" t="s">
        <v>827</v>
      </c>
      <c r="F54" s="129" t="s">
        <v>1491</v>
      </c>
      <c r="G54" s="129" t="s">
        <v>39</v>
      </c>
      <c r="H54" s="129" t="s">
        <v>51</v>
      </c>
      <c r="I54" s="131">
        <v>27576</v>
      </c>
      <c r="J54" s="129" t="s">
        <v>41</v>
      </c>
      <c r="K54" s="132">
        <v>6026.18</v>
      </c>
      <c r="L54" s="132">
        <v>6026.18</v>
      </c>
      <c r="M54" s="132">
        <v>0</v>
      </c>
    </row>
    <row r="55" spans="2:13" x14ac:dyDescent="0.2">
      <c r="B55" s="129" t="s">
        <v>824</v>
      </c>
      <c r="C55" s="129" t="s">
        <v>1500</v>
      </c>
      <c r="D55" s="133">
        <v>3</v>
      </c>
      <c r="E55" s="129" t="s">
        <v>827</v>
      </c>
      <c r="F55" s="129" t="s">
        <v>1491</v>
      </c>
      <c r="G55" s="129" t="s">
        <v>39</v>
      </c>
      <c r="H55" s="129" t="s">
        <v>51</v>
      </c>
      <c r="I55" s="131">
        <v>27576</v>
      </c>
      <c r="J55" s="129" t="s">
        <v>41</v>
      </c>
      <c r="K55" s="132">
        <v>7413.75</v>
      </c>
      <c r="L55" s="132">
        <v>7413.75</v>
      </c>
      <c r="M55" s="132">
        <v>0</v>
      </c>
    </row>
    <row r="56" spans="2:13" x14ac:dyDescent="0.2">
      <c r="B56" s="129" t="s">
        <v>824</v>
      </c>
      <c r="C56" s="129" t="s">
        <v>1120</v>
      </c>
      <c r="D56" s="133">
        <v>1</v>
      </c>
      <c r="E56" s="129" t="s">
        <v>827</v>
      </c>
      <c r="F56" s="129" t="s">
        <v>1491</v>
      </c>
      <c r="G56" s="129" t="s">
        <v>39</v>
      </c>
      <c r="H56" s="129" t="s">
        <v>51</v>
      </c>
      <c r="I56" s="131">
        <v>27576</v>
      </c>
      <c r="J56" s="129" t="s">
        <v>41</v>
      </c>
      <c r="K56" s="132">
        <v>110656.02</v>
      </c>
      <c r="L56" s="132">
        <v>110656.02</v>
      </c>
      <c r="M56" s="132">
        <v>0</v>
      </c>
    </row>
    <row r="57" spans="2:13" x14ac:dyDescent="0.2">
      <c r="B57" s="129" t="s">
        <v>824</v>
      </c>
      <c r="C57" s="129" t="s">
        <v>1205</v>
      </c>
      <c r="D57" s="133">
        <v>14</v>
      </c>
      <c r="E57" s="129" t="s">
        <v>827</v>
      </c>
      <c r="F57" s="129" t="s">
        <v>1491</v>
      </c>
      <c r="G57" s="129" t="s">
        <v>39</v>
      </c>
      <c r="H57" s="129" t="s">
        <v>51</v>
      </c>
      <c r="I57" s="131">
        <v>27576</v>
      </c>
      <c r="J57" s="129" t="s">
        <v>41</v>
      </c>
      <c r="K57" s="132">
        <v>77315</v>
      </c>
      <c r="L57" s="132">
        <v>77315</v>
      </c>
      <c r="M57" s="132">
        <v>0</v>
      </c>
    </row>
    <row r="58" spans="2:13" x14ac:dyDescent="0.2">
      <c r="B58" s="129" t="s">
        <v>824</v>
      </c>
      <c r="C58" s="129" t="s">
        <v>1130</v>
      </c>
      <c r="D58" s="133">
        <v>1</v>
      </c>
      <c r="E58" s="129" t="s">
        <v>827</v>
      </c>
      <c r="F58" s="129" t="s">
        <v>1491</v>
      </c>
      <c r="G58" s="129" t="s">
        <v>39</v>
      </c>
      <c r="H58" s="129" t="s">
        <v>51</v>
      </c>
      <c r="I58" s="131">
        <v>27576</v>
      </c>
      <c r="J58" s="129" t="s">
        <v>41</v>
      </c>
      <c r="K58" s="132">
        <v>8017.57</v>
      </c>
      <c r="L58" s="132">
        <v>8017.57</v>
      </c>
      <c r="M58" s="132">
        <v>0</v>
      </c>
    </row>
    <row r="59" spans="2:13" x14ac:dyDescent="0.2">
      <c r="B59" s="129" t="s">
        <v>824</v>
      </c>
      <c r="C59" s="129" t="s">
        <v>1131</v>
      </c>
      <c r="D59" s="133">
        <v>1</v>
      </c>
      <c r="E59" s="129" t="s">
        <v>827</v>
      </c>
      <c r="F59" s="129" t="s">
        <v>1491</v>
      </c>
      <c r="G59" s="129" t="s">
        <v>39</v>
      </c>
      <c r="H59" s="129" t="s">
        <v>51</v>
      </c>
      <c r="I59" s="131">
        <v>27576</v>
      </c>
      <c r="J59" s="129" t="s">
        <v>41</v>
      </c>
      <c r="K59" s="132">
        <v>65610.06</v>
      </c>
      <c r="L59" s="132">
        <v>65610.06</v>
      </c>
      <c r="M59" s="132">
        <v>0</v>
      </c>
    </row>
    <row r="60" spans="2:13" x14ac:dyDescent="0.2">
      <c r="B60" s="129" t="s">
        <v>824</v>
      </c>
      <c r="C60" s="129" t="s">
        <v>1509</v>
      </c>
      <c r="D60" s="133">
        <v>1</v>
      </c>
      <c r="E60" s="129" t="s">
        <v>827</v>
      </c>
      <c r="F60" s="129" t="s">
        <v>1491</v>
      </c>
      <c r="G60" s="129" t="s">
        <v>39</v>
      </c>
      <c r="H60" s="129" t="s">
        <v>51</v>
      </c>
      <c r="I60" s="131">
        <v>27576</v>
      </c>
      <c r="J60" s="129" t="s">
        <v>41</v>
      </c>
      <c r="K60" s="132">
        <v>4324.88</v>
      </c>
      <c r="L60" s="132">
        <v>4324.88</v>
      </c>
      <c r="M60" s="132">
        <v>0</v>
      </c>
    </row>
    <row r="61" spans="2:13" x14ac:dyDescent="0.2">
      <c r="B61" s="129" t="s">
        <v>824</v>
      </c>
      <c r="C61" s="129" t="s">
        <v>1139</v>
      </c>
      <c r="D61" s="133">
        <v>6</v>
      </c>
      <c r="E61" s="129" t="s">
        <v>827</v>
      </c>
      <c r="F61" s="129" t="s">
        <v>1491</v>
      </c>
      <c r="G61" s="129" t="s">
        <v>39</v>
      </c>
      <c r="H61" s="129" t="s">
        <v>51</v>
      </c>
      <c r="I61" s="131">
        <v>27576</v>
      </c>
      <c r="J61" s="129" t="s">
        <v>41</v>
      </c>
      <c r="K61" s="132">
        <v>3528.18</v>
      </c>
      <c r="L61" s="132">
        <v>3528.18</v>
      </c>
      <c r="M61" s="132">
        <v>0</v>
      </c>
    </row>
    <row r="62" spans="2:13" x14ac:dyDescent="0.2">
      <c r="B62" s="129" t="s">
        <v>824</v>
      </c>
      <c r="C62" s="129" t="s">
        <v>1146</v>
      </c>
      <c r="D62" s="133">
        <v>1</v>
      </c>
      <c r="E62" s="129" t="s">
        <v>827</v>
      </c>
      <c r="F62" s="129" t="s">
        <v>1491</v>
      </c>
      <c r="G62" s="129" t="s">
        <v>39</v>
      </c>
      <c r="H62" s="129" t="s">
        <v>51</v>
      </c>
      <c r="I62" s="131">
        <v>27576</v>
      </c>
      <c r="J62" s="129" t="s">
        <v>41</v>
      </c>
      <c r="K62" s="132">
        <v>31338.93</v>
      </c>
      <c r="L62" s="132">
        <v>31338.93</v>
      </c>
      <c r="M62" s="132">
        <v>0</v>
      </c>
    </row>
    <row r="63" spans="2:13" x14ac:dyDescent="0.2">
      <c r="B63" s="129" t="s">
        <v>824</v>
      </c>
      <c r="C63" s="129" t="s">
        <v>1523</v>
      </c>
      <c r="D63" s="133">
        <v>1</v>
      </c>
      <c r="E63" s="129" t="s">
        <v>827</v>
      </c>
      <c r="F63" s="129" t="s">
        <v>1491</v>
      </c>
      <c r="G63" s="129" t="s">
        <v>39</v>
      </c>
      <c r="H63" s="129" t="s">
        <v>51</v>
      </c>
      <c r="I63" s="131">
        <v>27576</v>
      </c>
      <c r="J63" s="129" t="s">
        <v>41</v>
      </c>
      <c r="K63" s="132">
        <v>14475.17</v>
      </c>
      <c r="L63" s="132">
        <v>14475.17</v>
      </c>
      <c r="M63" s="132">
        <v>0</v>
      </c>
    </row>
    <row r="64" spans="2:13" x14ac:dyDescent="0.2">
      <c r="B64" s="129" t="s">
        <v>824</v>
      </c>
      <c r="C64" s="129" t="s">
        <v>1530</v>
      </c>
      <c r="D64" s="133">
        <v>1</v>
      </c>
      <c r="E64" s="129" t="s">
        <v>827</v>
      </c>
      <c r="F64" s="129" t="s">
        <v>1491</v>
      </c>
      <c r="G64" s="129" t="s">
        <v>39</v>
      </c>
      <c r="H64" s="129" t="s">
        <v>51</v>
      </c>
      <c r="I64" s="131">
        <v>27576</v>
      </c>
      <c r="J64" s="129" t="s">
        <v>41</v>
      </c>
      <c r="K64" s="132">
        <v>26843.03</v>
      </c>
      <c r="L64" s="132">
        <v>26843.03</v>
      </c>
      <c r="M64" s="132">
        <v>0</v>
      </c>
    </row>
    <row r="65" spans="2:13" x14ac:dyDescent="0.2">
      <c r="B65" s="129" t="s">
        <v>824</v>
      </c>
      <c r="C65" s="129" t="s">
        <v>1260</v>
      </c>
      <c r="D65" s="133">
        <v>1</v>
      </c>
      <c r="E65" s="129" t="s">
        <v>827</v>
      </c>
      <c r="F65" s="129" t="s">
        <v>1491</v>
      </c>
      <c r="G65" s="129" t="s">
        <v>39</v>
      </c>
      <c r="H65" s="129" t="s">
        <v>51</v>
      </c>
      <c r="I65" s="131">
        <v>27576</v>
      </c>
      <c r="J65" s="129" t="s">
        <v>41</v>
      </c>
      <c r="K65" s="132">
        <v>1489.81</v>
      </c>
      <c r="L65" s="132">
        <v>1489.81</v>
      </c>
      <c r="M65" s="132">
        <v>0</v>
      </c>
    </row>
    <row r="66" spans="2:13" x14ac:dyDescent="0.2">
      <c r="B66" s="129" t="s">
        <v>824</v>
      </c>
      <c r="C66" s="129" t="s">
        <v>1531</v>
      </c>
      <c r="D66" s="133">
        <v>1</v>
      </c>
      <c r="E66" s="129" t="s">
        <v>827</v>
      </c>
      <c r="F66" s="129" t="s">
        <v>1491</v>
      </c>
      <c r="G66" s="129" t="s">
        <v>39</v>
      </c>
      <c r="H66" s="129" t="s">
        <v>51</v>
      </c>
      <c r="I66" s="131">
        <v>27576</v>
      </c>
      <c r="J66" s="129" t="s">
        <v>41</v>
      </c>
      <c r="K66" s="132">
        <v>12978.06</v>
      </c>
      <c r="L66" s="132">
        <v>12978.06</v>
      </c>
      <c r="M66" s="132">
        <v>0</v>
      </c>
    </row>
    <row r="67" spans="2:13" x14ac:dyDescent="0.2">
      <c r="B67" s="129" t="s">
        <v>824</v>
      </c>
      <c r="C67" s="129" t="s">
        <v>1538</v>
      </c>
      <c r="D67" s="133">
        <v>1</v>
      </c>
      <c r="E67" s="129" t="s">
        <v>827</v>
      </c>
      <c r="F67" s="129" t="s">
        <v>1491</v>
      </c>
      <c r="G67" s="129" t="s">
        <v>39</v>
      </c>
      <c r="H67" s="129" t="s">
        <v>51</v>
      </c>
      <c r="I67" s="131">
        <v>27576</v>
      </c>
      <c r="J67" s="129" t="s">
        <v>41</v>
      </c>
      <c r="K67" s="132">
        <v>3784.65</v>
      </c>
      <c r="L67" s="132">
        <v>3784.65</v>
      </c>
      <c r="M67" s="132">
        <v>0</v>
      </c>
    </row>
    <row r="68" spans="2:13" x14ac:dyDescent="0.2">
      <c r="B68" s="129" t="s">
        <v>824</v>
      </c>
      <c r="C68" s="129" t="s">
        <v>1539</v>
      </c>
      <c r="D68" s="133">
        <v>1</v>
      </c>
      <c r="E68" s="129" t="s">
        <v>827</v>
      </c>
      <c r="F68" s="129" t="s">
        <v>1491</v>
      </c>
      <c r="G68" s="129" t="s">
        <v>39</v>
      </c>
      <c r="H68" s="129" t="s">
        <v>51</v>
      </c>
      <c r="I68" s="131">
        <v>27576</v>
      </c>
      <c r="J68" s="129" t="s">
        <v>41</v>
      </c>
      <c r="K68" s="132">
        <v>1635.06</v>
      </c>
      <c r="L68" s="132">
        <v>1635.06</v>
      </c>
      <c r="M68" s="132">
        <v>0</v>
      </c>
    </row>
    <row r="69" spans="2:13" x14ac:dyDescent="0.2">
      <c r="B69" s="129" t="s">
        <v>824</v>
      </c>
      <c r="C69" s="129" t="s">
        <v>1544</v>
      </c>
      <c r="D69" s="133">
        <v>2</v>
      </c>
      <c r="E69" s="129" t="s">
        <v>827</v>
      </c>
      <c r="F69" s="129" t="s">
        <v>1491</v>
      </c>
      <c r="G69" s="129" t="s">
        <v>39</v>
      </c>
      <c r="H69" s="129" t="s">
        <v>51</v>
      </c>
      <c r="I69" s="131">
        <v>27576</v>
      </c>
      <c r="J69" s="129" t="s">
        <v>41</v>
      </c>
      <c r="K69" s="132">
        <v>109311</v>
      </c>
      <c r="L69" s="132">
        <v>109311</v>
      </c>
      <c r="M69" s="132">
        <v>0</v>
      </c>
    </row>
    <row r="70" spans="2:13" x14ac:dyDescent="0.2">
      <c r="B70" s="129" t="s">
        <v>824</v>
      </c>
      <c r="C70" s="129" t="s">
        <v>1545</v>
      </c>
      <c r="D70" s="133">
        <v>2</v>
      </c>
      <c r="E70" s="129" t="s">
        <v>827</v>
      </c>
      <c r="F70" s="129" t="s">
        <v>1491</v>
      </c>
      <c r="G70" s="129" t="s">
        <v>39</v>
      </c>
      <c r="H70" s="129" t="s">
        <v>51</v>
      </c>
      <c r="I70" s="131">
        <v>27576</v>
      </c>
      <c r="J70" s="129" t="s">
        <v>41</v>
      </c>
      <c r="K70" s="132">
        <v>11665.68</v>
      </c>
      <c r="L70" s="132">
        <v>11665.68</v>
      </c>
      <c r="M70" s="132">
        <v>0</v>
      </c>
    </row>
    <row r="71" spans="2:13" x14ac:dyDescent="0.2">
      <c r="B71" s="129" t="s">
        <v>824</v>
      </c>
      <c r="C71" s="129" t="s">
        <v>1550</v>
      </c>
      <c r="D71" s="133">
        <v>3</v>
      </c>
      <c r="E71" s="129" t="s">
        <v>827</v>
      </c>
      <c r="F71" s="129" t="s">
        <v>1491</v>
      </c>
      <c r="G71" s="129" t="s">
        <v>39</v>
      </c>
      <c r="H71" s="129" t="s">
        <v>51</v>
      </c>
      <c r="I71" s="131">
        <v>27576</v>
      </c>
      <c r="J71" s="129" t="s">
        <v>41</v>
      </c>
      <c r="K71" s="132">
        <v>15650.43</v>
      </c>
      <c r="L71" s="132">
        <v>15650.43</v>
      </c>
      <c r="M71" s="132">
        <v>0</v>
      </c>
    </row>
    <row r="72" spans="2:13" x14ac:dyDescent="0.2">
      <c r="B72" s="129" t="s">
        <v>824</v>
      </c>
      <c r="C72" s="129" t="s">
        <v>1551</v>
      </c>
      <c r="D72" s="133">
        <v>1</v>
      </c>
      <c r="E72" s="129" t="s">
        <v>827</v>
      </c>
      <c r="F72" s="129" t="s">
        <v>1491</v>
      </c>
      <c r="G72" s="129" t="s">
        <v>39</v>
      </c>
      <c r="H72" s="129" t="s">
        <v>51</v>
      </c>
      <c r="I72" s="131">
        <v>27576</v>
      </c>
      <c r="J72" s="129" t="s">
        <v>41</v>
      </c>
      <c r="K72" s="132">
        <v>7228.72</v>
      </c>
      <c r="L72" s="132">
        <v>7228.72</v>
      </c>
      <c r="M72" s="132">
        <v>0</v>
      </c>
    </row>
    <row r="73" spans="2:13" x14ac:dyDescent="0.2">
      <c r="B73" s="129" t="s">
        <v>824</v>
      </c>
      <c r="C73" s="129" t="s">
        <v>1552</v>
      </c>
      <c r="D73" s="133">
        <v>2</v>
      </c>
      <c r="E73" s="129" t="s">
        <v>827</v>
      </c>
      <c r="F73" s="129" t="s">
        <v>1491</v>
      </c>
      <c r="G73" s="129" t="s">
        <v>39</v>
      </c>
      <c r="H73" s="129" t="s">
        <v>51</v>
      </c>
      <c r="I73" s="131">
        <v>27576</v>
      </c>
      <c r="J73" s="129" t="s">
        <v>41</v>
      </c>
      <c r="K73" s="132">
        <v>14457.44</v>
      </c>
      <c r="L73" s="132">
        <v>14457.44</v>
      </c>
      <c r="M73" s="132">
        <v>0</v>
      </c>
    </row>
    <row r="74" spans="2:13" x14ac:dyDescent="0.2">
      <c r="B74" s="129" t="s">
        <v>824</v>
      </c>
      <c r="C74" s="129" t="s">
        <v>1501</v>
      </c>
      <c r="D74" s="133">
        <v>9</v>
      </c>
      <c r="E74" s="129" t="s">
        <v>827</v>
      </c>
      <c r="F74" s="129" t="s">
        <v>1491</v>
      </c>
      <c r="G74" s="129" t="s">
        <v>39</v>
      </c>
      <c r="H74" s="129" t="s">
        <v>51</v>
      </c>
      <c r="I74" s="131">
        <v>27942</v>
      </c>
      <c r="J74" s="129" t="s">
        <v>41</v>
      </c>
      <c r="K74" s="132">
        <v>27201.69</v>
      </c>
      <c r="L74" s="132">
        <v>27201.69</v>
      </c>
      <c r="M74" s="132">
        <v>0</v>
      </c>
    </row>
    <row r="75" spans="2:13" x14ac:dyDescent="0.2">
      <c r="B75" s="129" t="s">
        <v>824</v>
      </c>
      <c r="C75" s="129" t="s">
        <v>1542</v>
      </c>
      <c r="D75" s="133">
        <v>1</v>
      </c>
      <c r="E75" s="129" t="s">
        <v>827</v>
      </c>
      <c r="F75" s="129" t="s">
        <v>1491</v>
      </c>
      <c r="G75" s="129" t="s">
        <v>39</v>
      </c>
      <c r="H75" s="129" t="s">
        <v>51</v>
      </c>
      <c r="I75" s="131">
        <v>27942</v>
      </c>
      <c r="J75" s="129" t="s">
        <v>41</v>
      </c>
      <c r="K75" s="132">
        <v>343928.15</v>
      </c>
      <c r="L75" s="132">
        <v>343928.15</v>
      </c>
      <c r="M75" s="132">
        <v>0</v>
      </c>
    </row>
    <row r="76" spans="2:13" x14ac:dyDescent="0.2">
      <c r="B76" s="129" t="s">
        <v>824</v>
      </c>
      <c r="C76" s="129" t="s">
        <v>1099</v>
      </c>
      <c r="D76" s="133">
        <v>2</v>
      </c>
      <c r="E76" s="129" t="s">
        <v>827</v>
      </c>
      <c r="F76" s="129" t="s">
        <v>1491</v>
      </c>
      <c r="G76" s="129" t="s">
        <v>39</v>
      </c>
      <c r="H76" s="129" t="s">
        <v>51</v>
      </c>
      <c r="I76" s="131">
        <v>29768</v>
      </c>
      <c r="J76" s="129" t="s">
        <v>41</v>
      </c>
      <c r="K76" s="132">
        <v>310.66000000000003</v>
      </c>
      <c r="L76" s="132">
        <v>277.08</v>
      </c>
      <c r="M76" s="132">
        <v>33.58</v>
      </c>
    </row>
    <row r="77" spans="2:13" x14ac:dyDescent="0.2">
      <c r="B77" s="129" t="s">
        <v>824</v>
      </c>
      <c r="C77" s="129" t="s">
        <v>1108</v>
      </c>
      <c r="D77" s="133">
        <v>1</v>
      </c>
      <c r="E77" s="129" t="s">
        <v>827</v>
      </c>
      <c r="F77" s="129" t="s">
        <v>1491</v>
      </c>
      <c r="G77" s="129" t="s">
        <v>39</v>
      </c>
      <c r="H77" s="129" t="s">
        <v>51</v>
      </c>
      <c r="I77" s="131">
        <v>29768</v>
      </c>
      <c r="J77" s="129" t="s">
        <v>41</v>
      </c>
      <c r="K77" s="132">
        <v>115.23</v>
      </c>
      <c r="L77" s="132">
        <v>102.77</v>
      </c>
      <c r="M77" s="132">
        <v>12.46</v>
      </c>
    </row>
    <row r="78" spans="2:13" x14ac:dyDescent="0.2">
      <c r="B78" s="129" t="s">
        <v>824</v>
      </c>
      <c r="C78" s="129" t="s">
        <v>1516</v>
      </c>
      <c r="D78" s="133">
        <v>1</v>
      </c>
      <c r="E78" s="129" t="s">
        <v>827</v>
      </c>
      <c r="F78" s="129" t="s">
        <v>1491</v>
      </c>
      <c r="G78" s="129" t="s">
        <v>39</v>
      </c>
      <c r="H78" s="129" t="s">
        <v>51</v>
      </c>
      <c r="I78" s="131">
        <v>29768</v>
      </c>
      <c r="J78" s="129" t="s">
        <v>41</v>
      </c>
      <c r="K78" s="132">
        <v>208.14</v>
      </c>
      <c r="L78" s="132">
        <v>185.64</v>
      </c>
      <c r="M78" s="132">
        <v>22.5</v>
      </c>
    </row>
    <row r="79" spans="2:13" x14ac:dyDescent="0.2">
      <c r="B79" s="129" t="s">
        <v>824</v>
      </c>
      <c r="C79" s="129" t="s">
        <v>1517</v>
      </c>
      <c r="D79" s="133">
        <v>0</v>
      </c>
      <c r="E79" s="129" t="s">
        <v>827</v>
      </c>
      <c r="F79" s="129" t="s">
        <v>1491</v>
      </c>
      <c r="G79" s="129" t="s">
        <v>39</v>
      </c>
      <c r="H79" s="129" t="s">
        <v>51</v>
      </c>
      <c r="I79" s="131">
        <v>29768</v>
      </c>
      <c r="J79" s="129" t="s">
        <v>41</v>
      </c>
      <c r="K79" s="132">
        <v>0</v>
      </c>
      <c r="L79" s="132">
        <v>0</v>
      </c>
      <c r="M79" s="132">
        <v>0</v>
      </c>
    </row>
    <row r="80" spans="2:13" x14ac:dyDescent="0.2">
      <c r="B80" s="129" t="s">
        <v>824</v>
      </c>
      <c r="C80" s="129" t="s">
        <v>1100</v>
      </c>
      <c r="D80" s="133">
        <v>1</v>
      </c>
      <c r="E80" s="129" t="s">
        <v>827</v>
      </c>
      <c r="F80" s="129" t="s">
        <v>1491</v>
      </c>
      <c r="G80" s="129" t="s">
        <v>39</v>
      </c>
      <c r="H80" s="129" t="s">
        <v>51</v>
      </c>
      <c r="I80" s="131">
        <v>30133</v>
      </c>
      <c r="J80" s="129" t="s">
        <v>41</v>
      </c>
      <c r="K80" s="132">
        <v>190.72</v>
      </c>
      <c r="L80" s="132">
        <v>164.7</v>
      </c>
      <c r="M80" s="132">
        <v>26.02</v>
      </c>
    </row>
    <row r="81" spans="2:13" x14ac:dyDescent="0.2">
      <c r="B81" s="129" t="s">
        <v>824</v>
      </c>
      <c r="C81" s="129" t="s">
        <v>1112</v>
      </c>
      <c r="D81" s="133">
        <v>1</v>
      </c>
      <c r="E81" s="129" t="s">
        <v>827</v>
      </c>
      <c r="F81" s="129" t="s">
        <v>1491</v>
      </c>
      <c r="G81" s="129" t="s">
        <v>39</v>
      </c>
      <c r="H81" s="129" t="s">
        <v>51</v>
      </c>
      <c r="I81" s="131">
        <v>30133</v>
      </c>
      <c r="J81" s="129" t="s">
        <v>41</v>
      </c>
      <c r="K81" s="132">
        <v>67.81</v>
      </c>
      <c r="L81" s="132">
        <v>58.56</v>
      </c>
      <c r="M81" s="132">
        <v>9.25</v>
      </c>
    </row>
    <row r="82" spans="2:13" x14ac:dyDescent="0.2">
      <c r="B82" s="129" t="s">
        <v>824</v>
      </c>
      <c r="C82" s="129" t="s">
        <v>1504</v>
      </c>
      <c r="D82" s="133">
        <v>1</v>
      </c>
      <c r="E82" s="129" t="s">
        <v>827</v>
      </c>
      <c r="F82" s="129" t="s">
        <v>1491</v>
      </c>
      <c r="G82" s="129" t="s">
        <v>39</v>
      </c>
      <c r="H82" s="129" t="s">
        <v>51</v>
      </c>
      <c r="I82" s="131">
        <v>32690</v>
      </c>
      <c r="J82" s="129" t="s">
        <v>41</v>
      </c>
      <c r="K82" s="132">
        <v>17.88</v>
      </c>
      <c r="L82" s="132">
        <v>11.9</v>
      </c>
      <c r="M82" s="132">
        <v>5.98</v>
      </c>
    </row>
    <row r="83" spans="2:13" x14ac:dyDescent="0.2">
      <c r="B83" s="129" t="s">
        <v>824</v>
      </c>
      <c r="C83" s="129" t="s">
        <v>1121</v>
      </c>
      <c r="D83" s="133">
        <v>1</v>
      </c>
      <c r="E83" s="129" t="s">
        <v>827</v>
      </c>
      <c r="F83" s="129" t="s">
        <v>1491</v>
      </c>
      <c r="G83" s="129" t="s">
        <v>39</v>
      </c>
      <c r="H83" s="129" t="s">
        <v>51</v>
      </c>
      <c r="I83" s="131">
        <v>34151</v>
      </c>
      <c r="J83" s="129" t="s">
        <v>41</v>
      </c>
      <c r="K83" s="132">
        <v>5.6</v>
      </c>
      <c r="L83" s="132">
        <v>3.09</v>
      </c>
      <c r="M83" s="132">
        <v>2.5099999999999998</v>
      </c>
    </row>
    <row r="84" spans="2:13" x14ac:dyDescent="0.2">
      <c r="B84" s="129" t="s">
        <v>824</v>
      </c>
      <c r="C84" s="129" t="s">
        <v>1549</v>
      </c>
      <c r="D84" s="133">
        <v>1</v>
      </c>
      <c r="E84" s="129" t="s">
        <v>827</v>
      </c>
      <c r="F84" s="129" t="s">
        <v>1491</v>
      </c>
      <c r="G84" s="129" t="s">
        <v>39</v>
      </c>
      <c r="H84" s="129" t="s">
        <v>51</v>
      </c>
      <c r="I84" s="131">
        <v>38572</v>
      </c>
      <c r="J84" s="129" t="s">
        <v>41</v>
      </c>
      <c r="K84" s="132">
        <v>48077.73</v>
      </c>
      <c r="L84" s="132">
        <v>10209.620000000001</v>
      </c>
      <c r="M84" s="132">
        <v>37868.11</v>
      </c>
    </row>
    <row r="85" spans="2:13" x14ac:dyDescent="0.2">
      <c r="B85" s="129" t="s">
        <v>824</v>
      </c>
      <c r="C85" s="129" t="s">
        <v>1137</v>
      </c>
      <c r="D85" s="133">
        <v>0</v>
      </c>
      <c r="E85" s="129" t="s">
        <v>827</v>
      </c>
      <c r="F85" s="129" t="s">
        <v>1491</v>
      </c>
      <c r="G85" s="129" t="s">
        <v>39</v>
      </c>
      <c r="H85" s="129" t="s">
        <v>51</v>
      </c>
      <c r="I85" s="131">
        <v>38574</v>
      </c>
      <c r="J85" s="129" t="s">
        <v>41</v>
      </c>
      <c r="K85" s="132">
        <v>471.6</v>
      </c>
      <c r="L85" s="132">
        <v>100.15</v>
      </c>
      <c r="M85" s="132">
        <v>371.45</v>
      </c>
    </row>
    <row r="86" spans="2:13" x14ac:dyDescent="0.2">
      <c r="B86" s="129" t="s">
        <v>824</v>
      </c>
      <c r="C86" s="129" t="s">
        <v>831</v>
      </c>
      <c r="D86" s="133">
        <v>0</v>
      </c>
      <c r="E86" s="129" t="s">
        <v>827</v>
      </c>
      <c r="F86" s="129" t="s">
        <v>1491</v>
      </c>
      <c r="G86" s="129" t="s">
        <v>39</v>
      </c>
      <c r="H86" s="129" t="s">
        <v>51</v>
      </c>
      <c r="I86" s="131">
        <v>38574</v>
      </c>
      <c r="J86" s="129" t="s">
        <v>41</v>
      </c>
      <c r="K86" s="132">
        <v>299.76</v>
      </c>
      <c r="L86" s="132">
        <v>63.66</v>
      </c>
      <c r="M86" s="132">
        <v>236.1</v>
      </c>
    </row>
    <row r="87" spans="2:13" x14ac:dyDescent="0.2">
      <c r="B87" s="129" t="s">
        <v>824</v>
      </c>
      <c r="C87" s="129" t="s">
        <v>1151</v>
      </c>
      <c r="D87" s="133">
        <v>0</v>
      </c>
      <c r="E87" s="129" t="s">
        <v>827</v>
      </c>
      <c r="F87" s="129" t="s">
        <v>1491</v>
      </c>
      <c r="G87" s="129" t="s">
        <v>39</v>
      </c>
      <c r="H87" s="129" t="s">
        <v>51</v>
      </c>
      <c r="I87" s="131">
        <v>38574</v>
      </c>
      <c r="J87" s="129" t="s">
        <v>41</v>
      </c>
      <c r="K87" s="132">
        <v>151.72</v>
      </c>
      <c r="L87" s="132">
        <v>32.22</v>
      </c>
      <c r="M87" s="132">
        <v>119.5</v>
      </c>
    </row>
    <row r="88" spans="2:13" x14ac:dyDescent="0.2">
      <c r="B88" s="129" t="s">
        <v>824</v>
      </c>
      <c r="C88" s="129" t="s">
        <v>1505</v>
      </c>
      <c r="D88" s="133">
        <v>0</v>
      </c>
      <c r="E88" s="129" t="s">
        <v>827</v>
      </c>
      <c r="F88" s="129" t="s">
        <v>1491</v>
      </c>
      <c r="G88" s="129" t="s">
        <v>39</v>
      </c>
      <c r="H88" s="129" t="s">
        <v>51</v>
      </c>
      <c r="I88" s="131">
        <v>38719</v>
      </c>
      <c r="J88" s="129" t="s">
        <v>41</v>
      </c>
      <c r="K88" s="132">
        <v>1217.8699999999999</v>
      </c>
      <c r="L88" s="132">
        <v>224.14</v>
      </c>
      <c r="M88" s="132">
        <v>993.73</v>
      </c>
    </row>
    <row r="89" spans="2:13" x14ac:dyDescent="0.2">
      <c r="B89" s="129" t="s">
        <v>824</v>
      </c>
      <c r="C89" s="129" t="s">
        <v>1506</v>
      </c>
      <c r="D89" s="133">
        <v>0</v>
      </c>
      <c r="E89" s="129" t="s">
        <v>827</v>
      </c>
      <c r="F89" s="129" t="s">
        <v>1491</v>
      </c>
      <c r="G89" s="129" t="s">
        <v>39</v>
      </c>
      <c r="H89" s="129" t="s">
        <v>51</v>
      </c>
      <c r="I89" s="131">
        <v>38719</v>
      </c>
      <c r="J89" s="129" t="s">
        <v>41</v>
      </c>
      <c r="K89" s="132">
        <v>1896.57</v>
      </c>
      <c r="L89" s="132">
        <v>349.05</v>
      </c>
      <c r="M89" s="132">
        <v>1547.52</v>
      </c>
    </row>
    <row r="90" spans="2:13" x14ac:dyDescent="0.2">
      <c r="B90" s="129" t="s">
        <v>824</v>
      </c>
      <c r="C90" s="129" t="s">
        <v>1507</v>
      </c>
      <c r="D90" s="133">
        <v>3</v>
      </c>
      <c r="E90" s="129" t="s">
        <v>827</v>
      </c>
      <c r="F90" s="129" t="s">
        <v>1491</v>
      </c>
      <c r="G90" s="129" t="s">
        <v>39</v>
      </c>
      <c r="H90" s="129" t="s">
        <v>51</v>
      </c>
      <c r="I90" s="131">
        <v>38719</v>
      </c>
      <c r="J90" s="129" t="s">
        <v>41</v>
      </c>
      <c r="K90" s="132">
        <v>13321.01</v>
      </c>
      <c r="L90" s="132">
        <v>2451.63</v>
      </c>
      <c r="M90" s="132">
        <v>10869.38</v>
      </c>
    </row>
    <row r="91" spans="2:13" x14ac:dyDescent="0.2">
      <c r="B91" s="129" t="s">
        <v>824</v>
      </c>
      <c r="C91" s="129" t="s">
        <v>1508</v>
      </c>
      <c r="D91" s="133">
        <v>2</v>
      </c>
      <c r="E91" s="129" t="s">
        <v>827</v>
      </c>
      <c r="F91" s="129" t="s">
        <v>1491</v>
      </c>
      <c r="G91" s="129" t="s">
        <v>39</v>
      </c>
      <c r="H91" s="129" t="s">
        <v>51</v>
      </c>
      <c r="I91" s="131">
        <v>38719</v>
      </c>
      <c r="J91" s="129" t="s">
        <v>41</v>
      </c>
      <c r="K91" s="132">
        <v>5368.07</v>
      </c>
      <c r="L91" s="132">
        <v>987.95</v>
      </c>
      <c r="M91" s="132">
        <v>4380.12</v>
      </c>
    </row>
    <row r="92" spans="2:13" x14ac:dyDescent="0.2">
      <c r="B92" s="129" t="s">
        <v>824</v>
      </c>
      <c r="C92" s="129" t="s">
        <v>829</v>
      </c>
      <c r="D92" s="133">
        <v>1</v>
      </c>
      <c r="E92" s="129" t="s">
        <v>827</v>
      </c>
      <c r="F92" s="129" t="s">
        <v>1491</v>
      </c>
      <c r="G92" s="129" t="s">
        <v>39</v>
      </c>
      <c r="H92" s="129" t="s">
        <v>51</v>
      </c>
      <c r="I92" s="131">
        <v>38719</v>
      </c>
      <c r="J92" s="129" t="s">
        <v>41</v>
      </c>
      <c r="K92" s="132">
        <v>1738.01</v>
      </c>
      <c r="L92" s="132">
        <v>319.87</v>
      </c>
      <c r="M92" s="132">
        <v>1418.14</v>
      </c>
    </row>
    <row r="93" spans="2:13" x14ac:dyDescent="0.2">
      <c r="B93" s="129" t="s">
        <v>824</v>
      </c>
      <c r="C93" s="129" t="s">
        <v>1510</v>
      </c>
      <c r="D93" s="133">
        <v>14</v>
      </c>
      <c r="E93" s="129" t="s">
        <v>827</v>
      </c>
      <c r="F93" s="129" t="s">
        <v>1491</v>
      </c>
      <c r="G93" s="129" t="s">
        <v>39</v>
      </c>
      <c r="H93" s="129" t="s">
        <v>51</v>
      </c>
      <c r="I93" s="131">
        <v>38719</v>
      </c>
      <c r="J93" s="129" t="s">
        <v>41</v>
      </c>
      <c r="K93" s="132">
        <v>91.69</v>
      </c>
      <c r="L93" s="132">
        <v>16.87</v>
      </c>
      <c r="M93" s="132">
        <v>74.819999999999993</v>
      </c>
    </row>
    <row r="94" spans="2:13" x14ac:dyDescent="0.2">
      <c r="B94" s="129" t="s">
        <v>824</v>
      </c>
      <c r="C94" s="129" t="s">
        <v>1511</v>
      </c>
      <c r="D94" s="133">
        <v>1</v>
      </c>
      <c r="E94" s="129" t="s">
        <v>827</v>
      </c>
      <c r="F94" s="129" t="s">
        <v>1491</v>
      </c>
      <c r="G94" s="129" t="s">
        <v>39</v>
      </c>
      <c r="H94" s="129" t="s">
        <v>51</v>
      </c>
      <c r="I94" s="131">
        <v>38719</v>
      </c>
      <c r="J94" s="129" t="s">
        <v>41</v>
      </c>
      <c r="K94" s="132">
        <v>29799.99</v>
      </c>
      <c r="L94" s="132">
        <v>5484.46</v>
      </c>
      <c r="M94" s="132">
        <v>24315.53</v>
      </c>
    </row>
    <row r="95" spans="2:13" x14ac:dyDescent="0.2">
      <c r="B95" s="129" t="s">
        <v>824</v>
      </c>
      <c r="C95" s="129" t="s">
        <v>1512</v>
      </c>
      <c r="D95" s="133">
        <v>0</v>
      </c>
      <c r="E95" s="129" t="s">
        <v>827</v>
      </c>
      <c r="F95" s="129" t="s">
        <v>1491</v>
      </c>
      <c r="G95" s="129" t="s">
        <v>39</v>
      </c>
      <c r="H95" s="129" t="s">
        <v>51</v>
      </c>
      <c r="I95" s="131">
        <v>38719</v>
      </c>
      <c r="J95" s="129" t="s">
        <v>41</v>
      </c>
      <c r="K95" s="132">
        <v>-12.28</v>
      </c>
      <c r="L95" s="132">
        <v>-2.2599999999999998</v>
      </c>
      <c r="M95" s="132">
        <v>-10.02</v>
      </c>
    </row>
    <row r="96" spans="2:13" x14ac:dyDescent="0.2">
      <c r="B96" s="129" t="s">
        <v>824</v>
      </c>
      <c r="C96" s="129" t="s">
        <v>1137</v>
      </c>
      <c r="D96" s="133">
        <v>0</v>
      </c>
      <c r="E96" s="129" t="s">
        <v>827</v>
      </c>
      <c r="F96" s="129" t="s">
        <v>1491</v>
      </c>
      <c r="G96" s="129" t="s">
        <v>39</v>
      </c>
      <c r="H96" s="129" t="s">
        <v>51</v>
      </c>
      <c r="I96" s="131">
        <v>38719</v>
      </c>
      <c r="J96" s="129" t="s">
        <v>41</v>
      </c>
      <c r="K96" s="132">
        <v>59754.59</v>
      </c>
      <c r="L96" s="132">
        <v>10997.38</v>
      </c>
      <c r="M96" s="132">
        <v>48757.21</v>
      </c>
    </row>
    <row r="97" spans="2:13" x14ac:dyDescent="0.2">
      <c r="B97" s="129" t="s">
        <v>824</v>
      </c>
      <c r="C97" s="129" t="s">
        <v>1513</v>
      </c>
      <c r="D97" s="133">
        <v>1</v>
      </c>
      <c r="E97" s="129" t="s">
        <v>827</v>
      </c>
      <c r="F97" s="129" t="s">
        <v>1491</v>
      </c>
      <c r="G97" s="129" t="s">
        <v>39</v>
      </c>
      <c r="H97" s="129" t="s">
        <v>51</v>
      </c>
      <c r="I97" s="131">
        <v>38719</v>
      </c>
      <c r="J97" s="129" t="s">
        <v>41</v>
      </c>
      <c r="K97" s="132">
        <v>-71.599999999999994</v>
      </c>
      <c r="L97" s="132">
        <v>-13.18</v>
      </c>
      <c r="M97" s="132">
        <v>-58.42</v>
      </c>
    </row>
    <row r="98" spans="2:13" x14ac:dyDescent="0.2">
      <c r="B98" s="129" t="s">
        <v>824</v>
      </c>
      <c r="C98" s="129" t="s">
        <v>1240</v>
      </c>
      <c r="D98" s="133">
        <v>0</v>
      </c>
      <c r="E98" s="129" t="s">
        <v>827</v>
      </c>
      <c r="F98" s="129" t="s">
        <v>1491</v>
      </c>
      <c r="G98" s="129" t="s">
        <v>39</v>
      </c>
      <c r="H98" s="129" t="s">
        <v>51</v>
      </c>
      <c r="I98" s="131">
        <v>38719</v>
      </c>
      <c r="J98" s="129" t="s">
        <v>41</v>
      </c>
      <c r="K98" s="132">
        <v>9634.76</v>
      </c>
      <c r="L98" s="132">
        <v>1773.2</v>
      </c>
      <c r="M98" s="132">
        <v>7861.56</v>
      </c>
    </row>
    <row r="99" spans="2:13" x14ac:dyDescent="0.2">
      <c r="B99" s="129" t="s">
        <v>824</v>
      </c>
      <c r="C99" s="129" t="s">
        <v>831</v>
      </c>
      <c r="D99" s="133">
        <v>0</v>
      </c>
      <c r="E99" s="129" t="s">
        <v>827</v>
      </c>
      <c r="F99" s="129" t="s">
        <v>1491</v>
      </c>
      <c r="G99" s="129" t="s">
        <v>39</v>
      </c>
      <c r="H99" s="129" t="s">
        <v>51</v>
      </c>
      <c r="I99" s="131">
        <v>38719</v>
      </c>
      <c r="J99" s="129" t="s">
        <v>41</v>
      </c>
      <c r="K99" s="132">
        <v>1739.62</v>
      </c>
      <c r="L99" s="132">
        <v>320.16000000000003</v>
      </c>
      <c r="M99" s="132">
        <v>1419.46</v>
      </c>
    </row>
    <row r="100" spans="2:13" x14ac:dyDescent="0.2">
      <c r="B100" s="129" t="s">
        <v>824</v>
      </c>
      <c r="C100" s="129" t="s">
        <v>1151</v>
      </c>
      <c r="D100" s="133">
        <v>0</v>
      </c>
      <c r="E100" s="129" t="s">
        <v>827</v>
      </c>
      <c r="F100" s="129" t="s">
        <v>1491</v>
      </c>
      <c r="G100" s="129" t="s">
        <v>39</v>
      </c>
      <c r="H100" s="129" t="s">
        <v>51</v>
      </c>
      <c r="I100" s="131">
        <v>38719</v>
      </c>
      <c r="J100" s="129" t="s">
        <v>41</v>
      </c>
      <c r="K100" s="132">
        <v>19592.830000000002</v>
      </c>
      <c r="L100" s="132">
        <v>3605.91</v>
      </c>
      <c r="M100" s="132">
        <v>15986.92</v>
      </c>
    </row>
    <row r="101" spans="2:13" x14ac:dyDescent="0.2">
      <c r="B101" s="129" t="s">
        <v>824</v>
      </c>
      <c r="C101" s="129" t="s">
        <v>1526</v>
      </c>
      <c r="D101" s="133">
        <v>0</v>
      </c>
      <c r="E101" s="129" t="s">
        <v>827</v>
      </c>
      <c r="F101" s="129" t="s">
        <v>1491</v>
      </c>
      <c r="G101" s="129" t="s">
        <v>39</v>
      </c>
      <c r="H101" s="129" t="s">
        <v>51</v>
      </c>
      <c r="I101" s="131">
        <v>38719</v>
      </c>
      <c r="J101" s="129" t="s">
        <v>41</v>
      </c>
      <c r="K101" s="132">
        <v>10334.51</v>
      </c>
      <c r="L101" s="132">
        <v>1901.99</v>
      </c>
      <c r="M101" s="132">
        <v>8432.52</v>
      </c>
    </row>
    <row r="102" spans="2:13" x14ac:dyDescent="0.2">
      <c r="B102" s="129" t="s">
        <v>824</v>
      </c>
      <c r="C102" s="129" t="s">
        <v>1162</v>
      </c>
      <c r="D102" s="133">
        <v>0</v>
      </c>
      <c r="E102" s="129" t="s">
        <v>827</v>
      </c>
      <c r="F102" s="129" t="s">
        <v>1491</v>
      </c>
      <c r="G102" s="129" t="s">
        <v>39</v>
      </c>
      <c r="H102" s="129" t="s">
        <v>51</v>
      </c>
      <c r="I102" s="131">
        <v>38719</v>
      </c>
      <c r="J102" s="129" t="s">
        <v>41</v>
      </c>
      <c r="K102" s="132">
        <v>159.72</v>
      </c>
      <c r="L102" s="132">
        <v>29.4</v>
      </c>
      <c r="M102" s="132">
        <v>130.32</v>
      </c>
    </row>
    <row r="103" spans="2:13" x14ac:dyDescent="0.2">
      <c r="B103" s="129" t="s">
        <v>824</v>
      </c>
      <c r="C103" s="129" t="s">
        <v>1166</v>
      </c>
      <c r="D103" s="133">
        <v>1</v>
      </c>
      <c r="E103" s="129" t="s">
        <v>827</v>
      </c>
      <c r="F103" s="129" t="s">
        <v>1491</v>
      </c>
      <c r="G103" s="129" t="s">
        <v>39</v>
      </c>
      <c r="H103" s="129" t="s">
        <v>51</v>
      </c>
      <c r="I103" s="131">
        <v>38719</v>
      </c>
      <c r="J103" s="129" t="s">
        <v>41</v>
      </c>
      <c r="K103" s="132">
        <v>11929.45</v>
      </c>
      <c r="L103" s="132">
        <v>2195.52</v>
      </c>
      <c r="M103" s="132">
        <v>9733.93</v>
      </c>
    </row>
    <row r="104" spans="2:13" x14ac:dyDescent="0.2">
      <c r="B104" s="129" t="s">
        <v>824</v>
      </c>
      <c r="C104" s="129" t="s">
        <v>1533</v>
      </c>
      <c r="D104" s="133">
        <v>0</v>
      </c>
      <c r="E104" s="129" t="s">
        <v>827</v>
      </c>
      <c r="F104" s="129" t="s">
        <v>1491</v>
      </c>
      <c r="G104" s="129" t="s">
        <v>39</v>
      </c>
      <c r="H104" s="129" t="s">
        <v>51</v>
      </c>
      <c r="I104" s="131">
        <v>38719</v>
      </c>
      <c r="J104" s="129" t="s">
        <v>41</v>
      </c>
      <c r="K104" s="132">
        <v>4294.12</v>
      </c>
      <c r="L104" s="132">
        <v>790.3</v>
      </c>
      <c r="M104" s="132">
        <v>3503.82</v>
      </c>
    </row>
    <row r="105" spans="2:13" x14ac:dyDescent="0.2">
      <c r="B105" s="129" t="s">
        <v>824</v>
      </c>
      <c r="C105" s="129" t="s">
        <v>1170</v>
      </c>
      <c r="D105" s="133">
        <v>1</v>
      </c>
      <c r="E105" s="129" t="s">
        <v>827</v>
      </c>
      <c r="F105" s="129" t="s">
        <v>1491</v>
      </c>
      <c r="G105" s="129" t="s">
        <v>39</v>
      </c>
      <c r="H105" s="129" t="s">
        <v>51</v>
      </c>
      <c r="I105" s="131">
        <v>38719</v>
      </c>
      <c r="J105" s="129" t="s">
        <v>41</v>
      </c>
      <c r="K105" s="132">
        <v>3314.89</v>
      </c>
      <c r="L105" s="132">
        <v>610.08000000000004</v>
      </c>
      <c r="M105" s="132">
        <v>2704.81</v>
      </c>
    </row>
    <row r="106" spans="2:13" x14ac:dyDescent="0.2">
      <c r="B106" s="129" t="s">
        <v>824</v>
      </c>
      <c r="C106" s="129" t="s">
        <v>834</v>
      </c>
      <c r="D106" s="133">
        <v>0</v>
      </c>
      <c r="E106" s="129" t="s">
        <v>827</v>
      </c>
      <c r="F106" s="129" t="s">
        <v>1491</v>
      </c>
      <c r="G106" s="129" t="s">
        <v>39</v>
      </c>
      <c r="H106" s="129" t="s">
        <v>51</v>
      </c>
      <c r="I106" s="131">
        <v>38719</v>
      </c>
      <c r="J106" s="129" t="s">
        <v>41</v>
      </c>
      <c r="K106" s="132">
        <v>5560.41</v>
      </c>
      <c r="L106" s="132">
        <v>1023.35</v>
      </c>
      <c r="M106" s="132">
        <v>4537.0600000000004</v>
      </c>
    </row>
    <row r="107" spans="2:13" x14ac:dyDescent="0.2">
      <c r="B107" s="129" t="s">
        <v>824</v>
      </c>
      <c r="C107" s="129" t="s">
        <v>1534</v>
      </c>
      <c r="D107" s="133">
        <v>0</v>
      </c>
      <c r="E107" s="129" t="s">
        <v>827</v>
      </c>
      <c r="F107" s="129" t="s">
        <v>1491</v>
      </c>
      <c r="G107" s="129" t="s">
        <v>39</v>
      </c>
      <c r="H107" s="129" t="s">
        <v>51</v>
      </c>
      <c r="I107" s="131">
        <v>38719</v>
      </c>
      <c r="J107" s="129" t="s">
        <v>41</v>
      </c>
      <c r="K107" s="132">
        <v>223.52</v>
      </c>
      <c r="L107" s="132">
        <v>41.14</v>
      </c>
      <c r="M107" s="132">
        <v>182.38</v>
      </c>
    </row>
    <row r="108" spans="2:13" x14ac:dyDescent="0.2">
      <c r="B108" s="129" t="s">
        <v>824</v>
      </c>
      <c r="C108" s="129" t="s">
        <v>1175</v>
      </c>
      <c r="D108" s="133">
        <v>1</v>
      </c>
      <c r="E108" s="129" t="s">
        <v>827</v>
      </c>
      <c r="F108" s="129" t="s">
        <v>1491</v>
      </c>
      <c r="G108" s="129" t="s">
        <v>39</v>
      </c>
      <c r="H108" s="129" t="s">
        <v>51</v>
      </c>
      <c r="I108" s="131">
        <v>38719</v>
      </c>
      <c r="J108" s="129" t="s">
        <v>41</v>
      </c>
      <c r="K108" s="132">
        <v>41224.42</v>
      </c>
      <c r="L108" s="132">
        <v>7587.04</v>
      </c>
      <c r="M108" s="132">
        <v>33637.379999999997</v>
      </c>
    </row>
    <row r="109" spans="2:13" x14ac:dyDescent="0.2">
      <c r="B109" s="129" t="s">
        <v>824</v>
      </c>
      <c r="C109" s="129" t="s">
        <v>1543</v>
      </c>
      <c r="D109" s="133">
        <v>0</v>
      </c>
      <c r="E109" s="129" t="s">
        <v>827</v>
      </c>
      <c r="F109" s="129" t="s">
        <v>1491</v>
      </c>
      <c r="G109" s="129" t="s">
        <v>39</v>
      </c>
      <c r="H109" s="129" t="s">
        <v>51</v>
      </c>
      <c r="I109" s="131">
        <v>38719</v>
      </c>
      <c r="J109" s="129" t="s">
        <v>41</v>
      </c>
      <c r="K109" s="132">
        <v>137.69999999999999</v>
      </c>
      <c r="L109" s="132">
        <v>25.34</v>
      </c>
      <c r="M109" s="132">
        <v>112.36</v>
      </c>
    </row>
    <row r="110" spans="2:13" x14ac:dyDescent="0.2">
      <c r="B110" s="129" t="s">
        <v>824</v>
      </c>
      <c r="C110" s="129" t="s">
        <v>825</v>
      </c>
      <c r="D110" s="133">
        <v>0</v>
      </c>
      <c r="E110" s="129" t="s">
        <v>827</v>
      </c>
      <c r="F110" s="129" t="s">
        <v>1491</v>
      </c>
      <c r="G110" s="129" t="s">
        <v>109</v>
      </c>
      <c r="H110" s="129" t="s">
        <v>51</v>
      </c>
      <c r="I110" s="131">
        <v>38899</v>
      </c>
      <c r="J110" s="129" t="s">
        <v>41</v>
      </c>
      <c r="K110" s="132">
        <v>0</v>
      </c>
      <c r="L110" s="132">
        <v>0</v>
      </c>
      <c r="M110" s="132">
        <v>0</v>
      </c>
    </row>
    <row r="111" spans="2:13" x14ac:dyDescent="0.2">
      <c r="B111" s="129" t="s">
        <v>824</v>
      </c>
      <c r="C111" s="129" t="s">
        <v>826</v>
      </c>
      <c r="D111" s="133">
        <v>0</v>
      </c>
      <c r="E111" s="129" t="s">
        <v>827</v>
      </c>
      <c r="F111" s="129" t="s">
        <v>1491</v>
      </c>
      <c r="G111" s="129" t="s">
        <v>109</v>
      </c>
      <c r="H111" s="129" t="s">
        <v>51</v>
      </c>
      <c r="I111" s="131">
        <v>39114</v>
      </c>
      <c r="J111" s="129" t="s">
        <v>41</v>
      </c>
      <c r="K111" s="132">
        <v>0</v>
      </c>
      <c r="L111" s="132">
        <v>0</v>
      </c>
      <c r="M111" s="132">
        <v>0</v>
      </c>
    </row>
    <row r="112" spans="2:13" x14ac:dyDescent="0.2">
      <c r="B112" s="129" t="s">
        <v>824</v>
      </c>
      <c r="C112" s="129" t="s">
        <v>1123</v>
      </c>
      <c r="D112" s="133">
        <v>2</v>
      </c>
      <c r="E112" s="129" t="s">
        <v>827</v>
      </c>
      <c r="F112" s="129" t="s">
        <v>1491</v>
      </c>
      <c r="G112" s="129" t="s">
        <v>39</v>
      </c>
      <c r="H112" s="129" t="s">
        <v>51</v>
      </c>
      <c r="I112" s="131">
        <v>39518</v>
      </c>
      <c r="J112" s="129" t="s">
        <v>41</v>
      </c>
      <c r="K112" s="132">
        <v>15932.27</v>
      </c>
      <c r="L112" s="132">
        <v>2029.99</v>
      </c>
      <c r="M112" s="132">
        <v>13902.28</v>
      </c>
    </row>
    <row r="113" spans="1:13" x14ac:dyDescent="0.2">
      <c r="B113" s="129" t="s">
        <v>824</v>
      </c>
      <c r="C113" s="129" t="s">
        <v>1554</v>
      </c>
      <c r="D113" s="133">
        <v>0</v>
      </c>
      <c r="E113" s="129" t="s">
        <v>827</v>
      </c>
      <c r="F113" s="129" t="s">
        <v>1491</v>
      </c>
      <c r="G113" s="129" t="s">
        <v>109</v>
      </c>
      <c r="H113" s="129" t="s">
        <v>51</v>
      </c>
      <c r="I113" s="131">
        <v>39518</v>
      </c>
      <c r="J113" s="129" t="s">
        <v>41</v>
      </c>
      <c r="K113" s="132">
        <v>0</v>
      </c>
      <c r="L113" s="132">
        <v>0</v>
      </c>
      <c r="M113" s="132">
        <v>0</v>
      </c>
    </row>
    <row r="114" spans="1:13" x14ac:dyDescent="0.2">
      <c r="B114" s="129" t="s">
        <v>824</v>
      </c>
      <c r="C114" s="129" t="s">
        <v>1553</v>
      </c>
      <c r="D114" s="133">
        <v>3</v>
      </c>
      <c r="E114" s="129" t="s">
        <v>827</v>
      </c>
      <c r="F114" s="129" t="s">
        <v>1491</v>
      </c>
      <c r="G114" s="129" t="s">
        <v>39</v>
      </c>
      <c r="H114" s="129" t="s">
        <v>51</v>
      </c>
      <c r="I114" s="131">
        <v>40542</v>
      </c>
      <c r="J114" s="129" t="s">
        <v>41</v>
      </c>
      <c r="K114" s="132">
        <v>72977.210000000006</v>
      </c>
      <c r="L114" s="132">
        <v>5165.7299999999996</v>
      </c>
      <c r="M114" s="132">
        <v>67811.48</v>
      </c>
    </row>
    <row r="115" spans="1:13" x14ac:dyDescent="0.2">
      <c r="B115" s="129" t="s">
        <v>824</v>
      </c>
      <c r="C115" s="129" t="s">
        <v>829</v>
      </c>
      <c r="D115" s="133">
        <v>1</v>
      </c>
      <c r="E115" s="129" t="s">
        <v>827</v>
      </c>
      <c r="F115" s="129" t="s">
        <v>1491</v>
      </c>
      <c r="G115" s="129" t="s">
        <v>39</v>
      </c>
      <c r="H115" s="129" t="s">
        <v>51</v>
      </c>
      <c r="I115" s="131">
        <v>40976</v>
      </c>
      <c r="J115" s="129" t="s">
        <v>41</v>
      </c>
      <c r="K115" s="132">
        <v>45144.02</v>
      </c>
      <c r="L115" s="132">
        <v>639.11</v>
      </c>
      <c r="M115" s="132">
        <v>44504.91</v>
      </c>
    </row>
    <row r="116" spans="1:13" x14ac:dyDescent="0.2">
      <c r="B116" s="129" t="s">
        <v>824</v>
      </c>
      <c r="C116" s="129" t="s">
        <v>1555</v>
      </c>
      <c r="D116" s="133">
        <v>0</v>
      </c>
      <c r="E116" s="129" t="s">
        <v>827</v>
      </c>
      <c r="F116" s="129" t="s">
        <v>1491</v>
      </c>
      <c r="G116" s="129" t="s">
        <v>109</v>
      </c>
      <c r="H116" s="129" t="s">
        <v>51</v>
      </c>
      <c r="I116" s="131">
        <v>40976</v>
      </c>
      <c r="J116" s="129" t="s">
        <v>41</v>
      </c>
      <c r="K116" s="132">
        <v>0</v>
      </c>
      <c r="L116" s="132">
        <v>0</v>
      </c>
      <c r="M116" s="132">
        <v>0</v>
      </c>
    </row>
    <row r="120" spans="1:13" x14ac:dyDescent="0.2">
      <c r="A120" s="1"/>
    </row>
    <row r="121" spans="1:13" x14ac:dyDescent="0.2">
      <c r="A121" s="1"/>
    </row>
    <row r="122" spans="1:13" x14ac:dyDescent="0.2">
      <c r="A122" s="1"/>
    </row>
    <row r="123" spans="1:13" x14ac:dyDescent="0.2">
      <c r="A123" s="141"/>
    </row>
  </sheetData>
  <sortState xmlns:xlrd2="http://schemas.microsoft.com/office/spreadsheetml/2017/richdata2" ref="B3:M111">
    <sortCondition ref="I3:I111"/>
  </sortState>
  <pageMargins left="0.7" right="0.7" top="0.75" bottom="0.75" header="0.3" footer="0.3"/>
  <pageSetup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7"/>
  <sheetViews>
    <sheetView topLeftCell="C13" workbookViewId="0">
      <selection activeCell="F8" sqref="F8:F35"/>
    </sheetView>
  </sheetViews>
  <sheetFormatPr defaultRowHeight="12.75" x14ac:dyDescent="0.2"/>
  <cols>
    <col min="1" max="1" width="32.7109375" customWidth="1"/>
    <col min="2" max="3" width="11.28515625" bestFit="1" customWidth="1"/>
    <col min="4" max="4" width="11" customWidth="1"/>
    <col min="5" max="5" width="10.7109375" customWidth="1"/>
    <col min="8" max="8" width="12" customWidth="1"/>
    <col min="9" max="9" width="10.5703125" customWidth="1"/>
    <col min="10" max="10" width="11.85546875" customWidth="1"/>
    <col min="12" max="12" width="11.28515625" customWidth="1"/>
    <col min="14" max="15" width="10.28515625" bestFit="1" customWidth="1"/>
  </cols>
  <sheetData>
    <row r="1" spans="1:17" x14ac:dyDescent="0.2">
      <c r="A1" s="143" t="s">
        <v>1559</v>
      </c>
      <c r="B1" s="141"/>
      <c r="C1" s="141"/>
      <c r="D1" s="141"/>
      <c r="E1" s="141"/>
      <c r="F1" s="141"/>
      <c r="G1" s="141"/>
      <c r="H1" s="141"/>
      <c r="I1" s="141"/>
    </row>
    <row r="2" spans="1:17" x14ac:dyDescent="0.2">
      <c r="A2" s="143" t="s">
        <v>1585</v>
      </c>
      <c r="B2" s="141"/>
      <c r="C2" s="141"/>
      <c r="D2" s="141"/>
      <c r="E2" s="141"/>
      <c r="F2" s="141"/>
      <c r="G2" s="141"/>
      <c r="H2" s="141"/>
      <c r="I2" s="141"/>
    </row>
    <row r="3" spans="1:17" x14ac:dyDescent="0.2">
      <c r="A3" s="141"/>
      <c r="B3" s="141"/>
      <c r="C3" s="141"/>
      <c r="D3" s="141"/>
      <c r="E3" s="141"/>
      <c r="F3" s="141"/>
      <c r="G3" s="141"/>
      <c r="H3" s="141"/>
      <c r="I3" s="141"/>
    </row>
    <row r="4" spans="1:17" x14ac:dyDescent="0.2">
      <c r="A4" s="143" t="s">
        <v>1562</v>
      </c>
      <c r="B4" s="141"/>
      <c r="C4" s="141"/>
      <c r="D4" s="141"/>
      <c r="E4" s="141"/>
      <c r="F4" s="141"/>
      <c r="G4" s="141"/>
      <c r="H4" s="141"/>
      <c r="I4" s="141"/>
    </row>
    <row r="5" spans="1:17" s="141" customFormat="1" x14ac:dyDescent="0.2">
      <c r="A5" s="147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  <c r="K5" s="156" t="s">
        <v>1616</v>
      </c>
      <c r="L5" s="156" t="s">
        <v>1617</v>
      </c>
    </row>
    <row r="6" spans="1:17" s="141" customFormat="1" x14ac:dyDescent="0.2"/>
    <row r="7" spans="1:17" s="141" customFormat="1" ht="38.25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  <c r="K7" s="154" t="s">
        <v>1618</v>
      </c>
      <c r="L7" s="154" t="s">
        <v>1619</v>
      </c>
    </row>
    <row r="8" spans="1:17" x14ac:dyDescent="0.2">
      <c r="A8" s="199" t="s">
        <v>1141</v>
      </c>
      <c r="B8" s="136">
        <v>27586.97</v>
      </c>
      <c r="C8" s="136">
        <v>27586.97</v>
      </c>
      <c r="D8" s="136">
        <v>0</v>
      </c>
      <c r="E8" s="135">
        <v>25385</v>
      </c>
      <c r="F8" s="274">
        <v>2.64E-2</v>
      </c>
      <c r="G8" s="136">
        <v>0</v>
      </c>
      <c r="H8" s="172">
        <v>0.1</v>
      </c>
      <c r="I8" s="158">
        <f>D8*H8</f>
        <v>0</v>
      </c>
      <c r="J8" s="158">
        <f>G8*H8</f>
        <v>0</v>
      </c>
      <c r="M8" s="134" t="s">
        <v>51</v>
      </c>
      <c r="N8" s="158">
        <f t="shared" ref="N8:N35" si="0">B8*H8</f>
        <v>2758.6970000000001</v>
      </c>
      <c r="O8" s="158">
        <f t="shared" ref="O8:O35" si="1">C8*H8</f>
        <v>2758.6970000000001</v>
      </c>
      <c r="P8" s="158">
        <f t="shared" ref="P8:P35" si="2">N8-O8</f>
        <v>0</v>
      </c>
      <c r="Q8" s="158">
        <f t="shared" ref="Q8:Q35" si="3">J8</f>
        <v>0</v>
      </c>
    </row>
    <row r="9" spans="1:17" x14ac:dyDescent="0.2">
      <c r="A9" s="199" t="s">
        <v>1499</v>
      </c>
      <c r="B9" s="136">
        <v>629.79999999999995</v>
      </c>
      <c r="C9" s="136">
        <v>629.79999999999995</v>
      </c>
      <c r="D9" s="136">
        <v>0</v>
      </c>
      <c r="E9" s="135">
        <v>25750</v>
      </c>
      <c r="F9" s="274">
        <v>2.64E-2</v>
      </c>
      <c r="G9" s="136">
        <v>0</v>
      </c>
      <c r="H9" s="172">
        <v>0.1</v>
      </c>
      <c r="I9" s="158">
        <f t="shared" ref="I9:I33" si="4">D9*H9</f>
        <v>0</v>
      </c>
      <c r="J9" s="158">
        <f t="shared" ref="J9:J33" si="5">G9*H9</f>
        <v>0</v>
      </c>
      <c r="M9" s="134" t="s">
        <v>51</v>
      </c>
      <c r="N9" s="158">
        <f t="shared" si="0"/>
        <v>62.98</v>
      </c>
      <c r="O9" s="158">
        <f t="shared" si="1"/>
        <v>62.98</v>
      </c>
      <c r="P9" s="158">
        <f t="shared" si="2"/>
        <v>0</v>
      </c>
      <c r="Q9" s="158">
        <f t="shared" si="3"/>
        <v>0</v>
      </c>
    </row>
    <row r="10" spans="1:17" x14ac:dyDescent="0.2">
      <c r="A10" s="199" t="s">
        <v>1122</v>
      </c>
      <c r="B10" s="136">
        <v>1181.07</v>
      </c>
      <c r="C10" s="136">
        <v>1181.07</v>
      </c>
      <c r="D10" s="136">
        <v>0</v>
      </c>
      <c r="E10" s="135">
        <v>25750</v>
      </c>
      <c r="F10" s="274">
        <v>2.64E-2</v>
      </c>
      <c r="G10" s="136">
        <v>0</v>
      </c>
      <c r="H10" s="172">
        <v>0.1</v>
      </c>
      <c r="I10" s="158">
        <f t="shared" si="4"/>
        <v>0</v>
      </c>
      <c r="J10" s="158">
        <f t="shared" si="5"/>
        <v>0</v>
      </c>
      <c r="M10" s="134" t="s">
        <v>51</v>
      </c>
      <c r="N10" s="158">
        <f t="shared" si="0"/>
        <v>118.107</v>
      </c>
      <c r="O10" s="158">
        <f t="shared" si="1"/>
        <v>118.107</v>
      </c>
      <c r="P10" s="158">
        <f t="shared" si="2"/>
        <v>0</v>
      </c>
      <c r="Q10" s="158">
        <f t="shared" si="3"/>
        <v>0</v>
      </c>
    </row>
    <row r="11" spans="1:17" x14ac:dyDescent="0.2">
      <c r="A11" s="199" t="s">
        <v>1130</v>
      </c>
      <c r="B11" s="136">
        <v>721.79</v>
      </c>
      <c r="C11" s="136">
        <v>721.79</v>
      </c>
      <c r="D11" s="136">
        <v>0</v>
      </c>
      <c r="E11" s="135">
        <v>25750</v>
      </c>
      <c r="F11" s="274">
        <v>2.64E-2</v>
      </c>
      <c r="G11" s="136">
        <v>0</v>
      </c>
      <c r="H11" s="172">
        <v>0.1</v>
      </c>
      <c r="I11" s="158">
        <f t="shared" si="4"/>
        <v>0</v>
      </c>
      <c r="J11" s="158">
        <f t="shared" si="5"/>
        <v>0</v>
      </c>
      <c r="M11" s="134" t="s">
        <v>51</v>
      </c>
      <c r="N11" s="158">
        <f t="shared" si="0"/>
        <v>72.179000000000002</v>
      </c>
      <c r="O11" s="158">
        <f t="shared" si="1"/>
        <v>72.179000000000002</v>
      </c>
      <c r="P11" s="158">
        <f t="shared" si="2"/>
        <v>0</v>
      </c>
      <c r="Q11" s="158">
        <f t="shared" si="3"/>
        <v>0</v>
      </c>
    </row>
    <row r="12" spans="1:17" x14ac:dyDescent="0.2">
      <c r="A12" s="199" t="s">
        <v>1528</v>
      </c>
      <c r="B12" s="136">
        <v>1342.1</v>
      </c>
      <c r="C12" s="136">
        <v>1342.1</v>
      </c>
      <c r="D12" s="136">
        <v>0</v>
      </c>
      <c r="E12" s="135">
        <v>25750</v>
      </c>
      <c r="F12" s="274">
        <v>2.64E-2</v>
      </c>
      <c r="G12" s="136">
        <v>0</v>
      </c>
      <c r="H12" s="172">
        <v>0.1</v>
      </c>
      <c r="I12" s="158">
        <f t="shared" si="4"/>
        <v>0</v>
      </c>
      <c r="J12" s="158">
        <f t="shared" si="5"/>
        <v>0</v>
      </c>
      <c r="M12" s="134" t="s">
        <v>51</v>
      </c>
      <c r="N12" s="158">
        <f t="shared" si="0"/>
        <v>134.21</v>
      </c>
      <c r="O12" s="158">
        <f t="shared" si="1"/>
        <v>134.21</v>
      </c>
      <c r="P12" s="158">
        <f t="shared" si="2"/>
        <v>0</v>
      </c>
      <c r="Q12" s="158">
        <f t="shared" si="3"/>
        <v>0</v>
      </c>
    </row>
    <row r="13" spans="1:17" x14ac:dyDescent="0.2">
      <c r="A13" s="199" t="s">
        <v>1529</v>
      </c>
      <c r="B13" s="136">
        <v>671.05</v>
      </c>
      <c r="C13" s="136">
        <v>671.05</v>
      </c>
      <c r="D13" s="136">
        <v>0</v>
      </c>
      <c r="E13" s="135">
        <v>25750</v>
      </c>
      <c r="F13" s="274">
        <v>2.64E-2</v>
      </c>
      <c r="G13" s="136">
        <v>0</v>
      </c>
      <c r="H13" s="172">
        <v>0.1</v>
      </c>
      <c r="I13" s="158">
        <f t="shared" si="4"/>
        <v>0</v>
      </c>
      <c r="J13" s="158">
        <f t="shared" si="5"/>
        <v>0</v>
      </c>
      <c r="M13" s="134" t="s">
        <v>51</v>
      </c>
      <c r="N13" s="158">
        <f t="shared" si="0"/>
        <v>67.105000000000004</v>
      </c>
      <c r="O13" s="158">
        <f t="shared" si="1"/>
        <v>67.105000000000004</v>
      </c>
      <c r="P13" s="158">
        <f t="shared" si="2"/>
        <v>0</v>
      </c>
      <c r="Q13" s="158">
        <f t="shared" si="3"/>
        <v>0</v>
      </c>
    </row>
    <row r="14" spans="1:17" x14ac:dyDescent="0.2">
      <c r="A14" s="199" t="s">
        <v>1545</v>
      </c>
      <c r="B14" s="136">
        <v>5742.89</v>
      </c>
      <c r="C14" s="136">
        <v>5742.89</v>
      </c>
      <c r="D14" s="136">
        <v>0</v>
      </c>
      <c r="E14" s="135">
        <v>25750</v>
      </c>
      <c r="F14" s="274">
        <v>2.64E-2</v>
      </c>
      <c r="G14" s="136">
        <v>0</v>
      </c>
      <c r="H14" s="172">
        <v>0.1</v>
      </c>
      <c r="I14" s="158">
        <f t="shared" si="4"/>
        <v>0</v>
      </c>
      <c r="J14" s="158">
        <f t="shared" si="5"/>
        <v>0</v>
      </c>
      <c r="M14" s="134" t="s">
        <v>51</v>
      </c>
      <c r="N14" s="158">
        <f t="shared" si="0"/>
        <v>574.2890000000001</v>
      </c>
      <c r="O14" s="158">
        <f t="shared" si="1"/>
        <v>574.2890000000001</v>
      </c>
      <c r="P14" s="158">
        <f t="shared" si="2"/>
        <v>0</v>
      </c>
      <c r="Q14" s="158">
        <f t="shared" si="3"/>
        <v>0</v>
      </c>
    </row>
    <row r="15" spans="1:17" x14ac:dyDescent="0.2">
      <c r="A15" s="199" t="s">
        <v>1546</v>
      </c>
      <c r="B15" s="136">
        <v>2379.11</v>
      </c>
      <c r="C15" s="136">
        <v>2379.11</v>
      </c>
      <c r="D15" s="136">
        <v>0</v>
      </c>
      <c r="E15" s="135">
        <v>27211</v>
      </c>
      <c r="F15" s="274">
        <v>2.64E-2</v>
      </c>
      <c r="G15" s="136">
        <v>0</v>
      </c>
      <c r="H15" s="172">
        <v>0.1</v>
      </c>
      <c r="I15" s="158">
        <f t="shared" si="4"/>
        <v>0</v>
      </c>
      <c r="J15" s="158">
        <f t="shared" si="5"/>
        <v>0</v>
      </c>
      <c r="M15" s="134" t="s">
        <v>51</v>
      </c>
      <c r="N15" s="158">
        <f t="shared" si="0"/>
        <v>237.91100000000003</v>
      </c>
      <c r="O15" s="158">
        <f t="shared" si="1"/>
        <v>237.91100000000003</v>
      </c>
      <c r="P15" s="158">
        <f t="shared" si="2"/>
        <v>0</v>
      </c>
      <c r="Q15" s="158">
        <f t="shared" si="3"/>
        <v>0</v>
      </c>
    </row>
    <row r="16" spans="1:17" x14ac:dyDescent="0.2">
      <c r="A16" s="199" t="s">
        <v>1548</v>
      </c>
      <c r="B16" s="136">
        <v>2499.14</v>
      </c>
      <c r="C16" s="136">
        <v>2499.14</v>
      </c>
      <c r="D16" s="136">
        <v>0</v>
      </c>
      <c r="E16" s="135">
        <v>27211</v>
      </c>
      <c r="F16" s="274">
        <v>2.64E-2</v>
      </c>
      <c r="G16" s="136">
        <v>0</v>
      </c>
      <c r="H16" s="172">
        <v>0.1</v>
      </c>
      <c r="I16" s="158">
        <f t="shared" si="4"/>
        <v>0</v>
      </c>
      <c r="J16" s="158">
        <f t="shared" si="5"/>
        <v>0</v>
      </c>
      <c r="M16" s="134" t="s">
        <v>51</v>
      </c>
      <c r="N16" s="158">
        <f t="shared" si="0"/>
        <v>249.91399999999999</v>
      </c>
      <c r="O16" s="158">
        <f t="shared" si="1"/>
        <v>249.91399999999999</v>
      </c>
      <c r="P16" s="158">
        <f t="shared" si="2"/>
        <v>0</v>
      </c>
      <c r="Q16" s="158">
        <f t="shared" si="3"/>
        <v>0</v>
      </c>
    </row>
    <row r="17" spans="1:17" x14ac:dyDescent="0.2">
      <c r="A17" s="199" t="s">
        <v>1111</v>
      </c>
      <c r="B17" s="136">
        <v>12856</v>
      </c>
      <c r="C17" s="136">
        <v>12856</v>
      </c>
      <c r="D17" s="136">
        <v>0</v>
      </c>
      <c r="E17" s="135">
        <v>27576</v>
      </c>
      <c r="F17" s="274">
        <v>2.64E-2</v>
      </c>
      <c r="G17" s="136">
        <v>0</v>
      </c>
      <c r="H17" s="172">
        <v>0.1</v>
      </c>
      <c r="I17" s="158">
        <f t="shared" si="4"/>
        <v>0</v>
      </c>
      <c r="J17" s="158">
        <f t="shared" si="5"/>
        <v>0</v>
      </c>
      <c r="M17" s="134" t="s">
        <v>51</v>
      </c>
      <c r="N17" s="158">
        <f t="shared" si="0"/>
        <v>1285.6000000000001</v>
      </c>
      <c r="O17" s="158">
        <f t="shared" si="1"/>
        <v>1285.6000000000001</v>
      </c>
      <c r="P17" s="158">
        <f t="shared" si="2"/>
        <v>0</v>
      </c>
      <c r="Q17" s="158">
        <f t="shared" si="3"/>
        <v>0</v>
      </c>
    </row>
    <row r="18" spans="1:17" x14ac:dyDescent="0.2">
      <c r="A18" s="199" t="s">
        <v>1129</v>
      </c>
      <c r="B18" s="136">
        <v>13186.33</v>
      </c>
      <c r="C18" s="136">
        <v>13186.33</v>
      </c>
      <c r="D18" s="136">
        <v>0</v>
      </c>
      <c r="E18" s="135">
        <v>27576</v>
      </c>
      <c r="F18" s="274">
        <v>2.64E-2</v>
      </c>
      <c r="G18" s="136">
        <v>0</v>
      </c>
      <c r="H18" s="172">
        <v>0.1</v>
      </c>
      <c r="I18" s="158">
        <f t="shared" si="4"/>
        <v>0</v>
      </c>
      <c r="J18" s="158">
        <f t="shared" si="5"/>
        <v>0</v>
      </c>
      <c r="M18" s="134" t="s">
        <v>51</v>
      </c>
      <c r="N18" s="158">
        <f t="shared" si="0"/>
        <v>1318.633</v>
      </c>
      <c r="O18" s="158">
        <f t="shared" si="1"/>
        <v>1318.633</v>
      </c>
      <c r="P18" s="158">
        <f t="shared" si="2"/>
        <v>0</v>
      </c>
      <c r="Q18" s="158">
        <f t="shared" si="3"/>
        <v>0</v>
      </c>
    </row>
    <row r="19" spans="1:17" x14ac:dyDescent="0.2">
      <c r="A19" s="199" t="s">
        <v>1143</v>
      </c>
      <c r="B19" s="136">
        <v>35558.080000000002</v>
      </c>
      <c r="C19" s="136">
        <v>35558.080000000002</v>
      </c>
      <c r="D19" s="136">
        <v>0</v>
      </c>
      <c r="E19" s="135">
        <v>27576</v>
      </c>
      <c r="F19" s="274">
        <v>2.64E-2</v>
      </c>
      <c r="G19" s="136">
        <v>0</v>
      </c>
      <c r="H19" s="172">
        <v>0.1</v>
      </c>
      <c r="I19" s="158">
        <f t="shared" si="4"/>
        <v>0</v>
      </c>
      <c r="J19" s="158">
        <f t="shared" si="5"/>
        <v>0</v>
      </c>
      <c r="M19" s="134" t="s">
        <v>51</v>
      </c>
      <c r="N19" s="158">
        <f t="shared" si="0"/>
        <v>3555.8080000000004</v>
      </c>
      <c r="O19" s="158">
        <f t="shared" si="1"/>
        <v>3555.8080000000004</v>
      </c>
      <c r="P19" s="158">
        <f t="shared" si="2"/>
        <v>0</v>
      </c>
      <c r="Q19" s="158">
        <f t="shared" si="3"/>
        <v>0</v>
      </c>
    </row>
    <row r="20" spans="1:17" x14ac:dyDescent="0.2">
      <c r="A20" s="199" t="s">
        <v>1535</v>
      </c>
      <c r="B20" s="136">
        <v>8609</v>
      </c>
      <c r="C20" s="136">
        <v>8609</v>
      </c>
      <c r="D20" s="136">
        <v>0</v>
      </c>
      <c r="E20" s="135">
        <v>27576</v>
      </c>
      <c r="F20" s="274">
        <v>2.64E-2</v>
      </c>
      <c r="G20" s="136">
        <v>0</v>
      </c>
      <c r="H20" s="172">
        <v>0.1</v>
      </c>
      <c r="I20" s="158">
        <f t="shared" si="4"/>
        <v>0</v>
      </c>
      <c r="J20" s="158">
        <f t="shared" si="5"/>
        <v>0</v>
      </c>
      <c r="M20" s="134" t="s">
        <v>51</v>
      </c>
      <c r="N20" s="158">
        <f t="shared" si="0"/>
        <v>860.90000000000009</v>
      </c>
      <c r="O20" s="158">
        <f t="shared" si="1"/>
        <v>860.90000000000009</v>
      </c>
      <c r="P20" s="158">
        <f t="shared" si="2"/>
        <v>0</v>
      </c>
      <c r="Q20" s="158">
        <f t="shared" si="3"/>
        <v>0</v>
      </c>
    </row>
    <row r="21" spans="1:17" x14ac:dyDescent="0.2">
      <c r="A21" s="199" t="s">
        <v>1547</v>
      </c>
      <c r="B21" s="136">
        <v>35863.730000000003</v>
      </c>
      <c r="C21" s="136">
        <v>35863.730000000003</v>
      </c>
      <c r="D21" s="136">
        <v>0</v>
      </c>
      <c r="E21" s="135">
        <v>27942</v>
      </c>
      <c r="F21" s="274">
        <v>2.64E-2</v>
      </c>
      <c r="G21" s="136">
        <v>0</v>
      </c>
      <c r="H21" s="172">
        <v>0.1</v>
      </c>
      <c r="I21" s="158">
        <f t="shared" si="4"/>
        <v>0</v>
      </c>
      <c r="J21" s="158">
        <f t="shared" si="5"/>
        <v>0</v>
      </c>
      <c r="M21" s="134" t="s">
        <v>51</v>
      </c>
      <c r="N21" s="158">
        <f t="shared" si="0"/>
        <v>3586.3730000000005</v>
      </c>
      <c r="O21" s="158">
        <f t="shared" si="1"/>
        <v>3586.3730000000005</v>
      </c>
      <c r="P21" s="158">
        <f t="shared" si="2"/>
        <v>0</v>
      </c>
      <c r="Q21" s="158">
        <f t="shared" si="3"/>
        <v>0</v>
      </c>
    </row>
    <row r="22" spans="1:17" x14ac:dyDescent="0.2">
      <c r="A22" s="199" t="s">
        <v>1118</v>
      </c>
      <c r="B22" s="136">
        <v>61205.25</v>
      </c>
      <c r="C22" s="136">
        <v>61205.25</v>
      </c>
      <c r="D22" s="136">
        <v>0</v>
      </c>
      <c r="E22" s="135">
        <v>28307</v>
      </c>
      <c r="F22" s="274">
        <v>2.64E-2</v>
      </c>
      <c r="G22" s="136">
        <v>0</v>
      </c>
      <c r="H22" s="172">
        <v>0.1</v>
      </c>
      <c r="I22" s="158">
        <f t="shared" si="4"/>
        <v>0</v>
      </c>
      <c r="J22" s="158">
        <f t="shared" si="5"/>
        <v>0</v>
      </c>
      <c r="M22" s="134" t="s">
        <v>51</v>
      </c>
      <c r="N22" s="158">
        <f t="shared" si="0"/>
        <v>6120.5250000000005</v>
      </c>
      <c r="O22" s="158">
        <f t="shared" si="1"/>
        <v>6120.5250000000005</v>
      </c>
      <c r="P22" s="158">
        <f t="shared" si="2"/>
        <v>0</v>
      </c>
      <c r="Q22" s="158">
        <f t="shared" si="3"/>
        <v>0</v>
      </c>
    </row>
    <row r="23" spans="1:17" x14ac:dyDescent="0.2">
      <c r="A23" s="199" t="s">
        <v>1532</v>
      </c>
      <c r="B23" s="136">
        <v>0</v>
      </c>
      <c r="C23" s="136">
        <v>0</v>
      </c>
      <c r="D23" s="136">
        <v>0</v>
      </c>
      <c r="E23" s="135">
        <v>30864</v>
      </c>
      <c r="F23" s="274">
        <v>2.64E-2</v>
      </c>
      <c r="G23" s="136">
        <v>0</v>
      </c>
      <c r="H23" s="172">
        <v>0.1</v>
      </c>
      <c r="I23" s="158">
        <f t="shared" si="4"/>
        <v>0</v>
      </c>
      <c r="J23" s="158">
        <f t="shared" si="5"/>
        <v>0</v>
      </c>
      <c r="M23" s="134" t="s">
        <v>51</v>
      </c>
      <c r="N23" s="158">
        <f t="shared" si="0"/>
        <v>0</v>
      </c>
      <c r="O23" s="158">
        <f t="shared" si="1"/>
        <v>0</v>
      </c>
      <c r="P23" s="158">
        <f t="shared" si="2"/>
        <v>0</v>
      </c>
      <c r="Q23" s="158">
        <f t="shared" si="3"/>
        <v>0</v>
      </c>
    </row>
    <row r="24" spans="1:17" x14ac:dyDescent="0.2">
      <c r="A24" s="199" t="s">
        <v>1518</v>
      </c>
      <c r="B24" s="136">
        <v>50</v>
      </c>
      <c r="C24" s="136">
        <v>37.520000000000003</v>
      </c>
      <c r="D24" s="136">
        <v>12.48</v>
      </c>
      <c r="E24" s="135">
        <v>31594</v>
      </c>
      <c r="F24" s="274">
        <v>2.64E-2</v>
      </c>
      <c r="G24" s="158">
        <f t="shared" ref="G24:G33" si="6">B24*F24</f>
        <v>1.32</v>
      </c>
      <c r="H24" s="172">
        <v>0.1</v>
      </c>
      <c r="I24" s="158">
        <f t="shared" si="4"/>
        <v>1.2480000000000002</v>
      </c>
      <c r="J24" s="158">
        <f t="shared" si="5"/>
        <v>0.13200000000000001</v>
      </c>
      <c r="M24" s="134" t="s">
        <v>51</v>
      </c>
      <c r="N24" s="158">
        <f t="shared" si="0"/>
        <v>5</v>
      </c>
      <c r="O24" s="158">
        <f t="shared" si="1"/>
        <v>3.7520000000000007</v>
      </c>
      <c r="P24" s="158">
        <f t="shared" si="2"/>
        <v>1.2479999999999993</v>
      </c>
      <c r="Q24" s="158">
        <f t="shared" si="3"/>
        <v>0.13200000000000001</v>
      </c>
    </row>
    <row r="25" spans="1:17" x14ac:dyDescent="0.2">
      <c r="A25" s="199" t="s">
        <v>1502</v>
      </c>
      <c r="B25" s="136">
        <v>1</v>
      </c>
      <c r="C25" s="136">
        <v>0.67</v>
      </c>
      <c r="D25" s="136">
        <v>0.33</v>
      </c>
      <c r="E25" s="135">
        <v>32690</v>
      </c>
      <c r="F25" s="274">
        <v>2.64E-2</v>
      </c>
      <c r="G25" s="158">
        <f t="shared" si="6"/>
        <v>2.64E-2</v>
      </c>
      <c r="H25" s="172">
        <v>0.1</v>
      </c>
      <c r="I25" s="158">
        <f t="shared" si="4"/>
        <v>3.3000000000000002E-2</v>
      </c>
      <c r="J25" s="158">
        <f t="shared" si="5"/>
        <v>2.64E-3</v>
      </c>
      <c r="M25" s="134" t="s">
        <v>51</v>
      </c>
      <c r="N25" s="158">
        <f t="shared" si="0"/>
        <v>0.1</v>
      </c>
      <c r="O25" s="158">
        <f t="shared" si="1"/>
        <v>6.7000000000000004E-2</v>
      </c>
      <c r="P25" s="158">
        <f t="shared" si="2"/>
        <v>3.3000000000000002E-2</v>
      </c>
      <c r="Q25" s="158">
        <f t="shared" si="3"/>
        <v>2.64E-3</v>
      </c>
    </row>
    <row r="26" spans="1:17" x14ac:dyDescent="0.2">
      <c r="A26" s="199" t="s">
        <v>1503</v>
      </c>
      <c r="B26" s="136">
        <v>0</v>
      </c>
      <c r="C26" s="136">
        <v>0</v>
      </c>
      <c r="D26" s="136">
        <v>0</v>
      </c>
      <c r="E26" s="135">
        <v>32690</v>
      </c>
      <c r="F26" s="274">
        <v>2.64E-2</v>
      </c>
      <c r="G26" s="158">
        <f t="shared" si="6"/>
        <v>0</v>
      </c>
      <c r="H26" s="172">
        <v>0.1</v>
      </c>
      <c r="I26" s="158">
        <f t="shared" si="4"/>
        <v>0</v>
      </c>
      <c r="J26" s="158">
        <f t="shared" si="5"/>
        <v>0</v>
      </c>
      <c r="M26" s="134" t="s">
        <v>51</v>
      </c>
      <c r="N26" s="158">
        <f t="shared" si="0"/>
        <v>0</v>
      </c>
      <c r="O26" s="158">
        <f t="shared" si="1"/>
        <v>0</v>
      </c>
      <c r="P26" s="158">
        <f t="shared" si="2"/>
        <v>0</v>
      </c>
      <c r="Q26" s="158">
        <f t="shared" si="3"/>
        <v>0</v>
      </c>
    </row>
    <row r="27" spans="1:17" x14ac:dyDescent="0.2">
      <c r="A27" s="199" t="s">
        <v>1521</v>
      </c>
      <c r="B27" s="136">
        <v>1862.27</v>
      </c>
      <c r="C27" s="136">
        <v>342.74</v>
      </c>
      <c r="D27" s="136">
        <v>1519.53</v>
      </c>
      <c r="E27" s="135">
        <v>38719</v>
      </c>
      <c r="F27" s="274">
        <v>2.64E-2</v>
      </c>
      <c r="G27" s="158">
        <f t="shared" si="6"/>
        <v>49.163927999999999</v>
      </c>
      <c r="H27" s="172">
        <v>0.1</v>
      </c>
      <c r="I27" s="158">
        <f t="shared" si="4"/>
        <v>151.953</v>
      </c>
      <c r="J27" s="158">
        <f t="shared" si="5"/>
        <v>4.9163928000000006</v>
      </c>
      <c r="M27" s="134" t="s">
        <v>51</v>
      </c>
      <c r="N27" s="158">
        <f t="shared" si="0"/>
        <v>186.227</v>
      </c>
      <c r="O27" s="158">
        <f t="shared" si="1"/>
        <v>34.274000000000001</v>
      </c>
      <c r="P27" s="158">
        <f t="shared" si="2"/>
        <v>151.953</v>
      </c>
      <c r="Q27" s="158">
        <f t="shared" si="3"/>
        <v>4.9163928000000006</v>
      </c>
    </row>
    <row r="28" spans="1:17" x14ac:dyDescent="0.2">
      <c r="A28" s="199" t="s">
        <v>1522</v>
      </c>
      <c r="B28" s="136">
        <v>-56.78</v>
      </c>
      <c r="C28" s="136">
        <v>-10.45</v>
      </c>
      <c r="D28" s="136">
        <v>-46.33</v>
      </c>
      <c r="E28" s="135">
        <v>38719</v>
      </c>
      <c r="F28" s="274">
        <v>2.64E-2</v>
      </c>
      <c r="G28" s="158">
        <f t="shared" si="6"/>
        <v>-1.4989920000000001</v>
      </c>
      <c r="H28" s="172">
        <v>0.1</v>
      </c>
      <c r="I28" s="158">
        <f t="shared" si="4"/>
        <v>-4.633</v>
      </c>
      <c r="J28" s="158">
        <f t="shared" si="5"/>
        <v>-0.14989920000000001</v>
      </c>
      <c r="M28" s="134" t="s">
        <v>51</v>
      </c>
      <c r="N28" s="158">
        <f t="shared" si="0"/>
        <v>-5.6780000000000008</v>
      </c>
      <c r="O28" s="158">
        <f t="shared" si="1"/>
        <v>-1.0449999999999999</v>
      </c>
      <c r="P28" s="158">
        <f t="shared" si="2"/>
        <v>-4.6330000000000009</v>
      </c>
      <c r="Q28" s="158">
        <f t="shared" si="3"/>
        <v>-0.14989920000000001</v>
      </c>
    </row>
    <row r="29" spans="1:17" x14ac:dyDescent="0.2">
      <c r="A29" s="199" t="s">
        <v>1155</v>
      </c>
      <c r="B29" s="136">
        <v>1912.39</v>
      </c>
      <c r="C29" s="136">
        <v>351.96</v>
      </c>
      <c r="D29" s="136">
        <v>1560.43</v>
      </c>
      <c r="E29" s="135">
        <v>38719</v>
      </c>
      <c r="F29" s="274">
        <v>2.64E-2</v>
      </c>
      <c r="G29" s="158">
        <f t="shared" si="6"/>
        <v>50.487096000000001</v>
      </c>
      <c r="H29" s="172">
        <v>0.1</v>
      </c>
      <c r="I29" s="158">
        <f t="shared" si="4"/>
        <v>156.04300000000001</v>
      </c>
      <c r="J29" s="158">
        <f t="shared" si="5"/>
        <v>5.0487096000000005</v>
      </c>
      <c r="M29" s="134" t="s">
        <v>51</v>
      </c>
      <c r="N29" s="158">
        <f t="shared" si="0"/>
        <v>191.23900000000003</v>
      </c>
      <c r="O29" s="158">
        <f t="shared" si="1"/>
        <v>35.195999999999998</v>
      </c>
      <c r="P29" s="158">
        <f t="shared" si="2"/>
        <v>156.04300000000003</v>
      </c>
      <c r="Q29" s="158">
        <f t="shared" si="3"/>
        <v>5.0487096000000005</v>
      </c>
    </row>
    <row r="30" spans="1:17" x14ac:dyDescent="0.2">
      <c r="A30" s="199" t="s">
        <v>1527</v>
      </c>
      <c r="B30" s="136">
        <v>201.86</v>
      </c>
      <c r="C30" s="136">
        <v>37.15</v>
      </c>
      <c r="D30" s="136">
        <v>164.71</v>
      </c>
      <c r="E30" s="135">
        <v>38719</v>
      </c>
      <c r="F30" s="274">
        <v>2.64E-2</v>
      </c>
      <c r="G30" s="158">
        <f t="shared" si="6"/>
        <v>5.3291040000000001</v>
      </c>
      <c r="H30" s="172">
        <v>0.1</v>
      </c>
      <c r="I30" s="158">
        <f t="shared" si="4"/>
        <v>16.471</v>
      </c>
      <c r="J30" s="158">
        <f t="shared" si="5"/>
        <v>0.53291040000000001</v>
      </c>
      <c r="M30" s="134" t="s">
        <v>51</v>
      </c>
      <c r="N30" s="158">
        <f t="shared" si="0"/>
        <v>20.186000000000003</v>
      </c>
      <c r="O30" s="158">
        <f t="shared" si="1"/>
        <v>3.7149999999999999</v>
      </c>
      <c r="P30" s="158">
        <f t="shared" si="2"/>
        <v>16.471000000000004</v>
      </c>
      <c r="Q30" s="158">
        <f t="shared" si="3"/>
        <v>0.53291040000000001</v>
      </c>
    </row>
    <row r="31" spans="1:17" x14ac:dyDescent="0.2">
      <c r="A31" s="199" t="s">
        <v>1161</v>
      </c>
      <c r="B31" s="136">
        <v>5608.99</v>
      </c>
      <c r="C31" s="136">
        <v>1032.29</v>
      </c>
      <c r="D31" s="136">
        <v>4576.7</v>
      </c>
      <c r="E31" s="135">
        <v>38719</v>
      </c>
      <c r="F31" s="274">
        <v>2.64E-2</v>
      </c>
      <c r="G31" s="158">
        <f t="shared" si="6"/>
        <v>148.077336</v>
      </c>
      <c r="H31" s="172">
        <v>0.1</v>
      </c>
      <c r="I31" s="158">
        <f t="shared" si="4"/>
        <v>457.67</v>
      </c>
      <c r="J31" s="158">
        <f t="shared" si="5"/>
        <v>14.807733600000001</v>
      </c>
      <c r="M31" s="134" t="s">
        <v>51</v>
      </c>
      <c r="N31" s="158">
        <f t="shared" si="0"/>
        <v>560.899</v>
      </c>
      <c r="O31" s="158">
        <f t="shared" si="1"/>
        <v>103.229</v>
      </c>
      <c r="P31" s="158">
        <f t="shared" si="2"/>
        <v>457.67</v>
      </c>
      <c r="Q31" s="158">
        <f t="shared" si="3"/>
        <v>14.807733600000001</v>
      </c>
    </row>
    <row r="32" spans="1:17" x14ac:dyDescent="0.2">
      <c r="A32" s="199" t="s">
        <v>1537</v>
      </c>
      <c r="B32" s="136">
        <v>-80.62</v>
      </c>
      <c r="C32" s="136">
        <v>-14.84</v>
      </c>
      <c r="D32" s="136">
        <v>-65.78</v>
      </c>
      <c r="E32" s="135">
        <v>38719</v>
      </c>
      <c r="F32" s="274">
        <v>2.64E-2</v>
      </c>
      <c r="G32" s="158">
        <f t="shared" si="6"/>
        <v>-2.128368</v>
      </c>
      <c r="H32" s="172">
        <v>0.1</v>
      </c>
      <c r="I32" s="158">
        <f t="shared" si="4"/>
        <v>-6.5780000000000003</v>
      </c>
      <c r="J32" s="158">
        <f t="shared" si="5"/>
        <v>-0.21283680000000002</v>
      </c>
      <c r="M32" s="134" t="s">
        <v>51</v>
      </c>
      <c r="N32" s="158">
        <f t="shared" si="0"/>
        <v>-8.0620000000000012</v>
      </c>
      <c r="O32" s="158">
        <f t="shared" si="1"/>
        <v>-1.484</v>
      </c>
      <c r="P32" s="158">
        <f t="shared" si="2"/>
        <v>-6.5780000000000012</v>
      </c>
      <c r="Q32" s="158">
        <f t="shared" si="3"/>
        <v>-0.21283680000000002</v>
      </c>
    </row>
    <row r="33" spans="1:17" x14ac:dyDescent="0.2">
      <c r="A33" s="199" t="s">
        <v>1541</v>
      </c>
      <c r="B33" s="136">
        <v>77.02</v>
      </c>
      <c r="C33" s="136">
        <v>14.17</v>
      </c>
      <c r="D33" s="136">
        <v>62.85</v>
      </c>
      <c r="E33" s="135">
        <v>38719</v>
      </c>
      <c r="F33" s="274">
        <v>2.64E-2</v>
      </c>
      <c r="G33" s="158">
        <f t="shared" si="6"/>
        <v>2.033328</v>
      </c>
      <c r="H33" s="172">
        <v>0.1</v>
      </c>
      <c r="I33" s="158">
        <f t="shared" si="4"/>
        <v>6.2850000000000001</v>
      </c>
      <c r="J33" s="158">
        <f t="shared" si="5"/>
        <v>0.20333280000000001</v>
      </c>
      <c r="M33" s="134" t="s">
        <v>51</v>
      </c>
      <c r="N33" s="158">
        <f t="shared" si="0"/>
        <v>7.702</v>
      </c>
      <c r="O33" s="158">
        <f t="shared" si="1"/>
        <v>1.417</v>
      </c>
      <c r="P33" s="158">
        <f t="shared" si="2"/>
        <v>6.2850000000000001</v>
      </c>
      <c r="Q33" s="158">
        <f t="shared" si="3"/>
        <v>0.20333280000000001</v>
      </c>
    </row>
    <row r="34" spans="1:17" x14ac:dyDescent="0.2">
      <c r="A34" s="199" t="s">
        <v>1514</v>
      </c>
      <c r="B34" s="136">
        <v>299.23</v>
      </c>
      <c r="C34" s="136">
        <v>299.23</v>
      </c>
      <c r="D34" s="136">
        <v>0</v>
      </c>
      <c r="E34" s="135">
        <v>25385</v>
      </c>
      <c r="F34" s="274">
        <v>2.64E-2</v>
      </c>
      <c r="G34" s="136">
        <v>0</v>
      </c>
      <c r="H34" s="172">
        <v>1</v>
      </c>
      <c r="K34" s="158">
        <f>D34*H34</f>
        <v>0</v>
      </c>
      <c r="L34" s="158">
        <f>G34*H34</f>
        <v>0</v>
      </c>
      <c r="M34" s="134" t="s">
        <v>51</v>
      </c>
      <c r="N34" s="158">
        <f t="shared" si="0"/>
        <v>299.23</v>
      </c>
      <c r="O34" s="158">
        <f t="shared" si="1"/>
        <v>299.23</v>
      </c>
      <c r="P34" s="158">
        <f t="shared" si="2"/>
        <v>0</v>
      </c>
      <c r="Q34" s="158">
        <f t="shared" si="3"/>
        <v>0</v>
      </c>
    </row>
    <row r="35" spans="1:17" x14ac:dyDescent="0.2">
      <c r="A35" s="199" t="s">
        <v>1519</v>
      </c>
      <c r="B35" s="214">
        <v>1912.86</v>
      </c>
      <c r="C35" s="214">
        <v>1912.86</v>
      </c>
      <c r="D35" s="214">
        <v>0</v>
      </c>
      <c r="E35" s="207">
        <v>27576</v>
      </c>
      <c r="F35" s="215">
        <v>2.64E-2</v>
      </c>
      <c r="G35" s="214">
        <v>0</v>
      </c>
      <c r="H35" s="211">
        <v>1</v>
      </c>
      <c r="I35" s="216"/>
      <c r="J35" s="216"/>
      <c r="K35" s="164">
        <f>D35*H35</f>
        <v>0</v>
      </c>
      <c r="L35" s="164">
        <f>G35*H35</f>
        <v>0</v>
      </c>
      <c r="M35" s="134" t="s">
        <v>51</v>
      </c>
      <c r="N35" s="158">
        <f t="shared" si="0"/>
        <v>1912.86</v>
      </c>
      <c r="O35" s="158">
        <f t="shared" si="1"/>
        <v>1912.86</v>
      </c>
      <c r="P35" s="158">
        <f t="shared" si="2"/>
        <v>0</v>
      </c>
      <c r="Q35" s="158">
        <f t="shared" si="3"/>
        <v>0</v>
      </c>
    </row>
    <row r="36" spans="1:17" x14ac:dyDescent="0.2">
      <c r="N36" s="158"/>
      <c r="O36" s="158"/>
      <c r="P36" s="158"/>
      <c r="Q36" s="158"/>
    </row>
    <row r="37" spans="1:17" x14ac:dyDescent="0.2">
      <c r="A37" s="143" t="s">
        <v>1579</v>
      </c>
      <c r="B37" s="166">
        <f>SUM(B8:B35)</f>
        <v>221820.52999999997</v>
      </c>
      <c r="C37" s="166">
        <f t="shared" ref="C37:L37" si="7">SUM(C8:C35)</f>
        <v>214035.61</v>
      </c>
      <c r="D37" s="166">
        <f t="shared" si="7"/>
        <v>7784.920000000001</v>
      </c>
      <c r="E37" s="166"/>
      <c r="F37" s="166"/>
      <c r="G37" s="166">
        <f t="shared" si="7"/>
        <v>252.80983200000003</v>
      </c>
      <c r="H37" s="166"/>
      <c r="I37" s="166">
        <f t="shared" si="7"/>
        <v>778.49200000000008</v>
      </c>
      <c r="J37" s="166">
        <f t="shared" si="7"/>
        <v>25.280983199999998</v>
      </c>
      <c r="K37" s="166">
        <f t="shared" si="7"/>
        <v>0</v>
      </c>
      <c r="L37" s="166">
        <f t="shared" si="7"/>
        <v>0</v>
      </c>
      <c r="N37" s="158">
        <f>SUM(N8:N36)</f>
        <v>24172.934000000005</v>
      </c>
      <c r="O37" s="158">
        <f t="shared" ref="O37:Q37" si="8">SUM(O8:O36)</f>
        <v>23394.442000000006</v>
      </c>
      <c r="P37" s="158">
        <f t="shared" si="8"/>
        <v>778.49200000000008</v>
      </c>
      <c r="Q37" s="158">
        <f t="shared" si="8"/>
        <v>25.280983199999998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22"/>
  <sheetViews>
    <sheetView zoomScaleNormal="100" workbookViewId="0">
      <selection activeCell="A3" sqref="A3:XFD4"/>
    </sheetView>
  </sheetViews>
  <sheetFormatPr defaultRowHeight="12.75" x14ac:dyDescent="0.2"/>
  <cols>
    <col min="1" max="1" width="9.140625" style="63"/>
    <col min="2" max="2" width="35" customWidth="1"/>
    <col min="3" max="3" width="51.140625" customWidth="1"/>
    <col min="5" max="5" width="26.42578125" bestFit="1" customWidth="1"/>
    <col min="6" max="6" width="40.140625" customWidth="1"/>
    <col min="8" max="8" width="33.28515625" customWidth="1"/>
    <col min="9" max="9" width="9.140625" customWidth="1"/>
    <col min="11" max="11" width="11.28515625" bestFit="1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993</v>
      </c>
      <c r="B1" s="53" t="s">
        <v>24</v>
      </c>
      <c r="C1" s="53" t="s">
        <v>29</v>
      </c>
      <c r="D1" s="57" t="s">
        <v>31</v>
      </c>
      <c r="E1" s="53" t="s">
        <v>26</v>
      </c>
      <c r="F1" s="53" t="s">
        <v>27</v>
      </c>
      <c r="G1" s="53" t="s">
        <v>28</v>
      </c>
      <c r="H1" s="53" t="s">
        <v>25</v>
      </c>
      <c r="I1" s="54" t="s">
        <v>992</v>
      </c>
      <c r="J1" s="53" t="s">
        <v>30</v>
      </c>
      <c r="K1" s="56" t="s">
        <v>32</v>
      </c>
      <c r="L1" s="56" t="s">
        <v>33</v>
      </c>
      <c r="M1" s="56" t="s">
        <v>34</v>
      </c>
    </row>
    <row r="2" spans="1:13" s="141" customFormat="1" x14ac:dyDescent="0.2">
      <c r="A2" s="142" t="s">
        <v>1596</v>
      </c>
      <c r="D2" s="146"/>
      <c r="I2" s="110"/>
      <c r="K2" s="112"/>
      <c r="L2" s="112"/>
      <c r="M2" s="112"/>
    </row>
    <row r="3" spans="1:13" x14ac:dyDescent="0.2">
      <c r="B3" s="53" t="s">
        <v>824</v>
      </c>
      <c r="C3" s="67" t="s">
        <v>667</v>
      </c>
      <c r="D3" s="57">
        <v>1</v>
      </c>
      <c r="E3" s="53" t="s">
        <v>827</v>
      </c>
      <c r="F3" s="53" t="s">
        <v>828</v>
      </c>
      <c r="G3" s="53" t="s">
        <v>39</v>
      </c>
      <c r="H3" s="53" t="s">
        <v>806</v>
      </c>
      <c r="I3" s="55">
        <v>40532</v>
      </c>
      <c r="J3" s="53" t="s">
        <v>41</v>
      </c>
      <c r="K3" s="56">
        <v>69998.080000000002</v>
      </c>
      <c r="L3" s="56">
        <v>2646.39</v>
      </c>
      <c r="M3" s="56">
        <v>67351.69</v>
      </c>
    </row>
    <row r="4" spans="1:13" x14ac:dyDescent="0.2">
      <c r="B4" s="1" t="s">
        <v>824</v>
      </c>
      <c r="C4" s="67" t="s">
        <v>679</v>
      </c>
      <c r="D4" s="57">
        <v>1</v>
      </c>
      <c r="E4" s="53" t="s">
        <v>827</v>
      </c>
      <c r="F4" s="53" t="s">
        <v>828</v>
      </c>
      <c r="G4" s="53" t="s">
        <v>39</v>
      </c>
      <c r="H4" s="53" t="s">
        <v>806</v>
      </c>
      <c r="I4" s="55">
        <v>40532</v>
      </c>
      <c r="J4" s="53" t="s">
        <v>41</v>
      </c>
      <c r="K4" s="56">
        <v>310760.40000000002</v>
      </c>
      <c r="L4" s="56">
        <v>11748.78</v>
      </c>
      <c r="M4" s="56">
        <v>299011.62</v>
      </c>
    </row>
    <row r="5" spans="1:13" s="141" customFormat="1" x14ac:dyDescent="0.2">
      <c r="D5" s="146"/>
      <c r="I5" s="110"/>
      <c r="K5" s="112"/>
      <c r="L5" s="112"/>
      <c r="M5" s="112"/>
    </row>
    <row r="6" spans="1:13" s="141" customFormat="1" x14ac:dyDescent="0.2">
      <c r="A6" s="142" t="s">
        <v>1599</v>
      </c>
      <c r="D6" s="146"/>
      <c r="I6" s="110"/>
      <c r="K6" s="112"/>
      <c r="L6" s="112"/>
      <c r="M6" s="112"/>
    </row>
    <row r="7" spans="1:13" s="87" customFormat="1" x14ac:dyDescent="0.2">
      <c r="A7" s="77" t="s">
        <v>1185</v>
      </c>
      <c r="D7" s="75"/>
      <c r="I7" s="88"/>
      <c r="K7" s="90"/>
      <c r="L7" s="90"/>
      <c r="M7" s="90"/>
    </row>
    <row r="8" spans="1:13" x14ac:dyDescent="0.2">
      <c r="B8" s="53" t="s">
        <v>824</v>
      </c>
      <c r="C8" s="53" t="s">
        <v>282</v>
      </c>
      <c r="D8" s="57">
        <v>1</v>
      </c>
      <c r="E8" s="53" t="s">
        <v>827</v>
      </c>
      <c r="F8" s="53" t="s">
        <v>828</v>
      </c>
      <c r="G8" s="53" t="s">
        <v>39</v>
      </c>
      <c r="H8" s="53" t="s">
        <v>51</v>
      </c>
      <c r="I8" s="55">
        <v>40532</v>
      </c>
      <c r="J8" s="53" t="s">
        <v>41</v>
      </c>
      <c r="K8" s="56">
        <v>143285.46</v>
      </c>
      <c r="L8" s="56">
        <v>10142.540000000001</v>
      </c>
      <c r="M8" s="56">
        <v>133142.92000000001</v>
      </c>
    </row>
    <row r="9" spans="1:13" x14ac:dyDescent="0.2">
      <c r="B9" s="53" t="s">
        <v>824</v>
      </c>
      <c r="C9" s="53" t="s">
        <v>829</v>
      </c>
      <c r="D9" s="57">
        <v>1</v>
      </c>
      <c r="E9" s="53" t="s">
        <v>827</v>
      </c>
      <c r="F9" s="53" t="s">
        <v>828</v>
      </c>
      <c r="G9" s="53" t="s">
        <v>39</v>
      </c>
      <c r="H9" s="53" t="s">
        <v>51</v>
      </c>
      <c r="I9" s="55">
        <v>40976</v>
      </c>
      <c r="J9" s="53" t="s">
        <v>41</v>
      </c>
      <c r="K9" s="56">
        <v>49510.75</v>
      </c>
      <c r="L9" s="56">
        <v>700.93</v>
      </c>
      <c r="M9" s="56">
        <v>48809.82</v>
      </c>
    </row>
    <row r="10" spans="1:13" x14ac:dyDescent="0.2">
      <c r="B10" s="53" t="s">
        <v>824</v>
      </c>
      <c r="C10" s="53" t="s">
        <v>72</v>
      </c>
      <c r="D10" s="57">
        <v>3</v>
      </c>
      <c r="E10" s="53" t="s">
        <v>827</v>
      </c>
      <c r="F10" s="53" t="s">
        <v>828</v>
      </c>
      <c r="G10" s="53" t="s">
        <v>39</v>
      </c>
      <c r="H10" s="53" t="s">
        <v>51</v>
      </c>
      <c r="I10" s="55">
        <v>40532</v>
      </c>
      <c r="J10" s="53" t="s">
        <v>41</v>
      </c>
      <c r="K10" s="56">
        <v>3544.86</v>
      </c>
      <c r="L10" s="56">
        <v>250.92</v>
      </c>
      <c r="M10" s="56">
        <v>3293.94</v>
      </c>
    </row>
    <row r="11" spans="1:13" x14ac:dyDescent="0.2">
      <c r="B11" s="53" t="s">
        <v>824</v>
      </c>
      <c r="C11" s="53" t="s">
        <v>830</v>
      </c>
      <c r="D11" s="57">
        <v>0</v>
      </c>
      <c r="E11" s="53" t="s">
        <v>827</v>
      </c>
      <c r="F11" s="53" t="s">
        <v>828</v>
      </c>
      <c r="G11" s="53" t="s">
        <v>39</v>
      </c>
      <c r="H11" s="53" t="s">
        <v>51</v>
      </c>
      <c r="I11" s="55">
        <v>40571</v>
      </c>
      <c r="J11" s="53" t="s">
        <v>41</v>
      </c>
      <c r="K11" s="56">
        <v>-31944.44</v>
      </c>
      <c r="L11" s="56">
        <v>-1356.72</v>
      </c>
      <c r="M11" s="56">
        <v>-30587.72</v>
      </c>
    </row>
    <row r="12" spans="1:13" x14ac:dyDescent="0.2">
      <c r="B12" s="53" t="s">
        <v>824</v>
      </c>
      <c r="C12" s="53" t="s">
        <v>831</v>
      </c>
      <c r="D12" s="57">
        <v>1</v>
      </c>
      <c r="E12" s="53" t="s">
        <v>827</v>
      </c>
      <c r="F12" s="53" t="s">
        <v>828</v>
      </c>
      <c r="G12" s="53" t="s">
        <v>39</v>
      </c>
      <c r="H12" s="53" t="s">
        <v>51</v>
      </c>
      <c r="I12" s="55">
        <v>40266</v>
      </c>
      <c r="J12" s="53" t="s">
        <v>41</v>
      </c>
      <c r="K12" s="56">
        <v>91567.13</v>
      </c>
      <c r="L12" s="56">
        <v>6481.63</v>
      </c>
      <c r="M12" s="56">
        <v>85085.5</v>
      </c>
    </row>
    <row r="13" spans="1:13" x14ac:dyDescent="0.2">
      <c r="B13" s="53" t="s">
        <v>824</v>
      </c>
      <c r="C13" s="53" t="s">
        <v>832</v>
      </c>
      <c r="D13" s="57">
        <v>3</v>
      </c>
      <c r="E13" s="53" t="s">
        <v>827</v>
      </c>
      <c r="F13" s="53" t="s">
        <v>828</v>
      </c>
      <c r="G13" s="53" t="s">
        <v>39</v>
      </c>
      <c r="H13" s="53" t="s">
        <v>51</v>
      </c>
      <c r="I13" s="55">
        <v>40532</v>
      </c>
      <c r="J13" s="53" t="s">
        <v>41</v>
      </c>
      <c r="K13" s="56">
        <v>13431.53</v>
      </c>
      <c r="L13" s="56">
        <v>950.76</v>
      </c>
      <c r="M13" s="56">
        <v>12480.77</v>
      </c>
    </row>
    <row r="14" spans="1:13" x14ac:dyDescent="0.2">
      <c r="B14" s="53" t="s">
        <v>824</v>
      </c>
      <c r="C14" s="53" t="s">
        <v>330</v>
      </c>
      <c r="D14" s="57">
        <v>1</v>
      </c>
      <c r="E14" s="53" t="s">
        <v>827</v>
      </c>
      <c r="F14" s="53" t="s">
        <v>828</v>
      </c>
      <c r="G14" s="53" t="s">
        <v>39</v>
      </c>
      <c r="H14" s="53" t="s">
        <v>51</v>
      </c>
      <c r="I14" s="55">
        <v>40532</v>
      </c>
      <c r="J14" s="53" t="s">
        <v>41</v>
      </c>
      <c r="K14" s="56">
        <v>11457.46</v>
      </c>
      <c r="L14" s="56">
        <v>811.02</v>
      </c>
      <c r="M14" s="56">
        <v>10646.44</v>
      </c>
    </row>
    <row r="15" spans="1:13" x14ac:dyDescent="0.2">
      <c r="B15" s="53" t="s">
        <v>824</v>
      </c>
      <c r="C15" s="53" t="s">
        <v>833</v>
      </c>
      <c r="D15" s="57">
        <v>1</v>
      </c>
      <c r="E15" s="53" t="s">
        <v>827</v>
      </c>
      <c r="F15" s="53" t="s">
        <v>828</v>
      </c>
      <c r="G15" s="53" t="s">
        <v>39</v>
      </c>
      <c r="H15" s="53" t="s">
        <v>51</v>
      </c>
      <c r="I15" s="55">
        <v>40532</v>
      </c>
      <c r="J15" s="53" t="s">
        <v>41</v>
      </c>
      <c r="K15" s="56">
        <v>198566.03</v>
      </c>
      <c r="L15" s="56">
        <v>14055.6</v>
      </c>
      <c r="M15" s="56">
        <v>184510.43</v>
      </c>
    </row>
    <row r="16" spans="1:13" x14ac:dyDescent="0.2">
      <c r="B16" s="53" t="s">
        <v>824</v>
      </c>
      <c r="C16" s="53" t="s">
        <v>335</v>
      </c>
      <c r="D16" s="57">
        <v>3</v>
      </c>
      <c r="E16" s="53" t="s">
        <v>827</v>
      </c>
      <c r="F16" s="53" t="s">
        <v>828</v>
      </c>
      <c r="G16" s="53" t="s">
        <v>39</v>
      </c>
      <c r="H16" s="53" t="s">
        <v>51</v>
      </c>
      <c r="I16" s="55">
        <v>40532</v>
      </c>
      <c r="J16" s="53" t="s">
        <v>41</v>
      </c>
      <c r="K16" s="56">
        <v>75937.02</v>
      </c>
      <c r="L16" s="56">
        <v>5375.24</v>
      </c>
      <c r="M16" s="56">
        <v>70561.78</v>
      </c>
    </row>
    <row r="17" spans="1:13" x14ac:dyDescent="0.2">
      <c r="B17" s="53" t="s">
        <v>824</v>
      </c>
      <c r="C17" s="53" t="s">
        <v>148</v>
      </c>
      <c r="D17" s="57">
        <v>3</v>
      </c>
      <c r="E17" s="53" t="s">
        <v>827</v>
      </c>
      <c r="F17" s="53" t="s">
        <v>828</v>
      </c>
      <c r="G17" s="53" t="s">
        <v>39</v>
      </c>
      <c r="H17" s="53" t="s">
        <v>51</v>
      </c>
      <c r="I17" s="55">
        <v>40532</v>
      </c>
      <c r="J17" s="53" t="s">
        <v>41</v>
      </c>
      <c r="K17" s="56">
        <v>40180.400000000001</v>
      </c>
      <c r="L17" s="56">
        <v>2844.19</v>
      </c>
      <c r="M17" s="56">
        <v>37336.21</v>
      </c>
    </row>
    <row r="18" spans="1:13" x14ac:dyDescent="0.2">
      <c r="B18" s="53" t="s">
        <v>824</v>
      </c>
      <c r="C18" s="53" t="s">
        <v>834</v>
      </c>
      <c r="D18" s="57">
        <v>1200</v>
      </c>
      <c r="E18" s="53" t="s">
        <v>827</v>
      </c>
      <c r="F18" s="53" t="s">
        <v>828</v>
      </c>
      <c r="G18" s="53" t="s">
        <v>39</v>
      </c>
      <c r="H18" s="53" t="s">
        <v>51</v>
      </c>
      <c r="I18" s="55">
        <v>40266</v>
      </c>
      <c r="J18" s="53" t="s">
        <v>41</v>
      </c>
      <c r="K18" s="56">
        <v>7492.27</v>
      </c>
      <c r="L18" s="56">
        <v>530.34</v>
      </c>
      <c r="M18" s="56">
        <v>6961.93</v>
      </c>
    </row>
    <row r="19" spans="1:13" x14ac:dyDescent="0.2">
      <c r="B19" s="53" t="s">
        <v>824</v>
      </c>
      <c r="C19" s="53" t="s">
        <v>835</v>
      </c>
      <c r="D19" s="57">
        <v>1</v>
      </c>
      <c r="E19" s="53" t="s">
        <v>827</v>
      </c>
      <c r="F19" s="53" t="s">
        <v>828</v>
      </c>
      <c r="G19" s="53" t="s">
        <v>39</v>
      </c>
      <c r="H19" s="53" t="s">
        <v>51</v>
      </c>
      <c r="I19" s="55">
        <v>37026</v>
      </c>
      <c r="J19" s="53" t="s">
        <v>41</v>
      </c>
      <c r="K19" s="56">
        <v>39011.81</v>
      </c>
      <c r="L19" s="56">
        <v>12702.77</v>
      </c>
      <c r="M19" s="56">
        <v>26309.040000000001</v>
      </c>
    </row>
    <row r="20" spans="1:13" x14ac:dyDescent="0.2">
      <c r="B20" s="53" t="s">
        <v>824</v>
      </c>
      <c r="C20" s="53" t="s">
        <v>836</v>
      </c>
      <c r="D20" s="57">
        <v>0</v>
      </c>
      <c r="E20" s="53" t="s">
        <v>827</v>
      </c>
      <c r="F20" s="53" t="s">
        <v>828</v>
      </c>
      <c r="G20" s="53" t="s">
        <v>39</v>
      </c>
      <c r="H20" s="53" t="s">
        <v>51</v>
      </c>
      <c r="I20" s="55">
        <v>37026</v>
      </c>
      <c r="J20" s="53" t="s">
        <v>41</v>
      </c>
      <c r="K20" s="56">
        <v>0</v>
      </c>
      <c r="L20" s="56">
        <v>0</v>
      </c>
      <c r="M20" s="56">
        <v>0</v>
      </c>
    </row>
    <row r="21" spans="1:13" x14ac:dyDescent="0.2">
      <c r="B21" s="53" t="s">
        <v>824</v>
      </c>
      <c r="C21" s="53" t="s">
        <v>837</v>
      </c>
      <c r="D21" s="57">
        <v>0</v>
      </c>
      <c r="E21" s="53" t="s">
        <v>827</v>
      </c>
      <c r="F21" s="53" t="s">
        <v>828</v>
      </c>
      <c r="G21" s="53" t="s">
        <v>109</v>
      </c>
      <c r="H21" s="53" t="s">
        <v>51</v>
      </c>
      <c r="I21" s="55">
        <v>40976</v>
      </c>
      <c r="J21" s="53" t="s">
        <v>41</v>
      </c>
      <c r="K21" s="56">
        <v>0</v>
      </c>
      <c r="L21" s="56">
        <v>0</v>
      </c>
      <c r="M21" s="56">
        <v>0</v>
      </c>
    </row>
    <row r="22" spans="1:13" x14ac:dyDescent="0.2">
      <c r="B22" s="53" t="s">
        <v>824</v>
      </c>
      <c r="C22" s="53" t="s">
        <v>838</v>
      </c>
      <c r="D22" s="57">
        <v>1</v>
      </c>
      <c r="E22" s="53" t="s">
        <v>827</v>
      </c>
      <c r="F22" s="53" t="s">
        <v>828</v>
      </c>
      <c r="G22" s="53" t="s">
        <v>109</v>
      </c>
      <c r="H22" s="53" t="s">
        <v>51</v>
      </c>
      <c r="I22" s="55">
        <v>41158</v>
      </c>
      <c r="J22" s="53" t="s">
        <v>41</v>
      </c>
      <c r="K22" s="56">
        <v>712660.11</v>
      </c>
      <c r="L22" s="56">
        <v>10089.209999999999</v>
      </c>
      <c r="M22" s="56">
        <v>702570.9</v>
      </c>
    </row>
    <row r="23" spans="1:13" x14ac:dyDescent="0.2">
      <c r="B23" s="53" t="s">
        <v>824</v>
      </c>
      <c r="C23" s="53" t="s">
        <v>267</v>
      </c>
      <c r="D23" s="57">
        <v>7</v>
      </c>
      <c r="E23" s="53" t="s">
        <v>827</v>
      </c>
      <c r="F23" s="53" t="s">
        <v>828</v>
      </c>
      <c r="G23" s="53" t="s">
        <v>39</v>
      </c>
      <c r="H23" s="53" t="s">
        <v>266</v>
      </c>
      <c r="I23" s="55">
        <v>40532</v>
      </c>
      <c r="J23" s="53" t="s">
        <v>41</v>
      </c>
      <c r="K23" s="56">
        <v>2907.76</v>
      </c>
      <c r="L23" s="56">
        <v>46.67</v>
      </c>
      <c r="M23" s="56">
        <v>2861.09</v>
      </c>
    </row>
    <row r="25" spans="1:13" x14ac:dyDescent="0.2">
      <c r="A25" s="77" t="s">
        <v>1184</v>
      </c>
    </row>
    <row r="26" spans="1:13" x14ac:dyDescent="0.2">
      <c r="B26" s="91" t="s">
        <v>1086</v>
      </c>
      <c r="C26" s="91" t="s">
        <v>1186</v>
      </c>
      <c r="D26" s="91">
        <v>1</v>
      </c>
      <c r="E26" s="91" t="s">
        <v>1187</v>
      </c>
      <c r="F26" s="91" t="s">
        <v>1188</v>
      </c>
      <c r="G26" s="91" t="s">
        <v>39</v>
      </c>
      <c r="H26" s="91" t="s">
        <v>1090</v>
      </c>
      <c r="I26" s="92">
        <v>18615</v>
      </c>
      <c r="J26" s="91" t="s">
        <v>41</v>
      </c>
      <c r="K26" s="93">
        <v>12087</v>
      </c>
      <c r="L26" s="93">
        <v>0</v>
      </c>
      <c r="M26" s="93">
        <v>12087</v>
      </c>
    </row>
    <row r="27" spans="1:13" x14ac:dyDescent="0.2">
      <c r="B27" s="91" t="s">
        <v>1086</v>
      </c>
      <c r="C27" s="91" t="s">
        <v>1189</v>
      </c>
      <c r="D27" s="91">
        <v>1</v>
      </c>
      <c r="E27" s="91" t="s">
        <v>1187</v>
      </c>
      <c r="F27" s="91" t="s">
        <v>1190</v>
      </c>
      <c r="G27" s="91" t="s">
        <v>39</v>
      </c>
      <c r="H27" s="91" t="s">
        <v>1090</v>
      </c>
      <c r="I27" s="92">
        <v>21607</v>
      </c>
      <c r="J27" s="91" t="s">
        <v>41</v>
      </c>
      <c r="K27" s="93">
        <v>4693.62</v>
      </c>
      <c r="L27" s="93">
        <v>0</v>
      </c>
      <c r="M27" s="93">
        <v>4693.62</v>
      </c>
    </row>
    <row r="28" spans="1:13" x14ac:dyDescent="0.2">
      <c r="B28" s="91" t="s">
        <v>1086</v>
      </c>
      <c r="C28" s="91" t="s">
        <v>1093</v>
      </c>
      <c r="D28" s="91">
        <v>3</v>
      </c>
      <c r="E28" s="91" t="s">
        <v>1187</v>
      </c>
      <c r="F28" s="91" t="s">
        <v>1188</v>
      </c>
      <c r="G28" s="91" t="s">
        <v>39</v>
      </c>
      <c r="H28" s="91" t="s">
        <v>1092</v>
      </c>
      <c r="I28" s="92">
        <v>36788</v>
      </c>
      <c r="J28" s="91" t="s">
        <v>41</v>
      </c>
      <c r="K28" s="93">
        <v>19345.87</v>
      </c>
      <c r="L28" s="93">
        <v>5729.37</v>
      </c>
      <c r="M28" s="93">
        <v>13616.5</v>
      </c>
    </row>
    <row r="29" spans="1:13" x14ac:dyDescent="0.2">
      <c r="B29" s="91" t="s">
        <v>1086</v>
      </c>
      <c r="C29" s="91" t="s">
        <v>1191</v>
      </c>
      <c r="D29" s="91">
        <v>1</v>
      </c>
      <c r="E29" s="91" t="s">
        <v>1187</v>
      </c>
      <c r="F29" s="91" t="s">
        <v>1188</v>
      </c>
      <c r="G29" s="91" t="s">
        <v>39</v>
      </c>
      <c r="H29" s="91" t="s">
        <v>1092</v>
      </c>
      <c r="I29" s="92">
        <v>37026</v>
      </c>
      <c r="J29" s="91" t="s">
        <v>41</v>
      </c>
      <c r="K29" s="93">
        <v>4412.72</v>
      </c>
      <c r="L29" s="93">
        <v>1202.3</v>
      </c>
      <c r="M29" s="93">
        <v>3210.42</v>
      </c>
    </row>
    <row r="30" spans="1:13" x14ac:dyDescent="0.2">
      <c r="B30" s="91" t="s">
        <v>1086</v>
      </c>
      <c r="C30" s="91" t="s">
        <v>1191</v>
      </c>
      <c r="D30" s="91">
        <v>1</v>
      </c>
      <c r="E30" s="91" t="s">
        <v>1187</v>
      </c>
      <c r="F30" s="91" t="s">
        <v>1188</v>
      </c>
      <c r="G30" s="91" t="s">
        <v>39</v>
      </c>
      <c r="H30" s="91" t="s">
        <v>1092</v>
      </c>
      <c r="I30" s="92">
        <v>37149</v>
      </c>
      <c r="J30" s="91" t="s">
        <v>41</v>
      </c>
      <c r="K30" s="93">
        <v>68190.759999999995</v>
      </c>
      <c r="L30" s="93">
        <v>18579.41</v>
      </c>
      <c r="M30" s="93">
        <v>49611.35</v>
      </c>
    </row>
    <row r="31" spans="1:13" x14ac:dyDescent="0.2">
      <c r="B31" s="91" t="s">
        <v>1086</v>
      </c>
      <c r="C31" s="91" t="s">
        <v>1192</v>
      </c>
      <c r="D31" s="91">
        <v>1</v>
      </c>
      <c r="E31" s="91" t="s">
        <v>1187</v>
      </c>
      <c r="F31" s="91" t="s">
        <v>1188</v>
      </c>
      <c r="G31" s="91" t="s">
        <v>39</v>
      </c>
      <c r="H31" s="91" t="s">
        <v>1092</v>
      </c>
      <c r="I31" s="92">
        <v>36389</v>
      </c>
      <c r="J31" s="91" t="s">
        <v>41</v>
      </c>
      <c r="K31" s="93">
        <v>2775.54</v>
      </c>
      <c r="L31" s="93">
        <v>887.75</v>
      </c>
      <c r="M31" s="93">
        <v>1887.79</v>
      </c>
    </row>
    <row r="32" spans="1:13" x14ac:dyDescent="0.2">
      <c r="B32" s="91" t="s">
        <v>1086</v>
      </c>
      <c r="C32" s="91" t="s">
        <v>1193</v>
      </c>
      <c r="D32" s="91">
        <v>1</v>
      </c>
      <c r="E32" s="91" t="s">
        <v>1187</v>
      </c>
      <c r="F32" s="91" t="s">
        <v>1188</v>
      </c>
      <c r="G32" s="91" t="s">
        <v>39</v>
      </c>
      <c r="H32" s="91" t="s">
        <v>1092</v>
      </c>
      <c r="I32" s="92">
        <v>30864</v>
      </c>
      <c r="J32" s="91" t="s">
        <v>41</v>
      </c>
      <c r="K32" s="93">
        <v>1475.99</v>
      </c>
      <c r="L32" s="93">
        <v>996.64</v>
      </c>
      <c r="M32" s="93">
        <v>479.35</v>
      </c>
    </row>
    <row r="33" spans="2:13" x14ac:dyDescent="0.2">
      <c r="B33" s="91" t="s">
        <v>1086</v>
      </c>
      <c r="C33" s="91" t="s">
        <v>1107</v>
      </c>
      <c r="D33" s="91">
        <v>1</v>
      </c>
      <c r="E33" s="91" t="s">
        <v>1187</v>
      </c>
      <c r="F33" s="91" t="s">
        <v>1188</v>
      </c>
      <c r="G33" s="91" t="s">
        <v>39</v>
      </c>
      <c r="H33" s="91" t="s">
        <v>1092</v>
      </c>
      <c r="I33" s="92">
        <v>36425</v>
      </c>
      <c r="J33" s="91" t="s">
        <v>41</v>
      </c>
      <c r="K33" s="93">
        <v>3046.58</v>
      </c>
      <c r="L33" s="93">
        <v>974.44</v>
      </c>
      <c r="M33" s="93">
        <v>2072.14</v>
      </c>
    </row>
    <row r="34" spans="2:13" x14ac:dyDescent="0.2">
      <c r="B34" s="91" t="s">
        <v>1086</v>
      </c>
      <c r="C34" s="91" t="s">
        <v>1108</v>
      </c>
      <c r="D34" s="91">
        <v>1</v>
      </c>
      <c r="E34" s="91" t="s">
        <v>1187</v>
      </c>
      <c r="F34" s="91" t="s">
        <v>1188</v>
      </c>
      <c r="G34" s="91" t="s">
        <v>39</v>
      </c>
      <c r="H34" s="91" t="s">
        <v>1092</v>
      </c>
      <c r="I34" s="92">
        <v>33055</v>
      </c>
      <c r="J34" s="91" t="s">
        <v>41</v>
      </c>
      <c r="K34" s="93">
        <v>21.91</v>
      </c>
      <c r="L34" s="93">
        <v>11.68</v>
      </c>
      <c r="M34" s="93">
        <v>10.23</v>
      </c>
    </row>
    <row r="35" spans="2:13" x14ac:dyDescent="0.2">
      <c r="B35" s="91" t="s">
        <v>1086</v>
      </c>
      <c r="C35" s="91" t="s">
        <v>1194</v>
      </c>
      <c r="D35" s="91">
        <v>105</v>
      </c>
      <c r="E35" s="91" t="s">
        <v>1187</v>
      </c>
      <c r="F35" s="91" t="s">
        <v>1188</v>
      </c>
      <c r="G35" s="91" t="s">
        <v>39</v>
      </c>
      <c r="H35" s="91" t="s">
        <v>1092</v>
      </c>
      <c r="I35" s="92">
        <v>29037</v>
      </c>
      <c r="J35" s="91" t="s">
        <v>41</v>
      </c>
      <c r="K35" s="93">
        <v>368.22</v>
      </c>
      <c r="L35" s="93">
        <v>292.25</v>
      </c>
      <c r="M35" s="93">
        <v>75.97</v>
      </c>
    </row>
    <row r="36" spans="2:13" x14ac:dyDescent="0.2">
      <c r="B36" s="91" t="s">
        <v>1086</v>
      </c>
      <c r="C36" s="91" t="s">
        <v>1111</v>
      </c>
      <c r="D36" s="91">
        <v>1</v>
      </c>
      <c r="E36" s="91" t="s">
        <v>1187</v>
      </c>
      <c r="F36" s="91" t="s">
        <v>1188</v>
      </c>
      <c r="G36" s="91" t="s">
        <v>39</v>
      </c>
      <c r="H36" s="91" t="s">
        <v>1092</v>
      </c>
      <c r="I36" s="92">
        <v>24654</v>
      </c>
      <c r="J36" s="91" t="s">
        <v>41</v>
      </c>
      <c r="K36" s="93">
        <v>64396.49</v>
      </c>
      <c r="L36" s="93">
        <v>64396.49</v>
      </c>
      <c r="M36" s="93">
        <v>0</v>
      </c>
    </row>
    <row r="37" spans="2:13" x14ac:dyDescent="0.2">
      <c r="B37" s="91" t="s">
        <v>1086</v>
      </c>
      <c r="C37" s="91" t="s">
        <v>1111</v>
      </c>
      <c r="D37" s="91">
        <v>1</v>
      </c>
      <c r="E37" s="91" t="s">
        <v>1187</v>
      </c>
      <c r="F37" s="91" t="s">
        <v>1188</v>
      </c>
      <c r="G37" s="91" t="s">
        <v>39</v>
      </c>
      <c r="H37" s="91" t="s">
        <v>1092</v>
      </c>
      <c r="I37" s="92">
        <v>37149</v>
      </c>
      <c r="J37" s="91" t="s">
        <v>41</v>
      </c>
      <c r="K37" s="93">
        <v>2606.86</v>
      </c>
      <c r="L37" s="93">
        <v>710.27</v>
      </c>
      <c r="M37" s="93">
        <v>1896.59</v>
      </c>
    </row>
    <row r="38" spans="2:13" x14ac:dyDescent="0.2">
      <c r="B38" s="91" t="s">
        <v>1086</v>
      </c>
      <c r="C38" s="91" t="s">
        <v>1195</v>
      </c>
      <c r="D38" s="91">
        <v>6</v>
      </c>
      <c r="E38" s="91" t="s">
        <v>1187</v>
      </c>
      <c r="F38" s="91" t="s">
        <v>1188</v>
      </c>
      <c r="G38" s="91" t="s">
        <v>39</v>
      </c>
      <c r="H38" s="91" t="s">
        <v>1092</v>
      </c>
      <c r="I38" s="92">
        <v>37605</v>
      </c>
      <c r="J38" s="91" t="s">
        <v>41</v>
      </c>
      <c r="K38" s="93">
        <v>1947.27</v>
      </c>
      <c r="L38" s="93">
        <v>484.42</v>
      </c>
      <c r="M38" s="93">
        <v>1462.85</v>
      </c>
    </row>
    <row r="39" spans="2:13" x14ac:dyDescent="0.2">
      <c r="B39" s="91" t="s">
        <v>1086</v>
      </c>
      <c r="C39" s="91" t="s">
        <v>1196</v>
      </c>
      <c r="D39" s="91">
        <v>18</v>
      </c>
      <c r="E39" s="91" t="s">
        <v>1187</v>
      </c>
      <c r="F39" s="91" t="s">
        <v>1188</v>
      </c>
      <c r="G39" s="91" t="s">
        <v>39</v>
      </c>
      <c r="H39" s="91" t="s">
        <v>1092</v>
      </c>
      <c r="I39" s="92">
        <v>33055</v>
      </c>
      <c r="J39" s="91" t="s">
        <v>41</v>
      </c>
      <c r="K39" s="93">
        <v>9152.3799999999992</v>
      </c>
      <c r="L39" s="93">
        <v>4878.9399999999996</v>
      </c>
      <c r="M39" s="93">
        <v>4273.4399999999996</v>
      </c>
    </row>
    <row r="40" spans="2:13" x14ac:dyDescent="0.2">
      <c r="B40" s="91" t="s">
        <v>1086</v>
      </c>
      <c r="C40" s="91" t="s">
        <v>1197</v>
      </c>
      <c r="D40" s="91">
        <v>6</v>
      </c>
      <c r="E40" s="91" t="s">
        <v>1187</v>
      </c>
      <c r="F40" s="91" t="s">
        <v>1188</v>
      </c>
      <c r="G40" s="91" t="s">
        <v>39</v>
      </c>
      <c r="H40" s="91" t="s">
        <v>1092</v>
      </c>
      <c r="I40" s="92">
        <v>33055</v>
      </c>
      <c r="J40" s="91" t="s">
        <v>41</v>
      </c>
      <c r="K40" s="93">
        <v>26348.7</v>
      </c>
      <c r="L40" s="93">
        <v>14045.92</v>
      </c>
      <c r="M40" s="93">
        <v>12302.78</v>
      </c>
    </row>
    <row r="41" spans="2:13" x14ac:dyDescent="0.2">
      <c r="B41" s="91" t="s">
        <v>1086</v>
      </c>
      <c r="C41" s="91" t="s">
        <v>1198</v>
      </c>
      <c r="D41" s="91">
        <v>2</v>
      </c>
      <c r="E41" s="91" t="s">
        <v>1187</v>
      </c>
      <c r="F41" s="91" t="s">
        <v>1188</v>
      </c>
      <c r="G41" s="91" t="s">
        <v>39</v>
      </c>
      <c r="H41" s="91" t="s">
        <v>1092</v>
      </c>
      <c r="I41" s="92">
        <v>30864</v>
      </c>
      <c r="J41" s="91" t="s">
        <v>41</v>
      </c>
      <c r="K41" s="93">
        <v>5597.99</v>
      </c>
      <c r="L41" s="93">
        <v>3779.95</v>
      </c>
      <c r="M41" s="93">
        <v>1818.04</v>
      </c>
    </row>
    <row r="42" spans="2:13" x14ac:dyDescent="0.2">
      <c r="B42" s="91" t="s">
        <v>1086</v>
      </c>
      <c r="C42" s="91" t="s">
        <v>1118</v>
      </c>
      <c r="D42" s="91">
        <v>1</v>
      </c>
      <c r="E42" s="91" t="s">
        <v>1187</v>
      </c>
      <c r="F42" s="91" t="s">
        <v>1188</v>
      </c>
      <c r="G42" s="91" t="s">
        <v>39</v>
      </c>
      <c r="H42" s="91" t="s">
        <v>1092</v>
      </c>
      <c r="I42" s="92">
        <v>29037</v>
      </c>
      <c r="J42" s="91" t="s">
        <v>41</v>
      </c>
      <c r="K42" s="93">
        <v>38676.99</v>
      </c>
      <c r="L42" s="93">
        <v>30697.71</v>
      </c>
      <c r="M42" s="93">
        <v>7979.28</v>
      </c>
    </row>
    <row r="43" spans="2:13" x14ac:dyDescent="0.2">
      <c r="B43" s="91" t="s">
        <v>1086</v>
      </c>
      <c r="C43" s="91" t="s">
        <v>1118</v>
      </c>
      <c r="D43" s="91">
        <v>1</v>
      </c>
      <c r="E43" s="91" t="s">
        <v>1187</v>
      </c>
      <c r="F43" s="91" t="s">
        <v>1188</v>
      </c>
      <c r="G43" s="91" t="s">
        <v>39</v>
      </c>
      <c r="H43" s="91" t="s">
        <v>1092</v>
      </c>
      <c r="I43" s="92">
        <v>36388</v>
      </c>
      <c r="J43" s="91" t="s">
        <v>41</v>
      </c>
      <c r="K43" s="93">
        <v>1105.3900000000001</v>
      </c>
      <c r="L43" s="93">
        <v>353.56</v>
      </c>
      <c r="M43" s="93">
        <v>751.83</v>
      </c>
    </row>
    <row r="44" spans="2:13" x14ac:dyDescent="0.2">
      <c r="B44" s="91" t="s">
        <v>1086</v>
      </c>
      <c r="C44" s="91" t="s">
        <v>1118</v>
      </c>
      <c r="D44" s="91">
        <v>1</v>
      </c>
      <c r="E44" s="91" t="s">
        <v>1187</v>
      </c>
      <c r="F44" s="91" t="s">
        <v>1188</v>
      </c>
      <c r="G44" s="91" t="s">
        <v>39</v>
      </c>
      <c r="H44" s="91" t="s">
        <v>1092</v>
      </c>
      <c r="I44" s="92">
        <v>37109</v>
      </c>
      <c r="J44" s="91" t="s">
        <v>41</v>
      </c>
      <c r="K44" s="93">
        <v>212.8</v>
      </c>
      <c r="L44" s="93">
        <v>57.98</v>
      </c>
      <c r="M44" s="93">
        <v>154.82</v>
      </c>
    </row>
    <row r="45" spans="2:13" x14ac:dyDescent="0.2">
      <c r="B45" s="91" t="s">
        <v>1086</v>
      </c>
      <c r="C45" s="91" t="s">
        <v>1118</v>
      </c>
      <c r="D45" s="91">
        <v>1</v>
      </c>
      <c r="E45" s="91" t="s">
        <v>1187</v>
      </c>
      <c r="F45" s="91" t="s">
        <v>1188</v>
      </c>
      <c r="G45" s="91" t="s">
        <v>39</v>
      </c>
      <c r="H45" s="91" t="s">
        <v>1092</v>
      </c>
      <c r="I45" s="92">
        <v>37149</v>
      </c>
      <c r="J45" s="91" t="s">
        <v>41</v>
      </c>
      <c r="K45" s="93">
        <v>28868.43</v>
      </c>
      <c r="L45" s="93">
        <v>7865.56</v>
      </c>
      <c r="M45" s="93">
        <v>21002.87</v>
      </c>
    </row>
    <row r="46" spans="2:13" x14ac:dyDescent="0.2">
      <c r="B46" s="91" t="s">
        <v>1086</v>
      </c>
      <c r="C46" s="91" t="s">
        <v>1199</v>
      </c>
      <c r="D46" s="91">
        <v>1</v>
      </c>
      <c r="E46" s="91" t="s">
        <v>1187</v>
      </c>
      <c r="F46" s="91" t="s">
        <v>1188</v>
      </c>
      <c r="G46" s="91" t="s">
        <v>39</v>
      </c>
      <c r="H46" s="91" t="s">
        <v>1092</v>
      </c>
      <c r="I46" s="92">
        <v>36241</v>
      </c>
      <c r="J46" s="91" t="s">
        <v>41</v>
      </c>
      <c r="K46" s="93">
        <v>196.94</v>
      </c>
      <c r="L46" s="93">
        <v>62.99</v>
      </c>
      <c r="M46" s="93">
        <v>133.94999999999999</v>
      </c>
    </row>
    <row r="47" spans="2:13" x14ac:dyDescent="0.2">
      <c r="B47" s="91" t="s">
        <v>1086</v>
      </c>
      <c r="C47" s="91" t="s">
        <v>1199</v>
      </c>
      <c r="D47" s="91">
        <v>1</v>
      </c>
      <c r="E47" s="91" t="s">
        <v>1187</v>
      </c>
      <c r="F47" s="91" t="s">
        <v>1188</v>
      </c>
      <c r="G47" s="91" t="s">
        <v>39</v>
      </c>
      <c r="H47" s="91" t="s">
        <v>1092</v>
      </c>
      <c r="I47" s="92">
        <v>37605</v>
      </c>
      <c r="J47" s="91" t="s">
        <v>41</v>
      </c>
      <c r="K47" s="93">
        <v>42867.41</v>
      </c>
      <c r="L47" s="93">
        <v>10664.12</v>
      </c>
      <c r="M47" s="93">
        <v>32203.29</v>
      </c>
    </row>
    <row r="48" spans="2:13" x14ac:dyDescent="0.2">
      <c r="B48" s="91" t="s">
        <v>1086</v>
      </c>
      <c r="C48" s="91" t="s">
        <v>1200</v>
      </c>
      <c r="D48" s="91">
        <v>132</v>
      </c>
      <c r="E48" s="91" t="s">
        <v>1187</v>
      </c>
      <c r="F48" s="91" t="s">
        <v>1188</v>
      </c>
      <c r="G48" s="91" t="s">
        <v>39</v>
      </c>
      <c r="H48" s="91" t="s">
        <v>1092</v>
      </c>
      <c r="I48" s="92">
        <v>33786</v>
      </c>
      <c r="J48" s="91" t="s">
        <v>41</v>
      </c>
      <c r="K48" s="93">
        <v>24981.17</v>
      </c>
      <c r="L48" s="93">
        <v>12133.19</v>
      </c>
      <c r="M48" s="93">
        <v>12847.98</v>
      </c>
    </row>
    <row r="49" spans="2:13" x14ac:dyDescent="0.2">
      <c r="B49" s="91" t="s">
        <v>1086</v>
      </c>
      <c r="C49" s="91" t="s">
        <v>1120</v>
      </c>
      <c r="D49" s="91">
        <v>1</v>
      </c>
      <c r="E49" s="91" t="s">
        <v>1187</v>
      </c>
      <c r="F49" s="91" t="s">
        <v>1188</v>
      </c>
      <c r="G49" s="91" t="s">
        <v>39</v>
      </c>
      <c r="H49" s="91" t="s">
        <v>1092</v>
      </c>
      <c r="I49" s="92">
        <v>25385</v>
      </c>
      <c r="J49" s="91" t="s">
        <v>41</v>
      </c>
      <c r="K49" s="93">
        <v>116770.45</v>
      </c>
      <c r="L49" s="93">
        <v>116770.45</v>
      </c>
      <c r="M49" s="93">
        <v>0</v>
      </c>
    </row>
    <row r="50" spans="2:13" x14ac:dyDescent="0.2">
      <c r="B50" s="91" t="s">
        <v>1086</v>
      </c>
      <c r="C50" s="91" t="s">
        <v>1120</v>
      </c>
      <c r="D50" s="91">
        <v>1</v>
      </c>
      <c r="E50" s="91" t="s">
        <v>1187</v>
      </c>
      <c r="F50" s="91" t="s">
        <v>1188</v>
      </c>
      <c r="G50" s="91" t="s">
        <v>39</v>
      </c>
      <c r="H50" s="91" t="s">
        <v>1092</v>
      </c>
      <c r="I50" s="92">
        <v>37149</v>
      </c>
      <c r="J50" s="91" t="s">
        <v>41</v>
      </c>
      <c r="K50" s="93">
        <v>37399.660000000003</v>
      </c>
      <c r="L50" s="93">
        <v>10190</v>
      </c>
      <c r="M50" s="93">
        <v>27209.66</v>
      </c>
    </row>
    <row r="51" spans="2:13" x14ac:dyDescent="0.2">
      <c r="B51" s="91" t="s">
        <v>1086</v>
      </c>
      <c r="C51" s="91" t="s">
        <v>1201</v>
      </c>
      <c r="D51" s="91">
        <v>1</v>
      </c>
      <c r="E51" s="91" t="s">
        <v>1187</v>
      </c>
      <c r="F51" s="91" t="s">
        <v>1188</v>
      </c>
      <c r="G51" s="91" t="s">
        <v>39</v>
      </c>
      <c r="H51" s="91" t="s">
        <v>1092</v>
      </c>
      <c r="I51" s="92">
        <v>30864</v>
      </c>
      <c r="J51" s="91" t="s">
        <v>41</v>
      </c>
      <c r="K51" s="93">
        <v>3206.54</v>
      </c>
      <c r="L51" s="93">
        <v>2165.16</v>
      </c>
      <c r="M51" s="93">
        <v>1041.3800000000001</v>
      </c>
    </row>
    <row r="52" spans="2:13" x14ac:dyDescent="0.2">
      <c r="B52" s="91" t="s">
        <v>1086</v>
      </c>
      <c r="C52" s="91" t="s">
        <v>1122</v>
      </c>
      <c r="D52" s="91">
        <v>393</v>
      </c>
      <c r="E52" s="91" t="s">
        <v>1187</v>
      </c>
      <c r="F52" s="91" t="s">
        <v>1188</v>
      </c>
      <c r="G52" s="91" t="s">
        <v>39</v>
      </c>
      <c r="H52" s="91" t="s">
        <v>1092</v>
      </c>
      <c r="I52" s="92">
        <v>33786</v>
      </c>
      <c r="J52" s="91" t="s">
        <v>41</v>
      </c>
      <c r="K52" s="93">
        <v>9069.98</v>
      </c>
      <c r="L52" s="93">
        <v>4405.2299999999996</v>
      </c>
      <c r="M52" s="93">
        <v>4664.75</v>
      </c>
    </row>
    <row r="53" spans="2:13" x14ac:dyDescent="0.2">
      <c r="B53" s="91" t="s">
        <v>1086</v>
      </c>
      <c r="C53" s="91" t="s">
        <v>1202</v>
      </c>
      <c r="D53" s="91">
        <v>1</v>
      </c>
      <c r="E53" s="91" t="s">
        <v>1187</v>
      </c>
      <c r="F53" s="91" t="s">
        <v>1188</v>
      </c>
      <c r="G53" s="91" t="s">
        <v>39</v>
      </c>
      <c r="H53" s="91" t="s">
        <v>1092</v>
      </c>
      <c r="I53" s="92">
        <v>29037</v>
      </c>
      <c r="J53" s="91" t="s">
        <v>41</v>
      </c>
      <c r="K53" s="93">
        <v>52.14</v>
      </c>
      <c r="L53" s="93">
        <v>41.38</v>
      </c>
      <c r="M53" s="93">
        <v>10.76</v>
      </c>
    </row>
    <row r="54" spans="2:13" x14ac:dyDescent="0.2">
      <c r="B54" s="91" t="s">
        <v>1086</v>
      </c>
      <c r="C54" s="91" t="s">
        <v>1203</v>
      </c>
      <c r="D54" s="91">
        <v>1</v>
      </c>
      <c r="E54" s="91" t="s">
        <v>1187</v>
      </c>
      <c r="F54" s="91" t="s">
        <v>1188</v>
      </c>
      <c r="G54" s="91" t="s">
        <v>39</v>
      </c>
      <c r="H54" s="91" t="s">
        <v>1092</v>
      </c>
      <c r="I54" s="92">
        <v>30864</v>
      </c>
      <c r="J54" s="91" t="s">
        <v>41</v>
      </c>
      <c r="K54" s="93">
        <v>1282.6199999999999</v>
      </c>
      <c r="L54" s="93">
        <v>866.07</v>
      </c>
      <c r="M54" s="93">
        <v>416.55</v>
      </c>
    </row>
    <row r="55" spans="2:13" x14ac:dyDescent="0.2">
      <c r="B55" s="91" t="s">
        <v>1086</v>
      </c>
      <c r="C55" s="91" t="s">
        <v>1203</v>
      </c>
      <c r="D55" s="91">
        <v>1</v>
      </c>
      <c r="E55" s="91" t="s">
        <v>1187</v>
      </c>
      <c r="F55" s="91" t="s">
        <v>1188</v>
      </c>
      <c r="G55" s="91" t="s">
        <v>39</v>
      </c>
      <c r="H55" s="91" t="s">
        <v>1092</v>
      </c>
      <c r="I55" s="92">
        <v>37026</v>
      </c>
      <c r="J55" s="91" t="s">
        <v>41</v>
      </c>
      <c r="K55" s="93">
        <v>2609.66</v>
      </c>
      <c r="L55" s="93">
        <v>711.03</v>
      </c>
      <c r="M55" s="93">
        <v>1898.63</v>
      </c>
    </row>
    <row r="56" spans="2:13" x14ac:dyDescent="0.2">
      <c r="B56" s="91" t="s">
        <v>1086</v>
      </c>
      <c r="C56" s="91" t="s">
        <v>1204</v>
      </c>
      <c r="D56" s="91">
        <v>13</v>
      </c>
      <c r="E56" s="91" t="s">
        <v>1187</v>
      </c>
      <c r="F56" s="91" t="s">
        <v>1188</v>
      </c>
      <c r="G56" s="91" t="s">
        <v>39</v>
      </c>
      <c r="H56" s="91" t="s">
        <v>1092</v>
      </c>
      <c r="I56" s="92">
        <v>30864</v>
      </c>
      <c r="J56" s="91" t="s">
        <v>41</v>
      </c>
      <c r="K56" s="93">
        <v>16625.18</v>
      </c>
      <c r="L56" s="93">
        <v>11225.86</v>
      </c>
      <c r="M56" s="93">
        <v>5399.32</v>
      </c>
    </row>
    <row r="57" spans="2:13" x14ac:dyDescent="0.2">
      <c r="B57" s="91" t="s">
        <v>1086</v>
      </c>
      <c r="C57" s="91" t="s">
        <v>1205</v>
      </c>
      <c r="D57" s="91">
        <v>21</v>
      </c>
      <c r="E57" s="91" t="s">
        <v>1187</v>
      </c>
      <c r="F57" s="91" t="s">
        <v>1188</v>
      </c>
      <c r="G57" s="91" t="s">
        <v>39</v>
      </c>
      <c r="H57" s="91" t="s">
        <v>1092</v>
      </c>
      <c r="I57" s="92">
        <v>30864</v>
      </c>
      <c r="J57" s="91" t="s">
        <v>41</v>
      </c>
      <c r="K57" s="93">
        <v>122897.72</v>
      </c>
      <c r="L57" s="93">
        <v>82984.55</v>
      </c>
      <c r="M57" s="93">
        <v>39913.17</v>
      </c>
    </row>
    <row r="58" spans="2:13" x14ac:dyDescent="0.2">
      <c r="B58" s="91" t="s">
        <v>1086</v>
      </c>
      <c r="C58" s="91" t="s">
        <v>1206</v>
      </c>
      <c r="D58" s="91">
        <v>1</v>
      </c>
      <c r="E58" s="91" t="s">
        <v>1187</v>
      </c>
      <c r="F58" s="91" t="s">
        <v>1188</v>
      </c>
      <c r="G58" s="91" t="s">
        <v>39</v>
      </c>
      <c r="H58" s="91" t="s">
        <v>1092</v>
      </c>
      <c r="I58" s="92">
        <v>37110</v>
      </c>
      <c r="J58" s="91" t="s">
        <v>41</v>
      </c>
      <c r="K58" s="93">
        <v>1700.5</v>
      </c>
      <c r="L58" s="93">
        <v>463.32</v>
      </c>
      <c r="M58" s="93">
        <v>1237.18</v>
      </c>
    </row>
    <row r="59" spans="2:13" x14ac:dyDescent="0.2">
      <c r="B59" s="91" t="s">
        <v>1086</v>
      </c>
      <c r="C59" s="91" t="s">
        <v>1129</v>
      </c>
      <c r="D59" s="91">
        <v>1</v>
      </c>
      <c r="E59" s="91" t="s">
        <v>1187</v>
      </c>
      <c r="F59" s="91" t="s">
        <v>1188</v>
      </c>
      <c r="G59" s="91" t="s">
        <v>39</v>
      </c>
      <c r="H59" s="91" t="s">
        <v>1092</v>
      </c>
      <c r="I59" s="92">
        <v>24289</v>
      </c>
      <c r="J59" s="91" t="s">
        <v>41</v>
      </c>
      <c r="K59" s="93">
        <v>25602.81</v>
      </c>
      <c r="L59" s="93">
        <v>25602.81</v>
      </c>
      <c r="M59" s="93">
        <v>0</v>
      </c>
    </row>
    <row r="60" spans="2:13" x14ac:dyDescent="0.2">
      <c r="B60" s="91" t="s">
        <v>1086</v>
      </c>
      <c r="C60" s="91" t="s">
        <v>1129</v>
      </c>
      <c r="D60" s="91">
        <v>1</v>
      </c>
      <c r="E60" s="91" t="s">
        <v>1187</v>
      </c>
      <c r="F60" s="91" t="s">
        <v>1188</v>
      </c>
      <c r="G60" s="91" t="s">
        <v>39</v>
      </c>
      <c r="H60" s="91" t="s">
        <v>1092</v>
      </c>
      <c r="I60" s="92">
        <v>37026</v>
      </c>
      <c r="J60" s="91" t="s">
        <v>41</v>
      </c>
      <c r="K60" s="93">
        <v>3649.97</v>
      </c>
      <c r="L60" s="93">
        <v>994.48</v>
      </c>
      <c r="M60" s="93">
        <v>2655.49</v>
      </c>
    </row>
    <row r="61" spans="2:13" x14ac:dyDescent="0.2">
      <c r="B61" s="91" t="s">
        <v>1086</v>
      </c>
      <c r="C61" s="91" t="s">
        <v>1129</v>
      </c>
      <c r="D61" s="91">
        <v>1</v>
      </c>
      <c r="E61" s="91" t="s">
        <v>1187</v>
      </c>
      <c r="F61" s="91" t="s">
        <v>1188</v>
      </c>
      <c r="G61" s="91" t="s">
        <v>39</v>
      </c>
      <c r="H61" s="91" t="s">
        <v>1092</v>
      </c>
      <c r="I61" s="92">
        <v>37149</v>
      </c>
      <c r="J61" s="91" t="s">
        <v>41</v>
      </c>
      <c r="K61" s="93">
        <v>70082.75</v>
      </c>
      <c r="L61" s="93">
        <v>19094.91</v>
      </c>
      <c r="M61" s="93">
        <v>50987.839999999997</v>
      </c>
    </row>
    <row r="62" spans="2:13" x14ac:dyDescent="0.2">
      <c r="B62" s="91" t="s">
        <v>1086</v>
      </c>
      <c r="C62" s="91" t="s">
        <v>1207</v>
      </c>
      <c r="D62" s="91">
        <v>2</v>
      </c>
      <c r="E62" s="91" t="s">
        <v>1187</v>
      </c>
      <c r="F62" s="91" t="s">
        <v>1188</v>
      </c>
      <c r="G62" s="91" t="s">
        <v>39</v>
      </c>
      <c r="H62" s="91" t="s">
        <v>1092</v>
      </c>
      <c r="I62" s="92">
        <v>36850</v>
      </c>
      <c r="J62" s="91" t="s">
        <v>41</v>
      </c>
      <c r="K62" s="93">
        <v>170422.7</v>
      </c>
      <c r="L62" s="93">
        <v>50471.48</v>
      </c>
      <c r="M62" s="93">
        <v>119951.22</v>
      </c>
    </row>
    <row r="63" spans="2:13" x14ac:dyDescent="0.2">
      <c r="B63" s="91" t="s">
        <v>1086</v>
      </c>
      <c r="C63" s="91" t="s">
        <v>1131</v>
      </c>
      <c r="D63" s="91">
        <v>1</v>
      </c>
      <c r="E63" s="91" t="s">
        <v>1187</v>
      </c>
      <c r="F63" s="91" t="s">
        <v>1188</v>
      </c>
      <c r="G63" s="91" t="s">
        <v>39</v>
      </c>
      <c r="H63" s="91" t="s">
        <v>1092</v>
      </c>
      <c r="I63" s="92">
        <v>24289</v>
      </c>
      <c r="J63" s="91" t="s">
        <v>41</v>
      </c>
      <c r="K63" s="93">
        <v>123822.73</v>
      </c>
      <c r="L63" s="93">
        <v>123822.73</v>
      </c>
      <c r="M63" s="93">
        <v>0</v>
      </c>
    </row>
    <row r="64" spans="2:13" x14ac:dyDescent="0.2">
      <c r="B64" s="91" t="s">
        <v>1086</v>
      </c>
      <c r="C64" s="91" t="s">
        <v>1131</v>
      </c>
      <c r="D64" s="91">
        <v>1</v>
      </c>
      <c r="E64" s="91" t="s">
        <v>1187</v>
      </c>
      <c r="F64" s="91" t="s">
        <v>1188</v>
      </c>
      <c r="G64" s="91" t="s">
        <v>39</v>
      </c>
      <c r="H64" s="91" t="s">
        <v>1092</v>
      </c>
      <c r="I64" s="92">
        <v>37026</v>
      </c>
      <c r="J64" s="91" t="s">
        <v>41</v>
      </c>
      <c r="K64" s="93">
        <v>64118.12</v>
      </c>
      <c r="L64" s="93">
        <v>17469.77</v>
      </c>
      <c r="M64" s="93">
        <v>46648.35</v>
      </c>
    </row>
    <row r="65" spans="2:13" x14ac:dyDescent="0.2">
      <c r="B65" s="91" t="s">
        <v>1086</v>
      </c>
      <c r="C65" s="91" t="s">
        <v>1131</v>
      </c>
      <c r="D65" s="91">
        <v>1</v>
      </c>
      <c r="E65" s="91" t="s">
        <v>1187</v>
      </c>
      <c r="F65" s="91" t="s">
        <v>1188</v>
      </c>
      <c r="G65" s="91" t="s">
        <v>39</v>
      </c>
      <c r="H65" s="91" t="s">
        <v>1092</v>
      </c>
      <c r="I65" s="92">
        <v>37605</v>
      </c>
      <c r="J65" s="91" t="s">
        <v>41</v>
      </c>
      <c r="K65" s="93">
        <v>30513.25</v>
      </c>
      <c r="L65" s="93">
        <v>7590.78</v>
      </c>
      <c r="M65" s="93">
        <v>22922.47</v>
      </c>
    </row>
    <row r="66" spans="2:13" x14ac:dyDescent="0.2">
      <c r="B66" s="91" t="s">
        <v>1086</v>
      </c>
      <c r="C66" s="91" t="s">
        <v>1131</v>
      </c>
      <c r="D66" s="91">
        <v>1</v>
      </c>
      <c r="E66" s="91" t="s">
        <v>1187</v>
      </c>
      <c r="F66" s="91" t="s">
        <v>1188</v>
      </c>
      <c r="G66" s="91" t="s">
        <v>39</v>
      </c>
      <c r="H66" s="91" t="s">
        <v>1092</v>
      </c>
      <c r="I66" s="92">
        <v>37667</v>
      </c>
      <c r="J66" s="91" t="s">
        <v>41</v>
      </c>
      <c r="K66" s="93">
        <v>4425.68</v>
      </c>
      <c r="L66" s="93">
        <v>996.12</v>
      </c>
      <c r="M66" s="93">
        <v>3429.56</v>
      </c>
    </row>
    <row r="67" spans="2:13" x14ac:dyDescent="0.2">
      <c r="B67" s="91" t="s">
        <v>1086</v>
      </c>
      <c r="C67" s="91" t="s">
        <v>1208</v>
      </c>
      <c r="D67" s="91">
        <v>1</v>
      </c>
      <c r="E67" s="91" t="s">
        <v>1187</v>
      </c>
      <c r="F67" s="91" t="s">
        <v>1188</v>
      </c>
      <c r="G67" s="91" t="s">
        <v>39</v>
      </c>
      <c r="H67" s="91" t="s">
        <v>1092</v>
      </c>
      <c r="I67" s="92">
        <v>36389</v>
      </c>
      <c r="J67" s="91" t="s">
        <v>41</v>
      </c>
      <c r="K67" s="93">
        <v>425.45</v>
      </c>
      <c r="L67" s="93">
        <v>136.08000000000001</v>
      </c>
      <c r="M67" s="93">
        <v>289.37</v>
      </c>
    </row>
    <row r="68" spans="2:13" x14ac:dyDescent="0.2">
      <c r="B68" s="91" t="s">
        <v>1086</v>
      </c>
      <c r="C68" s="91" t="s">
        <v>1208</v>
      </c>
      <c r="D68" s="91">
        <v>1</v>
      </c>
      <c r="E68" s="91" t="s">
        <v>1187</v>
      </c>
      <c r="F68" s="91" t="s">
        <v>1188</v>
      </c>
      <c r="G68" s="91" t="s">
        <v>39</v>
      </c>
      <c r="H68" s="91" t="s">
        <v>1092</v>
      </c>
      <c r="I68" s="92">
        <v>37110</v>
      </c>
      <c r="J68" s="91" t="s">
        <v>41</v>
      </c>
      <c r="K68" s="93">
        <v>366.33</v>
      </c>
      <c r="L68" s="93">
        <v>99.81</v>
      </c>
      <c r="M68" s="93">
        <v>266.52</v>
      </c>
    </row>
    <row r="69" spans="2:13" x14ac:dyDescent="0.2">
      <c r="B69" s="91" t="s">
        <v>1086</v>
      </c>
      <c r="C69" s="91" t="s">
        <v>1209</v>
      </c>
      <c r="D69" s="91">
        <v>1</v>
      </c>
      <c r="E69" s="91" t="s">
        <v>1187</v>
      </c>
      <c r="F69" s="91" t="s">
        <v>1188</v>
      </c>
      <c r="G69" s="91" t="s">
        <v>39</v>
      </c>
      <c r="H69" s="91" t="s">
        <v>1092</v>
      </c>
      <c r="I69" s="92">
        <v>34151</v>
      </c>
      <c r="J69" s="91" t="s">
        <v>41</v>
      </c>
      <c r="K69" s="93">
        <v>38522</v>
      </c>
      <c r="L69" s="93">
        <v>17797.21</v>
      </c>
      <c r="M69" s="93">
        <v>20724.79</v>
      </c>
    </row>
    <row r="70" spans="2:13" x14ac:dyDescent="0.2">
      <c r="B70" s="91" t="s">
        <v>1086</v>
      </c>
      <c r="C70" s="91" t="s">
        <v>1210</v>
      </c>
      <c r="D70" s="91">
        <v>1</v>
      </c>
      <c r="E70" s="91" t="s">
        <v>1187</v>
      </c>
      <c r="F70" s="91" t="s">
        <v>1188</v>
      </c>
      <c r="G70" s="91" t="s">
        <v>39</v>
      </c>
      <c r="H70" s="91" t="s">
        <v>1092</v>
      </c>
      <c r="I70" s="92">
        <v>34151</v>
      </c>
      <c r="J70" s="91" t="s">
        <v>41</v>
      </c>
      <c r="K70" s="93">
        <v>36887.910000000003</v>
      </c>
      <c r="L70" s="93">
        <v>17042.259999999998</v>
      </c>
      <c r="M70" s="93">
        <v>19845.650000000001</v>
      </c>
    </row>
    <row r="71" spans="2:13" x14ac:dyDescent="0.2">
      <c r="B71" s="91" t="s">
        <v>1086</v>
      </c>
      <c r="C71" s="91" t="s">
        <v>1211</v>
      </c>
      <c r="D71" s="91">
        <v>1</v>
      </c>
      <c r="E71" s="91" t="s">
        <v>1187</v>
      </c>
      <c r="F71" s="91" t="s">
        <v>1188</v>
      </c>
      <c r="G71" s="91" t="s">
        <v>39</v>
      </c>
      <c r="H71" s="91" t="s">
        <v>1092</v>
      </c>
      <c r="I71" s="92">
        <v>35612</v>
      </c>
      <c r="J71" s="91" t="s">
        <v>41</v>
      </c>
      <c r="K71" s="93">
        <v>6538.85</v>
      </c>
      <c r="L71" s="93">
        <v>2401.27</v>
      </c>
      <c r="M71" s="93">
        <v>4137.58</v>
      </c>
    </row>
    <row r="72" spans="2:13" x14ac:dyDescent="0.2">
      <c r="B72" s="91" t="s">
        <v>1086</v>
      </c>
      <c r="C72" s="91" t="s">
        <v>1212</v>
      </c>
      <c r="D72" s="91">
        <v>1</v>
      </c>
      <c r="E72" s="91" t="s">
        <v>1187</v>
      </c>
      <c r="F72" s="91" t="s">
        <v>1188</v>
      </c>
      <c r="G72" s="91" t="s">
        <v>39</v>
      </c>
      <c r="H72" s="91" t="s">
        <v>1092</v>
      </c>
      <c r="I72" s="92">
        <v>35612</v>
      </c>
      <c r="J72" s="91" t="s">
        <v>41</v>
      </c>
      <c r="K72" s="93">
        <v>26154.09</v>
      </c>
      <c r="L72" s="93">
        <v>9604.61</v>
      </c>
      <c r="M72" s="93">
        <v>16549.48</v>
      </c>
    </row>
    <row r="73" spans="2:13" x14ac:dyDescent="0.2">
      <c r="B73" s="91" t="s">
        <v>1086</v>
      </c>
      <c r="C73" s="91" t="s">
        <v>1213</v>
      </c>
      <c r="D73" s="91">
        <v>1</v>
      </c>
      <c r="E73" s="91" t="s">
        <v>1187</v>
      </c>
      <c r="F73" s="91" t="s">
        <v>1188</v>
      </c>
      <c r="G73" s="91" t="s">
        <v>39</v>
      </c>
      <c r="H73" s="91" t="s">
        <v>1092</v>
      </c>
      <c r="I73" s="92">
        <v>35977</v>
      </c>
      <c r="J73" s="91" t="s">
        <v>41</v>
      </c>
      <c r="K73" s="93">
        <v>1933.85</v>
      </c>
      <c r="L73" s="93">
        <v>664.35</v>
      </c>
      <c r="M73" s="93">
        <v>1269.5</v>
      </c>
    </row>
    <row r="74" spans="2:13" x14ac:dyDescent="0.2">
      <c r="B74" s="91" t="s">
        <v>1086</v>
      </c>
      <c r="C74" s="91" t="s">
        <v>1134</v>
      </c>
      <c r="D74" s="91">
        <v>1</v>
      </c>
      <c r="E74" s="91" t="s">
        <v>1187</v>
      </c>
      <c r="F74" s="91" t="s">
        <v>1188</v>
      </c>
      <c r="G74" s="91" t="s">
        <v>39</v>
      </c>
      <c r="H74" s="91" t="s">
        <v>1092</v>
      </c>
      <c r="I74" s="92">
        <v>33786</v>
      </c>
      <c r="J74" s="91" t="s">
        <v>41</v>
      </c>
      <c r="K74" s="93">
        <v>35511.31</v>
      </c>
      <c r="L74" s="93">
        <v>17247.62</v>
      </c>
      <c r="M74" s="93">
        <v>18263.689999999999</v>
      </c>
    </row>
    <row r="75" spans="2:13" x14ac:dyDescent="0.2">
      <c r="B75" s="91" t="s">
        <v>1086</v>
      </c>
      <c r="C75" s="91" t="s">
        <v>1134</v>
      </c>
      <c r="D75" s="91">
        <v>1</v>
      </c>
      <c r="E75" s="91" t="s">
        <v>1187</v>
      </c>
      <c r="F75" s="91" t="s">
        <v>1188</v>
      </c>
      <c r="G75" s="91" t="s">
        <v>39</v>
      </c>
      <c r="H75" s="91" t="s">
        <v>1092</v>
      </c>
      <c r="I75" s="92">
        <v>37026</v>
      </c>
      <c r="J75" s="91" t="s">
        <v>41</v>
      </c>
      <c r="K75" s="93">
        <v>10878.64</v>
      </c>
      <c r="L75" s="93">
        <v>2964.02</v>
      </c>
      <c r="M75" s="93">
        <v>7914.62</v>
      </c>
    </row>
    <row r="76" spans="2:13" x14ac:dyDescent="0.2">
      <c r="B76" s="91" t="s">
        <v>1086</v>
      </c>
      <c r="C76" s="91" t="s">
        <v>1134</v>
      </c>
      <c r="D76" s="91">
        <v>1</v>
      </c>
      <c r="E76" s="91" t="s">
        <v>1187</v>
      </c>
      <c r="F76" s="91" t="s">
        <v>1188</v>
      </c>
      <c r="G76" s="91" t="s">
        <v>39</v>
      </c>
      <c r="H76" s="91" t="s">
        <v>1092</v>
      </c>
      <c r="I76" s="92">
        <v>37149</v>
      </c>
      <c r="J76" s="91" t="s">
        <v>41</v>
      </c>
      <c r="K76" s="93">
        <v>222.75</v>
      </c>
      <c r="L76" s="93">
        <v>60.69</v>
      </c>
      <c r="M76" s="93">
        <v>162.06</v>
      </c>
    </row>
    <row r="77" spans="2:13" x14ac:dyDescent="0.2">
      <c r="B77" s="91" t="s">
        <v>1086</v>
      </c>
      <c r="C77" s="91" t="s">
        <v>1134</v>
      </c>
      <c r="D77" s="91">
        <v>1</v>
      </c>
      <c r="E77" s="91" t="s">
        <v>1187</v>
      </c>
      <c r="F77" s="91" t="s">
        <v>1188</v>
      </c>
      <c r="G77" s="91" t="s">
        <v>39</v>
      </c>
      <c r="H77" s="91" t="s">
        <v>1092</v>
      </c>
      <c r="I77" s="92">
        <v>37667</v>
      </c>
      <c r="J77" s="91" t="s">
        <v>41</v>
      </c>
      <c r="K77" s="93">
        <v>3216.6</v>
      </c>
      <c r="L77" s="93">
        <v>723.98</v>
      </c>
      <c r="M77" s="93">
        <v>2492.62</v>
      </c>
    </row>
    <row r="78" spans="2:13" x14ac:dyDescent="0.2">
      <c r="B78" s="91" t="s">
        <v>1086</v>
      </c>
      <c r="C78" s="91" t="s">
        <v>1214</v>
      </c>
      <c r="D78" s="91">
        <v>1</v>
      </c>
      <c r="E78" s="91" t="s">
        <v>1187</v>
      </c>
      <c r="F78" s="91" t="s">
        <v>1188</v>
      </c>
      <c r="G78" s="91" t="s">
        <v>39</v>
      </c>
      <c r="H78" s="91" t="s">
        <v>1092</v>
      </c>
      <c r="I78" s="92">
        <v>29037</v>
      </c>
      <c r="J78" s="91" t="s">
        <v>41</v>
      </c>
      <c r="K78" s="93">
        <v>167.13</v>
      </c>
      <c r="L78" s="93">
        <v>132.65</v>
      </c>
      <c r="M78" s="93">
        <v>34.479999999999997</v>
      </c>
    </row>
    <row r="79" spans="2:13" x14ac:dyDescent="0.2">
      <c r="B79" s="91" t="s">
        <v>1086</v>
      </c>
      <c r="C79" s="91" t="s">
        <v>1215</v>
      </c>
      <c r="D79" s="91">
        <v>1</v>
      </c>
      <c r="E79" s="91" t="s">
        <v>1187</v>
      </c>
      <c r="F79" s="91" t="s">
        <v>1188</v>
      </c>
      <c r="G79" s="91" t="s">
        <v>39</v>
      </c>
      <c r="H79" s="91" t="s">
        <v>1092</v>
      </c>
      <c r="I79" s="92">
        <v>33420</v>
      </c>
      <c r="J79" s="91" t="s">
        <v>41</v>
      </c>
      <c r="K79" s="93">
        <v>3952</v>
      </c>
      <c r="L79" s="93">
        <v>2013.09</v>
      </c>
      <c r="M79" s="93">
        <v>1938.91</v>
      </c>
    </row>
    <row r="80" spans="2:13" x14ac:dyDescent="0.2">
      <c r="B80" s="91" t="s">
        <v>1086</v>
      </c>
      <c r="C80" s="91" t="s">
        <v>1216</v>
      </c>
      <c r="D80" s="91">
        <v>1</v>
      </c>
      <c r="E80" s="91" t="s">
        <v>1187</v>
      </c>
      <c r="F80" s="91" t="s">
        <v>1188</v>
      </c>
      <c r="G80" s="91" t="s">
        <v>39</v>
      </c>
      <c r="H80" s="91" t="s">
        <v>1092</v>
      </c>
      <c r="I80" s="92">
        <v>33420</v>
      </c>
      <c r="J80" s="91" t="s">
        <v>41</v>
      </c>
      <c r="K80" s="93">
        <v>3727.63</v>
      </c>
      <c r="L80" s="93">
        <v>1898.8</v>
      </c>
      <c r="M80" s="93">
        <v>1828.83</v>
      </c>
    </row>
    <row r="81" spans="2:13" x14ac:dyDescent="0.2">
      <c r="B81" s="91" t="s">
        <v>1086</v>
      </c>
      <c r="C81" s="91" t="s">
        <v>1217</v>
      </c>
      <c r="D81" s="91">
        <v>5</v>
      </c>
      <c r="E81" s="91" t="s">
        <v>1187</v>
      </c>
      <c r="F81" s="91" t="s">
        <v>1188</v>
      </c>
      <c r="G81" s="91" t="s">
        <v>39</v>
      </c>
      <c r="H81" s="91" t="s">
        <v>1092</v>
      </c>
      <c r="I81" s="92">
        <v>34151</v>
      </c>
      <c r="J81" s="91" t="s">
        <v>41</v>
      </c>
      <c r="K81" s="93">
        <v>38351.07</v>
      </c>
      <c r="L81" s="93">
        <v>17718.240000000002</v>
      </c>
      <c r="M81" s="93">
        <v>20632.830000000002</v>
      </c>
    </row>
    <row r="82" spans="2:13" x14ac:dyDescent="0.2">
      <c r="B82" s="91" t="s">
        <v>1086</v>
      </c>
      <c r="C82" s="91" t="s">
        <v>1218</v>
      </c>
      <c r="D82" s="91">
        <v>2</v>
      </c>
      <c r="E82" s="91" t="s">
        <v>1187</v>
      </c>
      <c r="F82" s="91" t="s">
        <v>1188</v>
      </c>
      <c r="G82" s="91" t="s">
        <v>39</v>
      </c>
      <c r="H82" s="91" t="s">
        <v>1092</v>
      </c>
      <c r="I82" s="92">
        <v>34151</v>
      </c>
      <c r="J82" s="91" t="s">
        <v>41</v>
      </c>
      <c r="K82" s="93">
        <v>36432.78</v>
      </c>
      <c r="L82" s="93">
        <v>16831.990000000002</v>
      </c>
      <c r="M82" s="93">
        <v>19600.79</v>
      </c>
    </row>
    <row r="83" spans="2:13" x14ac:dyDescent="0.2">
      <c r="B83" s="91" t="s">
        <v>1086</v>
      </c>
      <c r="C83" s="91" t="s">
        <v>1219</v>
      </c>
      <c r="D83" s="91">
        <v>1</v>
      </c>
      <c r="E83" s="91" t="s">
        <v>1187</v>
      </c>
      <c r="F83" s="91" t="s">
        <v>1188</v>
      </c>
      <c r="G83" s="91" t="s">
        <v>39</v>
      </c>
      <c r="H83" s="91" t="s">
        <v>1092</v>
      </c>
      <c r="I83" s="92">
        <v>34151</v>
      </c>
      <c r="J83" s="91" t="s">
        <v>41</v>
      </c>
      <c r="K83" s="93">
        <v>32220.89</v>
      </c>
      <c r="L83" s="93">
        <v>14886.09</v>
      </c>
      <c r="M83" s="93">
        <v>17334.8</v>
      </c>
    </row>
    <row r="84" spans="2:13" x14ac:dyDescent="0.2">
      <c r="B84" s="91" t="s">
        <v>1086</v>
      </c>
      <c r="C84" s="91" t="s">
        <v>1220</v>
      </c>
      <c r="D84" s="91">
        <v>1</v>
      </c>
      <c r="E84" s="91" t="s">
        <v>1187</v>
      </c>
      <c r="F84" s="91" t="s">
        <v>1188</v>
      </c>
      <c r="G84" s="91" t="s">
        <v>39</v>
      </c>
      <c r="H84" s="91" t="s">
        <v>1092</v>
      </c>
      <c r="I84" s="92">
        <v>34151</v>
      </c>
      <c r="J84" s="91" t="s">
        <v>41</v>
      </c>
      <c r="K84" s="93">
        <v>36887.910000000003</v>
      </c>
      <c r="L84" s="93">
        <v>17042.259999999998</v>
      </c>
      <c r="M84" s="93">
        <v>19845.650000000001</v>
      </c>
    </row>
    <row r="85" spans="2:13" x14ac:dyDescent="0.2">
      <c r="B85" s="91" t="s">
        <v>1086</v>
      </c>
      <c r="C85" s="91" t="s">
        <v>1221</v>
      </c>
      <c r="D85" s="91">
        <v>1</v>
      </c>
      <c r="E85" s="91" t="s">
        <v>1187</v>
      </c>
      <c r="F85" s="91" t="s">
        <v>1188</v>
      </c>
      <c r="G85" s="91" t="s">
        <v>39</v>
      </c>
      <c r="H85" s="91" t="s">
        <v>1092</v>
      </c>
      <c r="I85" s="92">
        <v>33055</v>
      </c>
      <c r="J85" s="91" t="s">
        <v>41</v>
      </c>
      <c r="K85" s="93">
        <v>200</v>
      </c>
      <c r="L85" s="93">
        <v>106.62</v>
      </c>
      <c r="M85" s="93">
        <v>93.38</v>
      </c>
    </row>
    <row r="86" spans="2:13" x14ac:dyDescent="0.2">
      <c r="B86" s="91" t="s">
        <v>1086</v>
      </c>
      <c r="C86" s="91" t="s">
        <v>1222</v>
      </c>
      <c r="D86" s="91">
        <v>1</v>
      </c>
      <c r="E86" s="91" t="s">
        <v>1187</v>
      </c>
      <c r="F86" s="91" t="s">
        <v>1188</v>
      </c>
      <c r="G86" s="91" t="s">
        <v>39</v>
      </c>
      <c r="H86" s="91" t="s">
        <v>1092</v>
      </c>
      <c r="I86" s="92">
        <v>33420</v>
      </c>
      <c r="J86" s="91" t="s">
        <v>41</v>
      </c>
      <c r="K86" s="93">
        <v>1271.08</v>
      </c>
      <c r="L86" s="93">
        <v>647.47</v>
      </c>
      <c r="M86" s="93">
        <v>623.61</v>
      </c>
    </row>
    <row r="87" spans="2:13" x14ac:dyDescent="0.2">
      <c r="B87" s="91" t="s">
        <v>1086</v>
      </c>
      <c r="C87" s="91" t="s">
        <v>1223</v>
      </c>
      <c r="D87" s="91">
        <v>2</v>
      </c>
      <c r="E87" s="91" t="s">
        <v>1187</v>
      </c>
      <c r="F87" s="91" t="s">
        <v>1188</v>
      </c>
      <c r="G87" s="91" t="s">
        <v>39</v>
      </c>
      <c r="H87" s="91" t="s">
        <v>1092</v>
      </c>
      <c r="I87" s="92">
        <v>30864</v>
      </c>
      <c r="J87" s="91" t="s">
        <v>41</v>
      </c>
      <c r="K87" s="93">
        <v>77566.880000000005</v>
      </c>
      <c r="L87" s="93">
        <v>52375.69</v>
      </c>
      <c r="M87" s="93">
        <v>25191.19</v>
      </c>
    </row>
    <row r="88" spans="2:13" x14ac:dyDescent="0.2">
      <c r="B88" s="91" t="s">
        <v>1086</v>
      </c>
      <c r="C88" s="91" t="s">
        <v>1223</v>
      </c>
      <c r="D88" s="91">
        <v>1</v>
      </c>
      <c r="E88" s="91" t="s">
        <v>1187</v>
      </c>
      <c r="F88" s="91" t="s">
        <v>1188</v>
      </c>
      <c r="G88" s="91" t="s">
        <v>39</v>
      </c>
      <c r="H88" s="91" t="s">
        <v>1092</v>
      </c>
      <c r="I88" s="92">
        <v>34881</v>
      </c>
      <c r="J88" s="91" t="s">
        <v>41</v>
      </c>
      <c r="K88" s="93">
        <v>38783.449999999997</v>
      </c>
      <c r="L88" s="93">
        <v>16080.26</v>
      </c>
      <c r="M88" s="93">
        <v>22703.19</v>
      </c>
    </row>
    <row r="89" spans="2:13" x14ac:dyDescent="0.2">
      <c r="B89" s="91" t="s">
        <v>1086</v>
      </c>
      <c r="C89" s="91" t="s">
        <v>1224</v>
      </c>
      <c r="D89" s="91">
        <v>1</v>
      </c>
      <c r="E89" s="91" t="s">
        <v>1187</v>
      </c>
      <c r="F89" s="91" t="s">
        <v>1188</v>
      </c>
      <c r="G89" s="91" t="s">
        <v>39</v>
      </c>
      <c r="H89" s="91" t="s">
        <v>1092</v>
      </c>
      <c r="I89" s="92">
        <v>37026</v>
      </c>
      <c r="J89" s="91" t="s">
        <v>41</v>
      </c>
      <c r="K89" s="93">
        <v>5499.98</v>
      </c>
      <c r="L89" s="93">
        <v>1498.54</v>
      </c>
      <c r="M89" s="93">
        <v>4001.44</v>
      </c>
    </row>
    <row r="90" spans="2:13" x14ac:dyDescent="0.2">
      <c r="B90" s="91" t="s">
        <v>1086</v>
      </c>
      <c r="C90" s="91" t="s">
        <v>1225</v>
      </c>
      <c r="D90" s="91">
        <v>78</v>
      </c>
      <c r="E90" s="91" t="s">
        <v>1187</v>
      </c>
      <c r="F90" s="91" t="s">
        <v>1188</v>
      </c>
      <c r="G90" s="91" t="s">
        <v>39</v>
      </c>
      <c r="H90" s="91" t="s">
        <v>1092</v>
      </c>
      <c r="I90" s="92">
        <v>34881</v>
      </c>
      <c r="J90" s="91" t="s">
        <v>41</v>
      </c>
      <c r="K90" s="93">
        <v>29115.9</v>
      </c>
      <c r="L90" s="93">
        <v>12071.93</v>
      </c>
      <c r="M90" s="93">
        <v>17043.97</v>
      </c>
    </row>
    <row r="91" spans="2:13" x14ac:dyDescent="0.2">
      <c r="B91" s="91" t="s">
        <v>1086</v>
      </c>
      <c r="C91" s="91" t="s">
        <v>1226</v>
      </c>
      <c r="D91" s="91">
        <v>1</v>
      </c>
      <c r="E91" s="91" t="s">
        <v>1187</v>
      </c>
      <c r="F91" s="91" t="s">
        <v>1188</v>
      </c>
      <c r="G91" s="91" t="s">
        <v>39</v>
      </c>
      <c r="H91" s="91" t="s">
        <v>1092</v>
      </c>
      <c r="I91" s="92">
        <v>33786</v>
      </c>
      <c r="J91" s="91" t="s">
        <v>41</v>
      </c>
      <c r="K91" s="93">
        <v>3264.03</v>
      </c>
      <c r="L91" s="93">
        <v>1585.32</v>
      </c>
      <c r="M91" s="93">
        <v>1678.71</v>
      </c>
    </row>
    <row r="92" spans="2:13" x14ac:dyDescent="0.2">
      <c r="B92" s="91" t="s">
        <v>1086</v>
      </c>
      <c r="C92" s="91" t="s">
        <v>1227</v>
      </c>
      <c r="D92" s="91">
        <v>1</v>
      </c>
      <c r="E92" s="91" t="s">
        <v>1187</v>
      </c>
      <c r="F92" s="91" t="s">
        <v>1188</v>
      </c>
      <c r="G92" s="91" t="s">
        <v>39</v>
      </c>
      <c r="H92" s="91" t="s">
        <v>1092</v>
      </c>
      <c r="I92" s="92">
        <v>33786</v>
      </c>
      <c r="J92" s="91" t="s">
        <v>41</v>
      </c>
      <c r="K92" s="93">
        <v>2636.69</v>
      </c>
      <c r="L92" s="93">
        <v>1280.6199999999999</v>
      </c>
      <c r="M92" s="93">
        <v>1356.07</v>
      </c>
    </row>
    <row r="93" spans="2:13" x14ac:dyDescent="0.2">
      <c r="B93" s="91" t="s">
        <v>1086</v>
      </c>
      <c r="C93" s="91" t="s">
        <v>1228</v>
      </c>
      <c r="D93" s="91">
        <v>1</v>
      </c>
      <c r="E93" s="91" t="s">
        <v>1187</v>
      </c>
      <c r="F93" s="91" t="s">
        <v>1188</v>
      </c>
      <c r="G93" s="91" t="s">
        <v>39</v>
      </c>
      <c r="H93" s="91" t="s">
        <v>1092</v>
      </c>
      <c r="I93" s="92">
        <v>34151</v>
      </c>
      <c r="J93" s="91" t="s">
        <v>41</v>
      </c>
      <c r="K93" s="93">
        <v>2636.69</v>
      </c>
      <c r="L93" s="93">
        <v>1218.1500000000001</v>
      </c>
      <c r="M93" s="93">
        <v>1418.54</v>
      </c>
    </row>
    <row r="94" spans="2:13" x14ac:dyDescent="0.2">
      <c r="B94" s="91" t="s">
        <v>1086</v>
      </c>
      <c r="C94" s="91" t="s">
        <v>1229</v>
      </c>
      <c r="D94" s="91">
        <v>1</v>
      </c>
      <c r="E94" s="91" t="s">
        <v>1187</v>
      </c>
      <c r="F94" s="91" t="s">
        <v>1188</v>
      </c>
      <c r="G94" s="91" t="s">
        <v>39</v>
      </c>
      <c r="H94" s="91" t="s">
        <v>1092</v>
      </c>
      <c r="I94" s="92">
        <v>34151</v>
      </c>
      <c r="J94" s="91" t="s">
        <v>41</v>
      </c>
      <c r="K94" s="93">
        <v>2797.63</v>
      </c>
      <c r="L94" s="93">
        <v>1292.51</v>
      </c>
      <c r="M94" s="93">
        <v>1505.12</v>
      </c>
    </row>
    <row r="95" spans="2:13" x14ac:dyDescent="0.2">
      <c r="B95" s="91" t="s">
        <v>1086</v>
      </c>
      <c r="C95" s="91" t="s">
        <v>1230</v>
      </c>
      <c r="D95" s="91">
        <v>1</v>
      </c>
      <c r="E95" s="91" t="s">
        <v>1187</v>
      </c>
      <c r="F95" s="91" t="s">
        <v>1188</v>
      </c>
      <c r="G95" s="91" t="s">
        <v>39</v>
      </c>
      <c r="H95" s="91" t="s">
        <v>1092</v>
      </c>
      <c r="I95" s="92">
        <v>34151</v>
      </c>
      <c r="J95" s="91" t="s">
        <v>41</v>
      </c>
      <c r="K95" s="93">
        <v>2847.63</v>
      </c>
      <c r="L95" s="93">
        <v>1315.61</v>
      </c>
      <c r="M95" s="93">
        <v>1532.02</v>
      </c>
    </row>
    <row r="96" spans="2:13" x14ac:dyDescent="0.2">
      <c r="B96" s="91" t="s">
        <v>1086</v>
      </c>
      <c r="C96" s="91" t="s">
        <v>1231</v>
      </c>
      <c r="D96" s="91">
        <v>1</v>
      </c>
      <c r="E96" s="91" t="s">
        <v>1187</v>
      </c>
      <c r="F96" s="91" t="s">
        <v>1188</v>
      </c>
      <c r="G96" s="91" t="s">
        <v>39</v>
      </c>
      <c r="H96" s="91" t="s">
        <v>1092</v>
      </c>
      <c r="I96" s="92">
        <v>34151</v>
      </c>
      <c r="J96" s="91" t="s">
        <v>41</v>
      </c>
      <c r="K96" s="93">
        <v>2897.63</v>
      </c>
      <c r="L96" s="93">
        <v>1338.71</v>
      </c>
      <c r="M96" s="93">
        <v>1558.92</v>
      </c>
    </row>
    <row r="97" spans="2:13" x14ac:dyDescent="0.2">
      <c r="B97" s="91" t="s">
        <v>1086</v>
      </c>
      <c r="C97" s="91" t="s">
        <v>1232</v>
      </c>
      <c r="D97" s="91">
        <v>1</v>
      </c>
      <c r="E97" s="91" t="s">
        <v>1187</v>
      </c>
      <c r="F97" s="91" t="s">
        <v>1188</v>
      </c>
      <c r="G97" s="91" t="s">
        <v>39</v>
      </c>
      <c r="H97" s="91" t="s">
        <v>1092</v>
      </c>
      <c r="I97" s="92">
        <v>34151</v>
      </c>
      <c r="J97" s="91" t="s">
        <v>41</v>
      </c>
      <c r="K97" s="93">
        <v>2636.69</v>
      </c>
      <c r="L97" s="93">
        <v>1218.1500000000001</v>
      </c>
      <c r="M97" s="93">
        <v>1418.54</v>
      </c>
    </row>
    <row r="98" spans="2:13" x14ac:dyDescent="0.2">
      <c r="B98" s="91" t="s">
        <v>1086</v>
      </c>
      <c r="C98" s="91" t="s">
        <v>1233</v>
      </c>
      <c r="D98" s="91">
        <v>1</v>
      </c>
      <c r="E98" s="91" t="s">
        <v>1187</v>
      </c>
      <c r="F98" s="91" t="s">
        <v>1188</v>
      </c>
      <c r="G98" s="91" t="s">
        <v>39</v>
      </c>
      <c r="H98" s="91" t="s">
        <v>1092</v>
      </c>
      <c r="I98" s="92">
        <v>34151</v>
      </c>
      <c r="J98" s="91" t="s">
        <v>41</v>
      </c>
      <c r="K98" s="93">
        <v>2425.7600000000002</v>
      </c>
      <c r="L98" s="93">
        <v>1120.7</v>
      </c>
      <c r="M98" s="93">
        <v>1305.06</v>
      </c>
    </row>
    <row r="99" spans="2:13" x14ac:dyDescent="0.2">
      <c r="B99" s="91" t="s">
        <v>1086</v>
      </c>
      <c r="C99" s="91" t="s">
        <v>1141</v>
      </c>
      <c r="D99" s="91">
        <v>1</v>
      </c>
      <c r="E99" s="91" t="s">
        <v>1187</v>
      </c>
      <c r="F99" s="91" t="s">
        <v>1188</v>
      </c>
      <c r="G99" s="91" t="s">
        <v>39</v>
      </c>
      <c r="H99" s="91" t="s">
        <v>1092</v>
      </c>
      <c r="I99" s="92">
        <v>27211</v>
      </c>
      <c r="J99" s="91" t="s">
        <v>41</v>
      </c>
      <c r="K99" s="93">
        <v>48462.879999999997</v>
      </c>
      <c r="L99" s="93">
        <v>44205.72</v>
      </c>
      <c r="M99" s="93">
        <v>4257.16</v>
      </c>
    </row>
    <row r="100" spans="2:13" x14ac:dyDescent="0.2">
      <c r="B100" s="91" t="s">
        <v>1086</v>
      </c>
      <c r="C100" s="91" t="s">
        <v>1141</v>
      </c>
      <c r="D100" s="91">
        <v>1</v>
      </c>
      <c r="E100" s="91" t="s">
        <v>1187</v>
      </c>
      <c r="F100" s="91" t="s">
        <v>1188</v>
      </c>
      <c r="G100" s="91" t="s">
        <v>39</v>
      </c>
      <c r="H100" s="91" t="s">
        <v>1092</v>
      </c>
      <c r="I100" s="92">
        <v>37149</v>
      </c>
      <c r="J100" s="91" t="s">
        <v>41</v>
      </c>
      <c r="K100" s="93">
        <v>7608.78</v>
      </c>
      <c r="L100" s="93">
        <v>2073.11</v>
      </c>
      <c r="M100" s="93">
        <v>5535.67</v>
      </c>
    </row>
    <row r="101" spans="2:13" x14ac:dyDescent="0.2">
      <c r="B101" s="91" t="s">
        <v>1086</v>
      </c>
      <c r="C101" s="91" t="s">
        <v>1142</v>
      </c>
      <c r="D101" s="91">
        <v>1</v>
      </c>
      <c r="E101" s="91" t="s">
        <v>1187</v>
      </c>
      <c r="F101" s="91" t="s">
        <v>1188</v>
      </c>
      <c r="G101" s="91" t="s">
        <v>39</v>
      </c>
      <c r="H101" s="91" t="s">
        <v>1092</v>
      </c>
      <c r="I101" s="92">
        <v>37605</v>
      </c>
      <c r="J101" s="91" t="s">
        <v>41</v>
      </c>
      <c r="K101" s="93">
        <v>987.45</v>
      </c>
      <c r="L101" s="93">
        <v>245.65</v>
      </c>
      <c r="M101" s="93">
        <v>741.8</v>
      </c>
    </row>
    <row r="102" spans="2:13" x14ac:dyDescent="0.2">
      <c r="B102" s="91" t="s">
        <v>1086</v>
      </c>
      <c r="C102" s="91" t="s">
        <v>1143</v>
      </c>
      <c r="D102" s="91">
        <v>1</v>
      </c>
      <c r="E102" s="91" t="s">
        <v>1187</v>
      </c>
      <c r="F102" s="91" t="s">
        <v>1188</v>
      </c>
      <c r="G102" s="91" t="s">
        <v>39</v>
      </c>
      <c r="H102" s="91" t="s">
        <v>1092</v>
      </c>
      <c r="I102" s="92">
        <v>24289</v>
      </c>
      <c r="J102" s="91" t="s">
        <v>41</v>
      </c>
      <c r="K102" s="93">
        <v>17517.55</v>
      </c>
      <c r="L102" s="93">
        <v>17517.55</v>
      </c>
      <c r="M102" s="93">
        <v>0</v>
      </c>
    </row>
    <row r="103" spans="2:13" x14ac:dyDescent="0.2">
      <c r="B103" s="91" t="s">
        <v>1086</v>
      </c>
      <c r="C103" s="91" t="s">
        <v>1143</v>
      </c>
      <c r="D103" s="91">
        <v>1</v>
      </c>
      <c r="E103" s="91" t="s">
        <v>1187</v>
      </c>
      <c r="F103" s="91" t="s">
        <v>1188</v>
      </c>
      <c r="G103" s="91" t="s">
        <v>39</v>
      </c>
      <c r="H103" s="91" t="s">
        <v>1092</v>
      </c>
      <c r="I103" s="92">
        <v>37149</v>
      </c>
      <c r="J103" s="91" t="s">
        <v>41</v>
      </c>
      <c r="K103" s="93">
        <v>21838.35</v>
      </c>
      <c r="L103" s="93">
        <v>5950.13</v>
      </c>
      <c r="M103" s="93">
        <v>15888.22</v>
      </c>
    </row>
    <row r="104" spans="2:13" x14ac:dyDescent="0.2">
      <c r="B104" s="91" t="s">
        <v>1086</v>
      </c>
      <c r="C104" s="91" t="s">
        <v>1143</v>
      </c>
      <c r="D104" s="91">
        <v>1</v>
      </c>
      <c r="E104" s="91" t="s">
        <v>1187</v>
      </c>
      <c r="F104" s="91" t="s">
        <v>1188</v>
      </c>
      <c r="G104" s="91" t="s">
        <v>39</v>
      </c>
      <c r="H104" s="91" t="s">
        <v>1092</v>
      </c>
      <c r="I104" s="92">
        <v>37667</v>
      </c>
      <c r="J104" s="91" t="s">
        <v>41</v>
      </c>
      <c r="K104" s="93">
        <v>2599.1999999999998</v>
      </c>
      <c r="L104" s="93">
        <v>585.02</v>
      </c>
      <c r="M104" s="93">
        <v>2014.18</v>
      </c>
    </row>
    <row r="105" spans="2:13" x14ac:dyDescent="0.2">
      <c r="B105" s="91" t="s">
        <v>1086</v>
      </c>
      <c r="C105" s="91" t="s">
        <v>1234</v>
      </c>
      <c r="D105" s="91">
        <v>3</v>
      </c>
      <c r="E105" s="91" t="s">
        <v>1187</v>
      </c>
      <c r="F105" s="91" t="s">
        <v>1188</v>
      </c>
      <c r="G105" s="91" t="s">
        <v>39</v>
      </c>
      <c r="H105" s="91" t="s">
        <v>1092</v>
      </c>
      <c r="I105" s="92">
        <v>34151</v>
      </c>
      <c r="J105" s="91" t="s">
        <v>41</v>
      </c>
      <c r="K105" s="93">
        <v>1315.62</v>
      </c>
      <c r="L105" s="93">
        <v>607.82000000000005</v>
      </c>
      <c r="M105" s="93">
        <v>707.8</v>
      </c>
    </row>
    <row r="106" spans="2:13" x14ac:dyDescent="0.2">
      <c r="B106" s="91" t="s">
        <v>1086</v>
      </c>
      <c r="C106" s="91" t="s">
        <v>1235</v>
      </c>
      <c r="D106" s="91">
        <v>1</v>
      </c>
      <c r="E106" s="91" t="s">
        <v>1187</v>
      </c>
      <c r="F106" s="91" t="s">
        <v>1188</v>
      </c>
      <c r="G106" s="91" t="s">
        <v>39</v>
      </c>
      <c r="H106" s="91" t="s">
        <v>1092</v>
      </c>
      <c r="I106" s="92">
        <v>33786</v>
      </c>
      <c r="J106" s="91" t="s">
        <v>41</v>
      </c>
      <c r="K106" s="93">
        <v>2742.15</v>
      </c>
      <c r="L106" s="93">
        <v>1331.84</v>
      </c>
      <c r="M106" s="93">
        <v>1410.31</v>
      </c>
    </row>
    <row r="107" spans="2:13" x14ac:dyDescent="0.2">
      <c r="B107" s="91" t="s">
        <v>1086</v>
      </c>
      <c r="C107" s="91" t="s">
        <v>1236</v>
      </c>
      <c r="D107" s="91">
        <v>1</v>
      </c>
      <c r="E107" s="91" t="s">
        <v>1187</v>
      </c>
      <c r="F107" s="91" t="s">
        <v>1188</v>
      </c>
      <c r="G107" s="91" t="s">
        <v>39</v>
      </c>
      <c r="H107" s="91" t="s">
        <v>1092</v>
      </c>
      <c r="I107" s="92">
        <v>34151</v>
      </c>
      <c r="J107" s="91" t="s">
        <v>41</v>
      </c>
      <c r="K107" s="93">
        <v>26427.15</v>
      </c>
      <c r="L107" s="93">
        <v>12209.38</v>
      </c>
      <c r="M107" s="93">
        <v>14217.77</v>
      </c>
    </row>
    <row r="108" spans="2:13" x14ac:dyDescent="0.2">
      <c r="B108" s="91" t="s">
        <v>1086</v>
      </c>
      <c r="C108" s="91" t="s">
        <v>1146</v>
      </c>
      <c r="D108" s="91">
        <v>1</v>
      </c>
      <c r="E108" s="91" t="s">
        <v>1187</v>
      </c>
      <c r="F108" s="91" t="s">
        <v>1188</v>
      </c>
      <c r="G108" s="91" t="s">
        <v>39</v>
      </c>
      <c r="H108" s="91" t="s">
        <v>1092</v>
      </c>
      <c r="I108" s="92">
        <v>29037</v>
      </c>
      <c r="J108" s="91" t="s">
        <v>41</v>
      </c>
      <c r="K108" s="93">
        <v>27653.98</v>
      </c>
      <c r="L108" s="93">
        <v>21948.81</v>
      </c>
      <c r="M108" s="93">
        <v>5705.17</v>
      </c>
    </row>
    <row r="109" spans="2:13" x14ac:dyDescent="0.2">
      <c r="B109" s="91" t="s">
        <v>1086</v>
      </c>
      <c r="C109" s="91" t="s">
        <v>1146</v>
      </c>
      <c r="D109" s="91">
        <v>2</v>
      </c>
      <c r="E109" s="91" t="s">
        <v>1187</v>
      </c>
      <c r="F109" s="91" t="s">
        <v>1188</v>
      </c>
      <c r="G109" s="91" t="s">
        <v>39</v>
      </c>
      <c r="H109" s="91" t="s">
        <v>1092</v>
      </c>
      <c r="I109" s="92">
        <v>36389</v>
      </c>
      <c r="J109" s="91" t="s">
        <v>41</v>
      </c>
      <c r="K109" s="93">
        <v>4716.55</v>
      </c>
      <c r="L109" s="93">
        <v>1508.57</v>
      </c>
      <c r="M109" s="93">
        <v>3207.98</v>
      </c>
    </row>
    <row r="110" spans="2:13" x14ac:dyDescent="0.2">
      <c r="B110" s="91" t="s">
        <v>1086</v>
      </c>
      <c r="C110" s="91" t="s">
        <v>1146</v>
      </c>
      <c r="D110" s="91">
        <v>1</v>
      </c>
      <c r="E110" s="91" t="s">
        <v>1187</v>
      </c>
      <c r="F110" s="91" t="s">
        <v>1188</v>
      </c>
      <c r="G110" s="91" t="s">
        <v>39</v>
      </c>
      <c r="H110" s="91" t="s">
        <v>1092</v>
      </c>
      <c r="I110" s="92">
        <v>37605</v>
      </c>
      <c r="J110" s="91" t="s">
        <v>41</v>
      </c>
      <c r="K110" s="93">
        <v>30131.23</v>
      </c>
      <c r="L110" s="93">
        <v>7495.74</v>
      </c>
      <c r="M110" s="93">
        <v>22635.49</v>
      </c>
    </row>
    <row r="111" spans="2:13" x14ac:dyDescent="0.2">
      <c r="B111" s="91" t="s">
        <v>1086</v>
      </c>
      <c r="C111" s="91" t="s">
        <v>1146</v>
      </c>
      <c r="D111" s="91">
        <v>1</v>
      </c>
      <c r="E111" s="91" t="s">
        <v>1187</v>
      </c>
      <c r="F111" s="91" t="s">
        <v>1188</v>
      </c>
      <c r="G111" s="91" t="s">
        <v>39</v>
      </c>
      <c r="H111" s="91" t="s">
        <v>1092</v>
      </c>
      <c r="I111" s="92">
        <v>37667</v>
      </c>
      <c r="J111" s="91" t="s">
        <v>41</v>
      </c>
      <c r="K111" s="93">
        <v>151410.22</v>
      </c>
      <c r="L111" s="93">
        <v>34079.040000000001</v>
      </c>
      <c r="M111" s="93">
        <v>117331.18</v>
      </c>
    </row>
    <row r="112" spans="2:13" x14ac:dyDescent="0.2">
      <c r="B112" s="91" t="s">
        <v>1086</v>
      </c>
      <c r="C112" s="91" t="s">
        <v>1237</v>
      </c>
      <c r="D112" s="91">
        <v>3</v>
      </c>
      <c r="E112" s="91" t="s">
        <v>1187</v>
      </c>
      <c r="F112" s="91" t="s">
        <v>1188</v>
      </c>
      <c r="G112" s="91" t="s">
        <v>39</v>
      </c>
      <c r="H112" s="91" t="s">
        <v>1092</v>
      </c>
      <c r="I112" s="92">
        <v>33055</v>
      </c>
      <c r="J112" s="91" t="s">
        <v>41</v>
      </c>
      <c r="K112" s="93">
        <v>39.380000000000003</v>
      </c>
      <c r="L112" s="93">
        <v>20.99</v>
      </c>
      <c r="M112" s="93">
        <v>18.39</v>
      </c>
    </row>
    <row r="113" spans="2:13" x14ac:dyDescent="0.2">
      <c r="B113" s="91" t="s">
        <v>1086</v>
      </c>
      <c r="C113" s="91" t="s">
        <v>1238</v>
      </c>
      <c r="D113" s="91">
        <v>2</v>
      </c>
      <c r="E113" s="91" t="s">
        <v>1187</v>
      </c>
      <c r="F113" s="91" t="s">
        <v>1188</v>
      </c>
      <c r="G113" s="91" t="s">
        <v>39</v>
      </c>
      <c r="H113" s="91" t="s">
        <v>1092</v>
      </c>
      <c r="I113" s="92">
        <v>33055</v>
      </c>
      <c r="J113" s="91" t="s">
        <v>41</v>
      </c>
      <c r="K113" s="93">
        <v>477.55</v>
      </c>
      <c r="L113" s="93">
        <v>254.57</v>
      </c>
      <c r="M113" s="93">
        <v>222.98</v>
      </c>
    </row>
    <row r="114" spans="2:13" x14ac:dyDescent="0.2">
      <c r="B114" s="91" t="s">
        <v>1086</v>
      </c>
      <c r="C114" s="91" t="s">
        <v>1239</v>
      </c>
      <c r="D114" s="91">
        <v>2</v>
      </c>
      <c r="E114" s="91" t="s">
        <v>1187</v>
      </c>
      <c r="F114" s="91" t="s">
        <v>1188</v>
      </c>
      <c r="G114" s="91" t="s">
        <v>39</v>
      </c>
      <c r="H114" s="91" t="s">
        <v>1092</v>
      </c>
      <c r="I114" s="92">
        <v>30864</v>
      </c>
      <c r="J114" s="91" t="s">
        <v>41</v>
      </c>
      <c r="K114" s="93">
        <v>812.7</v>
      </c>
      <c r="L114" s="93">
        <v>548.76</v>
      </c>
      <c r="M114" s="93">
        <v>263.94</v>
      </c>
    </row>
    <row r="115" spans="2:13" x14ac:dyDescent="0.2">
      <c r="B115" s="91" t="s">
        <v>1086</v>
      </c>
      <c r="C115" s="91" t="s">
        <v>1240</v>
      </c>
      <c r="D115" s="91">
        <v>1</v>
      </c>
      <c r="E115" s="91" t="s">
        <v>1187</v>
      </c>
      <c r="F115" s="91" t="s">
        <v>1188</v>
      </c>
      <c r="G115" s="91" t="s">
        <v>39</v>
      </c>
      <c r="H115" s="91" t="s">
        <v>1092</v>
      </c>
      <c r="I115" s="92">
        <v>38198</v>
      </c>
      <c r="J115" s="91" t="s">
        <v>41</v>
      </c>
      <c r="K115" s="93">
        <v>2205.5300000000002</v>
      </c>
      <c r="L115" s="93">
        <v>444.16</v>
      </c>
      <c r="M115" s="93">
        <v>1761.37</v>
      </c>
    </row>
    <row r="116" spans="2:13" x14ac:dyDescent="0.2">
      <c r="B116" s="91" t="s">
        <v>1086</v>
      </c>
      <c r="C116" s="91" t="s">
        <v>1240</v>
      </c>
      <c r="D116" s="91">
        <v>1</v>
      </c>
      <c r="E116" s="91" t="s">
        <v>1187</v>
      </c>
      <c r="F116" s="91" t="s">
        <v>1188</v>
      </c>
      <c r="G116" s="91" t="s">
        <v>39</v>
      </c>
      <c r="H116" s="91" t="s">
        <v>1092</v>
      </c>
      <c r="I116" s="92">
        <v>38223</v>
      </c>
      <c r="J116" s="91" t="s">
        <v>41</v>
      </c>
      <c r="K116" s="93">
        <v>1796.16</v>
      </c>
      <c r="L116" s="93">
        <v>361.72</v>
      </c>
      <c r="M116" s="93">
        <v>1434.44</v>
      </c>
    </row>
    <row r="117" spans="2:13" x14ac:dyDescent="0.2">
      <c r="B117" s="91" t="s">
        <v>1086</v>
      </c>
      <c r="C117" s="91" t="s">
        <v>831</v>
      </c>
      <c r="D117" s="91">
        <v>1</v>
      </c>
      <c r="E117" s="91" t="s">
        <v>1187</v>
      </c>
      <c r="F117" s="91" t="s">
        <v>1188</v>
      </c>
      <c r="G117" s="91" t="s">
        <v>39</v>
      </c>
      <c r="H117" s="91" t="s">
        <v>1092</v>
      </c>
      <c r="I117" s="92">
        <v>38223</v>
      </c>
      <c r="J117" s="91" t="s">
        <v>41</v>
      </c>
      <c r="K117" s="93">
        <v>26003.83</v>
      </c>
      <c r="L117" s="93">
        <v>5236.79</v>
      </c>
      <c r="M117" s="93">
        <v>20767.04</v>
      </c>
    </row>
    <row r="118" spans="2:13" x14ac:dyDescent="0.2">
      <c r="B118" s="91" t="s">
        <v>1086</v>
      </c>
      <c r="C118" s="91" t="s">
        <v>1241</v>
      </c>
      <c r="D118" s="91">
        <v>6</v>
      </c>
      <c r="E118" s="91" t="s">
        <v>1187</v>
      </c>
      <c r="F118" s="91" t="s">
        <v>1188</v>
      </c>
      <c r="G118" s="91" t="s">
        <v>39</v>
      </c>
      <c r="H118" s="91" t="s">
        <v>1092</v>
      </c>
      <c r="I118" s="92">
        <v>30864</v>
      </c>
      <c r="J118" s="91" t="s">
        <v>41</v>
      </c>
      <c r="K118" s="93">
        <v>1307.1600000000001</v>
      </c>
      <c r="L118" s="93">
        <v>882.64</v>
      </c>
      <c r="M118" s="93">
        <v>424.52</v>
      </c>
    </row>
    <row r="119" spans="2:13" x14ac:dyDescent="0.2">
      <c r="B119" s="91" t="s">
        <v>1086</v>
      </c>
      <c r="C119" s="91" t="s">
        <v>1242</v>
      </c>
      <c r="D119" s="91">
        <v>3</v>
      </c>
      <c r="E119" s="91" t="s">
        <v>1187</v>
      </c>
      <c r="F119" s="91" t="s">
        <v>1188</v>
      </c>
      <c r="G119" s="91" t="s">
        <v>39</v>
      </c>
      <c r="H119" s="91" t="s">
        <v>1092</v>
      </c>
      <c r="I119" s="92">
        <v>34516</v>
      </c>
      <c r="J119" s="91" t="s">
        <v>41</v>
      </c>
      <c r="K119" s="93">
        <v>5693</v>
      </c>
      <c r="L119" s="93">
        <v>2495.29</v>
      </c>
      <c r="M119" s="93">
        <v>3197.71</v>
      </c>
    </row>
    <row r="120" spans="2:13" x14ac:dyDescent="0.2">
      <c r="B120" s="91" t="s">
        <v>1086</v>
      </c>
      <c r="C120" s="91" t="s">
        <v>1243</v>
      </c>
      <c r="D120" s="91">
        <v>1</v>
      </c>
      <c r="E120" s="91" t="s">
        <v>1187</v>
      </c>
      <c r="F120" s="91" t="s">
        <v>1188</v>
      </c>
      <c r="G120" s="91" t="s">
        <v>39</v>
      </c>
      <c r="H120" s="91" t="s">
        <v>1092</v>
      </c>
      <c r="I120" s="92">
        <v>36161</v>
      </c>
      <c r="J120" s="91" t="s">
        <v>41</v>
      </c>
      <c r="K120" s="93">
        <v>746.42</v>
      </c>
      <c r="L120" s="93">
        <v>238.74</v>
      </c>
      <c r="M120" s="93">
        <v>507.68</v>
      </c>
    </row>
    <row r="121" spans="2:13" x14ac:dyDescent="0.2">
      <c r="B121" s="91" t="s">
        <v>1086</v>
      </c>
      <c r="C121" s="91" t="s">
        <v>1244</v>
      </c>
      <c r="D121" s="91">
        <v>12</v>
      </c>
      <c r="E121" s="91" t="s">
        <v>1187</v>
      </c>
      <c r="F121" s="91" t="s">
        <v>1188</v>
      </c>
      <c r="G121" s="91" t="s">
        <v>39</v>
      </c>
      <c r="H121" s="91" t="s">
        <v>1092</v>
      </c>
      <c r="I121" s="92">
        <v>30864</v>
      </c>
      <c r="J121" s="91" t="s">
        <v>41</v>
      </c>
      <c r="K121" s="93">
        <v>64740</v>
      </c>
      <c r="L121" s="93">
        <v>43714.559999999998</v>
      </c>
      <c r="M121" s="93">
        <v>21025.439999999999</v>
      </c>
    </row>
    <row r="122" spans="2:13" x14ac:dyDescent="0.2">
      <c r="B122" s="91" t="s">
        <v>1086</v>
      </c>
      <c r="C122" s="91" t="s">
        <v>1245</v>
      </c>
      <c r="D122" s="91">
        <v>2</v>
      </c>
      <c r="E122" s="91" t="s">
        <v>1187</v>
      </c>
      <c r="F122" s="91" t="s">
        <v>1188</v>
      </c>
      <c r="G122" s="91" t="s">
        <v>39</v>
      </c>
      <c r="H122" s="91" t="s">
        <v>1092</v>
      </c>
      <c r="I122" s="92">
        <v>30864</v>
      </c>
      <c r="J122" s="91" t="s">
        <v>41</v>
      </c>
      <c r="K122" s="93">
        <v>6009.2</v>
      </c>
      <c r="L122" s="93">
        <v>4057.61</v>
      </c>
      <c r="M122" s="93">
        <v>1951.59</v>
      </c>
    </row>
    <row r="123" spans="2:13" x14ac:dyDescent="0.2">
      <c r="B123" s="91" t="s">
        <v>1086</v>
      </c>
      <c r="C123" s="91" t="s">
        <v>1246</v>
      </c>
      <c r="D123" s="91">
        <v>1</v>
      </c>
      <c r="E123" s="91" t="s">
        <v>1187</v>
      </c>
      <c r="F123" s="91" t="s">
        <v>1188</v>
      </c>
      <c r="G123" s="91" t="s">
        <v>39</v>
      </c>
      <c r="H123" s="91" t="s">
        <v>1092</v>
      </c>
      <c r="I123" s="92">
        <v>34516</v>
      </c>
      <c r="J123" s="91" t="s">
        <v>41</v>
      </c>
      <c r="K123" s="93">
        <v>17656.189999999999</v>
      </c>
      <c r="L123" s="93">
        <v>7738.87</v>
      </c>
      <c r="M123" s="93">
        <v>9917.32</v>
      </c>
    </row>
    <row r="124" spans="2:13" x14ac:dyDescent="0.2">
      <c r="B124" s="91" t="s">
        <v>1086</v>
      </c>
      <c r="C124" s="91" t="s">
        <v>1247</v>
      </c>
      <c r="D124" s="91">
        <v>2</v>
      </c>
      <c r="E124" s="91" t="s">
        <v>1187</v>
      </c>
      <c r="F124" s="91" t="s">
        <v>1188</v>
      </c>
      <c r="G124" s="91" t="s">
        <v>39</v>
      </c>
      <c r="H124" s="91" t="s">
        <v>1092</v>
      </c>
      <c r="I124" s="92">
        <v>30864</v>
      </c>
      <c r="J124" s="91" t="s">
        <v>41</v>
      </c>
      <c r="K124" s="93">
        <v>3095.82</v>
      </c>
      <c r="L124" s="93">
        <v>2090.4</v>
      </c>
      <c r="M124" s="93">
        <v>1005.42</v>
      </c>
    </row>
    <row r="125" spans="2:13" x14ac:dyDescent="0.2">
      <c r="B125" s="91" t="s">
        <v>1086</v>
      </c>
      <c r="C125" s="91" t="s">
        <v>1248</v>
      </c>
      <c r="D125" s="91">
        <v>2</v>
      </c>
      <c r="E125" s="91" t="s">
        <v>1187</v>
      </c>
      <c r="F125" s="91" t="s">
        <v>1188</v>
      </c>
      <c r="G125" s="91" t="s">
        <v>39</v>
      </c>
      <c r="H125" s="91" t="s">
        <v>1092</v>
      </c>
      <c r="I125" s="92">
        <v>30864</v>
      </c>
      <c r="J125" s="91" t="s">
        <v>41</v>
      </c>
      <c r="K125" s="93">
        <v>697</v>
      </c>
      <c r="L125" s="93">
        <v>470.64</v>
      </c>
      <c r="M125" s="93">
        <v>226.36</v>
      </c>
    </row>
    <row r="126" spans="2:13" x14ac:dyDescent="0.2">
      <c r="B126" s="91" t="s">
        <v>1086</v>
      </c>
      <c r="C126" s="91" t="s">
        <v>1249</v>
      </c>
      <c r="D126" s="91">
        <v>2</v>
      </c>
      <c r="E126" s="91" t="s">
        <v>1187</v>
      </c>
      <c r="F126" s="91" t="s">
        <v>1188</v>
      </c>
      <c r="G126" s="91" t="s">
        <v>39</v>
      </c>
      <c r="H126" s="91" t="s">
        <v>1092</v>
      </c>
      <c r="I126" s="92">
        <v>34151</v>
      </c>
      <c r="J126" s="91" t="s">
        <v>41</v>
      </c>
      <c r="K126" s="93">
        <v>1052.49</v>
      </c>
      <c r="L126" s="93">
        <v>486.25</v>
      </c>
      <c r="M126" s="93">
        <v>566.24</v>
      </c>
    </row>
    <row r="127" spans="2:13" x14ac:dyDescent="0.2">
      <c r="B127" s="91" t="s">
        <v>1086</v>
      </c>
      <c r="C127" s="91" t="s">
        <v>1250</v>
      </c>
      <c r="D127" s="91">
        <v>1</v>
      </c>
      <c r="E127" s="91" t="s">
        <v>1187</v>
      </c>
      <c r="F127" s="91" t="s">
        <v>1188</v>
      </c>
      <c r="G127" s="91" t="s">
        <v>39</v>
      </c>
      <c r="H127" s="91" t="s">
        <v>1092</v>
      </c>
      <c r="I127" s="92">
        <v>21002</v>
      </c>
      <c r="J127" s="91" t="s">
        <v>41</v>
      </c>
      <c r="K127" s="93">
        <v>37.200000000000003</v>
      </c>
      <c r="L127" s="93">
        <v>37.200000000000003</v>
      </c>
      <c r="M127" s="93">
        <v>0</v>
      </c>
    </row>
    <row r="128" spans="2:13" x14ac:dyDescent="0.2">
      <c r="B128" s="91" t="s">
        <v>1086</v>
      </c>
      <c r="C128" s="91" t="s">
        <v>1251</v>
      </c>
      <c r="D128" s="91">
        <v>1</v>
      </c>
      <c r="E128" s="91" t="s">
        <v>1187</v>
      </c>
      <c r="F128" s="91" t="s">
        <v>1188</v>
      </c>
      <c r="G128" s="91" t="s">
        <v>39</v>
      </c>
      <c r="H128" s="91" t="s">
        <v>1092</v>
      </c>
      <c r="I128" s="92">
        <v>33420</v>
      </c>
      <c r="J128" s="91" t="s">
        <v>41</v>
      </c>
      <c r="K128" s="93">
        <v>28747</v>
      </c>
      <c r="L128" s="93">
        <v>14643.32</v>
      </c>
      <c r="M128" s="93">
        <v>14103.68</v>
      </c>
    </row>
    <row r="129" spans="2:13" x14ac:dyDescent="0.2">
      <c r="B129" s="91" t="s">
        <v>1086</v>
      </c>
      <c r="C129" s="91" t="s">
        <v>1252</v>
      </c>
      <c r="D129" s="91">
        <v>4</v>
      </c>
      <c r="E129" s="91" t="s">
        <v>1187</v>
      </c>
      <c r="F129" s="91" t="s">
        <v>1188</v>
      </c>
      <c r="G129" s="91" t="s">
        <v>39</v>
      </c>
      <c r="H129" s="91" t="s">
        <v>1092</v>
      </c>
      <c r="I129" s="92">
        <v>33055</v>
      </c>
      <c r="J129" s="91" t="s">
        <v>41</v>
      </c>
      <c r="K129" s="93">
        <v>22079.599999999999</v>
      </c>
      <c r="L129" s="93">
        <v>11770.16</v>
      </c>
      <c r="M129" s="93">
        <v>10309.44</v>
      </c>
    </row>
    <row r="130" spans="2:13" x14ac:dyDescent="0.2">
      <c r="B130" s="91" t="s">
        <v>1086</v>
      </c>
      <c r="C130" s="91" t="s">
        <v>1252</v>
      </c>
      <c r="D130" s="91">
        <v>7</v>
      </c>
      <c r="E130" s="91" t="s">
        <v>1187</v>
      </c>
      <c r="F130" s="91" t="s">
        <v>1188</v>
      </c>
      <c r="G130" s="91" t="s">
        <v>39</v>
      </c>
      <c r="H130" s="91" t="s">
        <v>1092</v>
      </c>
      <c r="I130" s="92">
        <v>33420</v>
      </c>
      <c r="J130" s="91" t="s">
        <v>41</v>
      </c>
      <c r="K130" s="93">
        <v>27884.959999999999</v>
      </c>
      <c r="L130" s="93">
        <v>14204.21</v>
      </c>
      <c r="M130" s="93">
        <v>13680.75</v>
      </c>
    </row>
    <row r="131" spans="2:13" x14ac:dyDescent="0.2">
      <c r="B131" s="91" t="s">
        <v>1086</v>
      </c>
      <c r="C131" s="91" t="s">
        <v>1253</v>
      </c>
      <c r="D131" s="91">
        <v>6</v>
      </c>
      <c r="E131" s="91" t="s">
        <v>1187</v>
      </c>
      <c r="F131" s="91" t="s">
        <v>1188</v>
      </c>
      <c r="G131" s="91" t="s">
        <v>39</v>
      </c>
      <c r="H131" s="91" t="s">
        <v>1092</v>
      </c>
      <c r="I131" s="92">
        <v>30864</v>
      </c>
      <c r="J131" s="91" t="s">
        <v>41</v>
      </c>
      <c r="K131" s="93">
        <v>26209.54</v>
      </c>
      <c r="L131" s="93">
        <v>17697.54</v>
      </c>
      <c r="M131" s="93">
        <v>8512</v>
      </c>
    </row>
    <row r="132" spans="2:13" x14ac:dyDescent="0.2">
      <c r="B132" s="91" t="s">
        <v>1086</v>
      </c>
      <c r="C132" s="91" t="s">
        <v>1254</v>
      </c>
      <c r="D132" s="91">
        <v>1</v>
      </c>
      <c r="E132" s="91" t="s">
        <v>1187</v>
      </c>
      <c r="F132" s="91" t="s">
        <v>1188</v>
      </c>
      <c r="G132" s="91" t="s">
        <v>39</v>
      </c>
      <c r="H132" s="91" t="s">
        <v>1092</v>
      </c>
      <c r="I132" s="92">
        <v>33786</v>
      </c>
      <c r="J132" s="91" t="s">
        <v>41</v>
      </c>
      <c r="K132" s="93">
        <v>52855.35</v>
      </c>
      <c r="L132" s="93">
        <v>25671.51</v>
      </c>
      <c r="M132" s="93">
        <v>27183.84</v>
      </c>
    </row>
    <row r="133" spans="2:13" x14ac:dyDescent="0.2">
      <c r="B133" s="91" t="s">
        <v>1086</v>
      </c>
      <c r="C133" s="91" t="s">
        <v>1255</v>
      </c>
      <c r="D133" s="91">
        <v>1</v>
      </c>
      <c r="E133" s="91" t="s">
        <v>1187</v>
      </c>
      <c r="F133" s="91" t="s">
        <v>1188</v>
      </c>
      <c r="G133" s="91" t="s">
        <v>39</v>
      </c>
      <c r="H133" s="91" t="s">
        <v>1092</v>
      </c>
      <c r="I133" s="92">
        <v>33786</v>
      </c>
      <c r="J133" s="91" t="s">
        <v>41</v>
      </c>
      <c r="K133" s="93">
        <v>17436.89</v>
      </c>
      <c r="L133" s="93">
        <v>8468.99</v>
      </c>
      <c r="M133" s="93">
        <v>8967.9</v>
      </c>
    </row>
    <row r="134" spans="2:13" x14ac:dyDescent="0.2">
      <c r="B134" s="91" t="s">
        <v>1086</v>
      </c>
      <c r="C134" s="91" t="s">
        <v>1158</v>
      </c>
      <c r="D134" s="91">
        <v>1</v>
      </c>
      <c r="E134" s="91" t="s">
        <v>1187</v>
      </c>
      <c r="F134" s="91" t="s">
        <v>1188</v>
      </c>
      <c r="G134" s="91" t="s">
        <v>39</v>
      </c>
      <c r="H134" s="91" t="s">
        <v>1092</v>
      </c>
      <c r="I134" s="92">
        <v>36389</v>
      </c>
      <c r="J134" s="91" t="s">
        <v>41</v>
      </c>
      <c r="K134" s="93">
        <v>1329.89</v>
      </c>
      <c r="L134" s="93">
        <v>425.36</v>
      </c>
      <c r="M134" s="93">
        <v>904.53</v>
      </c>
    </row>
    <row r="135" spans="2:13" x14ac:dyDescent="0.2">
      <c r="B135" s="91" t="s">
        <v>1086</v>
      </c>
      <c r="C135" s="91" t="s">
        <v>1158</v>
      </c>
      <c r="D135" s="91">
        <v>2</v>
      </c>
      <c r="E135" s="91" t="s">
        <v>1187</v>
      </c>
      <c r="F135" s="91" t="s">
        <v>1188</v>
      </c>
      <c r="G135" s="91" t="s">
        <v>39</v>
      </c>
      <c r="H135" s="91" t="s">
        <v>1092</v>
      </c>
      <c r="I135" s="92">
        <v>37110</v>
      </c>
      <c r="J135" s="91" t="s">
        <v>41</v>
      </c>
      <c r="K135" s="93">
        <v>4454.21</v>
      </c>
      <c r="L135" s="93">
        <v>1213.5999999999999</v>
      </c>
      <c r="M135" s="93">
        <v>3240.61</v>
      </c>
    </row>
    <row r="136" spans="2:13" x14ac:dyDescent="0.2">
      <c r="B136" s="91" t="s">
        <v>1086</v>
      </c>
      <c r="C136" s="91" t="s">
        <v>1256</v>
      </c>
      <c r="D136" s="91">
        <v>3</v>
      </c>
      <c r="E136" s="91" t="s">
        <v>1187</v>
      </c>
      <c r="F136" s="91" t="s">
        <v>1188</v>
      </c>
      <c r="G136" s="91" t="s">
        <v>39</v>
      </c>
      <c r="H136" s="91" t="s">
        <v>1092</v>
      </c>
      <c r="I136" s="92">
        <v>30864</v>
      </c>
      <c r="J136" s="91" t="s">
        <v>41</v>
      </c>
      <c r="K136" s="93">
        <v>3031.29</v>
      </c>
      <c r="L136" s="93">
        <v>2046.83</v>
      </c>
      <c r="M136" s="93">
        <v>984.46</v>
      </c>
    </row>
    <row r="137" spans="2:13" x14ac:dyDescent="0.2">
      <c r="B137" s="91" t="s">
        <v>1086</v>
      </c>
      <c r="C137" s="91" t="s">
        <v>1257</v>
      </c>
      <c r="D137" s="91">
        <v>2</v>
      </c>
      <c r="E137" s="91" t="s">
        <v>1187</v>
      </c>
      <c r="F137" s="91" t="s">
        <v>1188</v>
      </c>
      <c r="G137" s="91" t="s">
        <v>39</v>
      </c>
      <c r="H137" s="91" t="s">
        <v>1092</v>
      </c>
      <c r="I137" s="92">
        <v>37605</v>
      </c>
      <c r="J137" s="91" t="s">
        <v>41</v>
      </c>
      <c r="K137" s="93">
        <v>1091721.8400000001</v>
      </c>
      <c r="L137" s="93">
        <v>271587.53999999998</v>
      </c>
      <c r="M137" s="93">
        <v>820134.3</v>
      </c>
    </row>
    <row r="138" spans="2:13" x14ac:dyDescent="0.2">
      <c r="B138" s="91" t="s">
        <v>1086</v>
      </c>
      <c r="C138" s="91" t="s">
        <v>1258</v>
      </c>
      <c r="D138" s="91">
        <v>1</v>
      </c>
      <c r="E138" s="91" t="s">
        <v>1187</v>
      </c>
      <c r="F138" s="91" t="s">
        <v>1188</v>
      </c>
      <c r="G138" s="91" t="s">
        <v>39</v>
      </c>
      <c r="H138" s="91" t="s">
        <v>1092</v>
      </c>
      <c r="I138" s="92">
        <v>21002</v>
      </c>
      <c r="J138" s="91" t="s">
        <v>41</v>
      </c>
      <c r="K138" s="93">
        <v>376.96</v>
      </c>
      <c r="L138" s="93">
        <v>376.96</v>
      </c>
      <c r="M138" s="93">
        <v>0</v>
      </c>
    </row>
    <row r="139" spans="2:13" x14ac:dyDescent="0.2">
      <c r="B139" s="91" t="s">
        <v>1086</v>
      </c>
      <c r="C139" s="91" t="s">
        <v>1259</v>
      </c>
      <c r="D139" s="91">
        <v>1</v>
      </c>
      <c r="E139" s="91" t="s">
        <v>1187</v>
      </c>
      <c r="F139" s="91" t="s">
        <v>1188</v>
      </c>
      <c r="G139" s="91" t="s">
        <v>39</v>
      </c>
      <c r="H139" s="91" t="s">
        <v>1092</v>
      </c>
      <c r="I139" s="92">
        <v>37026</v>
      </c>
      <c r="J139" s="91" t="s">
        <v>41</v>
      </c>
      <c r="K139" s="93">
        <v>52032.13</v>
      </c>
      <c r="L139" s="93">
        <v>14176.79</v>
      </c>
      <c r="M139" s="93">
        <v>37855.339999999997</v>
      </c>
    </row>
    <row r="140" spans="2:13" x14ac:dyDescent="0.2">
      <c r="B140" s="91" t="s">
        <v>1086</v>
      </c>
      <c r="C140" s="91" t="s">
        <v>1260</v>
      </c>
      <c r="D140" s="91">
        <v>1</v>
      </c>
      <c r="E140" s="91" t="s">
        <v>1187</v>
      </c>
      <c r="F140" s="91" t="s">
        <v>1188</v>
      </c>
      <c r="G140" s="91" t="s">
        <v>39</v>
      </c>
      <c r="H140" s="91" t="s">
        <v>1092</v>
      </c>
      <c r="I140" s="92">
        <v>24654</v>
      </c>
      <c r="J140" s="91" t="s">
        <v>41</v>
      </c>
      <c r="K140" s="93">
        <v>3674.98</v>
      </c>
      <c r="L140" s="93">
        <v>3674.98</v>
      </c>
      <c r="M140" s="93">
        <v>0</v>
      </c>
    </row>
    <row r="141" spans="2:13" x14ac:dyDescent="0.2">
      <c r="B141" s="91" t="s">
        <v>1086</v>
      </c>
      <c r="C141" s="91" t="s">
        <v>1261</v>
      </c>
      <c r="D141" s="91">
        <v>1</v>
      </c>
      <c r="E141" s="91" t="s">
        <v>1187</v>
      </c>
      <c r="F141" s="91" t="s">
        <v>1188</v>
      </c>
      <c r="G141" s="91" t="s">
        <v>39</v>
      </c>
      <c r="H141" s="91" t="s">
        <v>1092</v>
      </c>
      <c r="I141" s="92">
        <v>30864</v>
      </c>
      <c r="J141" s="91" t="s">
        <v>41</v>
      </c>
      <c r="K141" s="93">
        <v>19709.07</v>
      </c>
      <c r="L141" s="93">
        <v>13308.21</v>
      </c>
      <c r="M141" s="93">
        <v>6400.86</v>
      </c>
    </row>
    <row r="142" spans="2:13" x14ac:dyDescent="0.2">
      <c r="B142" s="91" t="s">
        <v>1086</v>
      </c>
      <c r="C142" s="91" t="s">
        <v>1262</v>
      </c>
      <c r="D142" s="91">
        <v>1</v>
      </c>
      <c r="E142" s="91" t="s">
        <v>1187</v>
      </c>
      <c r="F142" s="91" t="s">
        <v>1188</v>
      </c>
      <c r="G142" s="91" t="s">
        <v>39</v>
      </c>
      <c r="H142" s="91" t="s">
        <v>1092</v>
      </c>
      <c r="I142" s="92">
        <v>37149</v>
      </c>
      <c r="J142" s="91" t="s">
        <v>41</v>
      </c>
      <c r="K142" s="93">
        <v>30852.880000000001</v>
      </c>
      <c r="L142" s="93">
        <v>8406.25</v>
      </c>
      <c r="M142" s="93">
        <v>22446.63</v>
      </c>
    </row>
    <row r="143" spans="2:13" x14ac:dyDescent="0.2">
      <c r="B143" s="91" t="s">
        <v>1086</v>
      </c>
      <c r="C143" s="91" t="s">
        <v>1263</v>
      </c>
      <c r="D143" s="91">
        <v>1</v>
      </c>
      <c r="E143" s="91" t="s">
        <v>1187</v>
      </c>
      <c r="F143" s="91" t="s">
        <v>1188</v>
      </c>
      <c r="G143" s="91" t="s">
        <v>39</v>
      </c>
      <c r="H143" s="91" t="s">
        <v>1092</v>
      </c>
      <c r="I143" s="92">
        <v>33055</v>
      </c>
      <c r="J143" s="91" t="s">
        <v>41</v>
      </c>
      <c r="K143" s="93">
        <v>838.02</v>
      </c>
      <c r="L143" s="93">
        <v>446.73</v>
      </c>
      <c r="M143" s="93">
        <v>391.29</v>
      </c>
    </row>
    <row r="144" spans="2:13" x14ac:dyDescent="0.2">
      <c r="B144" s="91" t="s">
        <v>1086</v>
      </c>
      <c r="C144" s="91" t="s">
        <v>1264</v>
      </c>
      <c r="D144" s="91">
        <v>1</v>
      </c>
      <c r="E144" s="91" t="s">
        <v>1187</v>
      </c>
      <c r="F144" s="91" t="s">
        <v>1188</v>
      </c>
      <c r="G144" s="91" t="s">
        <v>39</v>
      </c>
      <c r="H144" s="91" t="s">
        <v>1092</v>
      </c>
      <c r="I144" s="92">
        <v>22098</v>
      </c>
      <c r="J144" s="91" t="s">
        <v>41</v>
      </c>
      <c r="K144" s="93">
        <v>18260</v>
      </c>
      <c r="L144" s="93">
        <v>18260</v>
      </c>
      <c r="M144" s="93">
        <v>0</v>
      </c>
    </row>
    <row r="145" spans="2:13" x14ac:dyDescent="0.2">
      <c r="B145" s="91" t="s">
        <v>1086</v>
      </c>
      <c r="C145" s="91" t="s">
        <v>1265</v>
      </c>
      <c r="D145" s="91">
        <v>1</v>
      </c>
      <c r="E145" s="91" t="s">
        <v>1187</v>
      </c>
      <c r="F145" s="91" t="s">
        <v>1188</v>
      </c>
      <c r="G145" s="91" t="s">
        <v>39</v>
      </c>
      <c r="H145" s="91" t="s">
        <v>1092</v>
      </c>
      <c r="I145" s="92">
        <v>33055</v>
      </c>
      <c r="J145" s="91" t="s">
        <v>41</v>
      </c>
      <c r="K145" s="93">
        <v>1525.16</v>
      </c>
      <c r="L145" s="93">
        <v>813.03</v>
      </c>
      <c r="M145" s="93">
        <v>712.13</v>
      </c>
    </row>
    <row r="146" spans="2:13" x14ac:dyDescent="0.2">
      <c r="B146" s="91" t="s">
        <v>1086</v>
      </c>
      <c r="C146" s="91" t="s">
        <v>1266</v>
      </c>
      <c r="D146" s="91">
        <v>1</v>
      </c>
      <c r="E146" s="91" t="s">
        <v>1187</v>
      </c>
      <c r="F146" s="91" t="s">
        <v>1188</v>
      </c>
      <c r="G146" s="91" t="s">
        <v>39</v>
      </c>
      <c r="H146" s="91" t="s">
        <v>1092</v>
      </c>
      <c r="I146" s="92">
        <v>33055</v>
      </c>
      <c r="J146" s="91" t="s">
        <v>41</v>
      </c>
      <c r="K146" s="93">
        <v>2041.22</v>
      </c>
      <c r="L146" s="93">
        <v>1088.1300000000001</v>
      </c>
      <c r="M146" s="93">
        <v>953.09</v>
      </c>
    </row>
    <row r="147" spans="2:13" x14ac:dyDescent="0.2">
      <c r="B147" s="91" t="s">
        <v>1086</v>
      </c>
      <c r="C147" s="91" t="s">
        <v>1267</v>
      </c>
      <c r="D147" s="91">
        <v>1</v>
      </c>
      <c r="E147" s="91" t="s">
        <v>1187</v>
      </c>
      <c r="F147" s="91" t="s">
        <v>1188</v>
      </c>
      <c r="G147" s="91" t="s">
        <v>39</v>
      </c>
      <c r="H147" s="91" t="s">
        <v>1092</v>
      </c>
      <c r="I147" s="92">
        <v>33055</v>
      </c>
      <c r="J147" s="91" t="s">
        <v>41</v>
      </c>
      <c r="K147" s="93">
        <v>213.24</v>
      </c>
      <c r="L147" s="93">
        <v>113.67</v>
      </c>
      <c r="M147" s="93">
        <v>99.57</v>
      </c>
    </row>
    <row r="148" spans="2:13" x14ac:dyDescent="0.2">
      <c r="B148" s="91" t="s">
        <v>1086</v>
      </c>
      <c r="C148" s="91" t="s">
        <v>1268</v>
      </c>
      <c r="D148" s="91">
        <v>1</v>
      </c>
      <c r="E148" s="91" t="s">
        <v>1187</v>
      </c>
      <c r="F148" s="91" t="s">
        <v>1188</v>
      </c>
      <c r="G148" s="91" t="s">
        <v>39</v>
      </c>
      <c r="H148" s="91" t="s">
        <v>1092</v>
      </c>
      <c r="I148" s="92">
        <v>23924</v>
      </c>
      <c r="J148" s="91" t="s">
        <v>41</v>
      </c>
      <c r="K148" s="93">
        <v>7316.9</v>
      </c>
      <c r="L148" s="93">
        <v>7316.9</v>
      </c>
      <c r="M148" s="93">
        <v>0</v>
      </c>
    </row>
    <row r="149" spans="2:13" x14ac:dyDescent="0.2">
      <c r="B149" s="91" t="s">
        <v>1086</v>
      </c>
      <c r="C149" s="91" t="s">
        <v>1269</v>
      </c>
      <c r="D149" s="91">
        <v>1</v>
      </c>
      <c r="E149" s="91" t="s">
        <v>1187</v>
      </c>
      <c r="F149" s="91" t="s">
        <v>1188</v>
      </c>
      <c r="G149" s="91" t="s">
        <v>39</v>
      </c>
      <c r="H149" s="91" t="s">
        <v>1092</v>
      </c>
      <c r="I149" s="92">
        <v>29037</v>
      </c>
      <c r="J149" s="91" t="s">
        <v>41</v>
      </c>
      <c r="K149" s="93">
        <v>70.75</v>
      </c>
      <c r="L149" s="93">
        <v>56.15</v>
      </c>
      <c r="M149" s="93">
        <v>14.6</v>
      </c>
    </row>
    <row r="150" spans="2:13" x14ac:dyDescent="0.2">
      <c r="B150" s="91" t="s">
        <v>1086</v>
      </c>
      <c r="C150" s="91" t="s">
        <v>1270</v>
      </c>
      <c r="D150" s="91">
        <v>1</v>
      </c>
      <c r="E150" s="91" t="s">
        <v>1187</v>
      </c>
      <c r="F150" s="91" t="s">
        <v>1188</v>
      </c>
      <c r="G150" s="91" t="s">
        <v>39</v>
      </c>
      <c r="H150" s="91" t="s">
        <v>1092</v>
      </c>
      <c r="I150" s="92">
        <v>33786</v>
      </c>
      <c r="J150" s="91" t="s">
        <v>41</v>
      </c>
      <c r="K150" s="93">
        <v>11743.46</v>
      </c>
      <c r="L150" s="93">
        <v>5703.72</v>
      </c>
      <c r="M150" s="93">
        <v>6039.74</v>
      </c>
    </row>
    <row r="151" spans="2:13" x14ac:dyDescent="0.2">
      <c r="B151" s="91" t="s">
        <v>1086</v>
      </c>
      <c r="C151" s="91" t="s">
        <v>1271</v>
      </c>
      <c r="D151" s="91">
        <v>3</v>
      </c>
      <c r="E151" s="91" t="s">
        <v>1187</v>
      </c>
      <c r="F151" s="91" t="s">
        <v>1188</v>
      </c>
      <c r="G151" s="91" t="s">
        <v>39</v>
      </c>
      <c r="H151" s="91" t="s">
        <v>1092</v>
      </c>
      <c r="I151" s="92">
        <v>33420</v>
      </c>
      <c r="J151" s="91" t="s">
        <v>41</v>
      </c>
      <c r="K151" s="93">
        <v>171187.5</v>
      </c>
      <c r="L151" s="93">
        <v>87200.51</v>
      </c>
      <c r="M151" s="93">
        <v>83986.99</v>
      </c>
    </row>
    <row r="152" spans="2:13" x14ac:dyDescent="0.2">
      <c r="B152" s="91" t="s">
        <v>1086</v>
      </c>
      <c r="C152" s="91" t="s">
        <v>1271</v>
      </c>
      <c r="D152" s="91">
        <v>1</v>
      </c>
      <c r="E152" s="91" t="s">
        <v>1187</v>
      </c>
      <c r="F152" s="91" t="s">
        <v>1188</v>
      </c>
      <c r="G152" s="91" t="s">
        <v>39</v>
      </c>
      <c r="H152" s="91" t="s">
        <v>1092</v>
      </c>
      <c r="I152" s="92">
        <v>36305</v>
      </c>
      <c r="J152" s="91" t="s">
        <v>41</v>
      </c>
      <c r="K152" s="93">
        <v>94452.84</v>
      </c>
      <c r="L152" s="93">
        <v>30210.46</v>
      </c>
      <c r="M152" s="93">
        <v>64242.38</v>
      </c>
    </row>
    <row r="153" spans="2:13" x14ac:dyDescent="0.2">
      <c r="B153" s="91" t="s">
        <v>1086</v>
      </c>
      <c r="C153" s="91" t="s">
        <v>1272</v>
      </c>
      <c r="D153" s="91">
        <v>1</v>
      </c>
      <c r="E153" s="91" t="s">
        <v>1187</v>
      </c>
      <c r="F153" s="91" t="s">
        <v>1188</v>
      </c>
      <c r="G153" s="91" t="s">
        <v>39</v>
      </c>
      <c r="H153" s="91" t="s">
        <v>1092</v>
      </c>
      <c r="I153" s="92">
        <v>33786</v>
      </c>
      <c r="J153" s="91" t="s">
        <v>41</v>
      </c>
      <c r="K153" s="93">
        <v>15873.57</v>
      </c>
      <c r="L153" s="93">
        <v>7709.69</v>
      </c>
      <c r="M153" s="93">
        <v>8163.88</v>
      </c>
    </row>
    <row r="154" spans="2:13" x14ac:dyDescent="0.2">
      <c r="B154" s="91" t="s">
        <v>1086</v>
      </c>
      <c r="C154" s="91" t="s">
        <v>1273</v>
      </c>
      <c r="D154" s="91">
        <v>1</v>
      </c>
      <c r="E154" s="91" t="s">
        <v>1187</v>
      </c>
      <c r="F154" s="91" t="s">
        <v>1188</v>
      </c>
      <c r="G154" s="91" t="s">
        <v>39</v>
      </c>
      <c r="H154" s="91" t="s">
        <v>1092</v>
      </c>
      <c r="I154" s="92">
        <v>29037</v>
      </c>
      <c r="J154" s="91" t="s">
        <v>41</v>
      </c>
      <c r="K154" s="93">
        <v>1051.29</v>
      </c>
      <c r="L154" s="93">
        <v>834.4</v>
      </c>
      <c r="M154" s="93">
        <v>216.89</v>
      </c>
    </row>
    <row r="155" spans="2:13" x14ac:dyDescent="0.2">
      <c r="B155" s="91" t="s">
        <v>1086</v>
      </c>
      <c r="C155" s="91" t="s">
        <v>1274</v>
      </c>
      <c r="D155" s="91">
        <v>1</v>
      </c>
      <c r="E155" s="91" t="s">
        <v>1187</v>
      </c>
      <c r="F155" s="91" t="s">
        <v>1188</v>
      </c>
      <c r="G155" s="91" t="s">
        <v>39</v>
      </c>
      <c r="H155" s="91" t="s">
        <v>1092</v>
      </c>
      <c r="I155" s="92">
        <v>34516</v>
      </c>
      <c r="J155" s="91" t="s">
        <v>41</v>
      </c>
      <c r="K155" s="93">
        <v>44659.99</v>
      </c>
      <c r="L155" s="93">
        <v>19574.87</v>
      </c>
      <c r="M155" s="93">
        <v>25085.119999999999</v>
      </c>
    </row>
    <row r="156" spans="2:13" x14ac:dyDescent="0.2">
      <c r="B156" s="91" t="s">
        <v>1086</v>
      </c>
      <c r="C156" s="91" t="s">
        <v>1175</v>
      </c>
      <c r="D156" s="91">
        <v>1</v>
      </c>
      <c r="E156" s="91" t="s">
        <v>1187</v>
      </c>
      <c r="F156" s="91" t="s">
        <v>1188</v>
      </c>
      <c r="G156" s="91" t="s">
        <v>39</v>
      </c>
      <c r="H156" s="91" t="s">
        <v>1092</v>
      </c>
      <c r="I156" s="92">
        <v>38223</v>
      </c>
      <c r="J156" s="91" t="s">
        <v>41</v>
      </c>
      <c r="K156" s="93">
        <v>11199.02</v>
      </c>
      <c r="L156" s="93">
        <v>2255.3200000000002</v>
      </c>
      <c r="M156" s="93">
        <v>8943.7000000000007</v>
      </c>
    </row>
    <row r="157" spans="2:13" x14ac:dyDescent="0.2">
      <c r="B157" s="91" t="s">
        <v>1086</v>
      </c>
      <c r="C157" s="91" t="s">
        <v>1275</v>
      </c>
      <c r="D157" s="91">
        <v>1</v>
      </c>
      <c r="E157" s="91" t="s">
        <v>1187</v>
      </c>
      <c r="F157" s="91" t="s">
        <v>1188</v>
      </c>
      <c r="G157" s="91" t="s">
        <v>39</v>
      </c>
      <c r="H157" s="91" t="s">
        <v>1092</v>
      </c>
      <c r="I157" s="92">
        <v>30864</v>
      </c>
      <c r="J157" s="91" t="s">
        <v>41</v>
      </c>
      <c r="K157" s="93">
        <v>3940.64</v>
      </c>
      <c r="L157" s="93">
        <v>2660.85</v>
      </c>
      <c r="M157" s="93">
        <v>1279.79</v>
      </c>
    </row>
    <row r="158" spans="2:13" x14ac:dyDescent="0.2">
      <c r="B158" s="91" t="s">
        <v>1086</v>
      </c>
      <c r="C158" s="91" t="s">
        <v>1276</v>
      </c>
      <c r="D158" s="91">
        <v>1</v>
      </c>
      <c r="E158" s="91" t="s">
        <v>1187</v>
      </c>
      <c r="F158" s="91" t="s">
        <v>1188</v>
      </c>
      <c r="G158" s="91" t="s">
        <v>39</v>
      </c>
      <c r="H158" s="91" t="s">
        <v>1092</v>
      </c>
      <c r="I158" s="92">
        <v>33420</v>
      </c>
      <c r="J158" s="91" t="s">
        <v>41</v>
      </c>
      <c r="K158" s="93">
        <v>2419.44</v>
      </c>
      <c r="L158" s="93">
        <v>1232.43</v>
      </c>
      <c r="M158" s="93">
        <v>1187.01</v>
      </c>
    </row>
    <row r="159" spans="2:13" x14ac:dyDescent="0.2">
      <c r="B159" s="91" t="s">
        <v>1086</v>
      </c>
      <c r="C159" s="91" t="s">
        <v>1277</v>
      </c>
      <c r="D159" s="91">
        <v>1</v>
      </c>
      <c r="E159" s="91" t="s">
        <v>1187</v>
      </c>
      <c r="F159" s="91" t="s">
        <v>1188</v>
      </c>
      <c r="G159" s="91" t="s">
        <v>39</v>
      </c>
      <c r="H159" s="91" t="s">
        <v>1092</v>
      </c>
      <c r="I159" s="92">
        <v>33055</v>
      </c>
      <c r="J159" s="91" t="s">
        <v>41</v>
      </c>
      <c r="K159" s="93">
        <v>2382.87</v>
      </c>
      <c r="L159" s="93">
        <v>1270.26</v>
      </c>
      <c r="M159" s="93">
        <v>1112.6099999999999</v>
      </c>
    </row>
    <row r="160" spans="2:13" x14ac:dyDescent="0.2">
      <c r="B160" s="91" t="s">
        <v>1086</v>
      </c>
      <c r="C160" s="91" t="s">
        <v>1278</v>
      </c>
      <c r="D160" s="91">
        <v>1</v>
      </c>
      <c r="E160" s="91" t="s">
        <v>1187</v>
      </c>
      <c r="F160" s="91" t="s">
        <v>1188</v>
      </c>
      <c r="G160" s="91" t="s">
        <v>39</v>
      </c>
      <c r="H160" s="91" t="s">
        <v>1092</v>
      </c>
      <c r="I160" s="92">
        <v>33055</v>
      </c>
      <c r="J160" s="91" t="s">
        <v>41</v>
      </c>
      <c r="K160" s="93">
        <v>6000</v>
      </c>
      <c r="L160" s="93">
        <v>3198.47</v>
      </c>
      <c r="M160" s="93">
        <v>2801.53</v>
      </c>
    </row>
    <row r="161" spans="2:13" x14ac:dyDescent="0.2">
      <c r="B161" s="91" t="s">
        <v>1086</v>
      </c>
      <c r="C161" s="91" t="s">
        <v>1279</v>
      </c>
      <c r="D161" s="91">
        <v>1</v>
      </c>
      <c r="E161" s="91" t="s">
        <v>1187</v>
      </c>
      <c r="F161" s="91" t="s">
        <v>1188</v>
      </c>
      <c r="G161" s="91" t="s">
        <v>39</v>
      </c>
      <c r="H161" s="91" t="s">
        <v>1092</v>
      </c>
      <c r="I161" s="92">
        <v>33420</v>
      </c>
      <c r="J161" s="91" t="s">
        <v>41</v>
      </c>
      <c r="K161" s="93">
        <v>797.88</v>
      </c>
      <c r="L161" s="93">
        <v>406.43</v>
      </c>
      <c r="M161" s="93">
        <v>391.45</v>
      </c>
    </row>
    <row r="162" spans="2:13" x14ac:dyDescent="0.2">
      <c r="B162" s="91" t="s">
        <v>1086</v>
      </c>
      <c r="C162" s="91" t="s">
        <v>1279</v>
      </c>
      <c r="D162" s="91">
        <v>2</v>
      </c>
      <c r="E162" s="91" t="s">
        <v>1187</v>
      </c>
      <c r="F162" s="91" t="s">
        <v>1188</v>
      </c>
      <c r="G162" s="91" t="s">
        <v>39</v>
      </c>
      <c r="H162" s="91" t="s">
        <v>1092</v>
      </c>
      <c r="I162" s="92">
        <v>33786</v>
      </c>
      <c r="J162" s="91" t="s">
        <v>41</v>
      </c>
      <c r="K162" s="93">
        <v>1595.76</v>
      </c>
      <c r="L162" s="93">
        <v>775.05</v>
      </c>
      <c r="M162" s="93">
        <v>820.71</v>
      </c>
    </row>
    <row r="163" spans="2:13" x14ac:dyDescent="0.2">
      <c r="B163" s="91" t="s">
        <v>1086</v>
      </c>
      <c r="C163" s="91" t="s">
        <v>1279</v>
      </c>
      <c r="D163" s="91">
        <v>2</v>
      </c>
      <c r="E163" s="91" t="s">
        <v>1187</v>
      </c>
      <c r="F163" s="91" t="s">
        <v>1188</v>
      </c>
      <c r="G163" s="91" t="s">
        <v>39</v>
      </c>
      <c r="H163" s="91" t="s">
        <v>1092</v>
      </c>
      <c r="I163" s="92">
        <v>34151</v>
      </c>
      <c r="J163" s="91" t="s">
        <v>41</v>
      </c>
      <c r="K163" s="93">
        <v>1595.76</v>
      </c>
      <c r="L163" s="93">
        <v>737.24</v>
      </c>
      <c r="M163" s="93">
        <v>858.52</v>
      </c>
    </row>
    <row r="164" spans="2:13" x14ac:dyDescent="0.2">
      <c r="B164" s="91" t="s">
        <v>1086</v>
      </c>
      <c r="C164" s="91" t="s">
        <v>1280</v>
      </c>
      <c r="D164" s="91">
        <v>1</v>
      </c>
      <c r="E164" s="91" t="s">
        <v>1187</v>
      </c>
      <c r="F164" s="91" t="s">
        <v>1188</v>
      </c>
      <c r="G164" s="91" t="s">
        <v>39</v>
      </c>
      <c r="H164" s="91" t="s">
        <v>1092</v>
      </c>
      <c r="I164" s="92">
        <v>29037</v>
      </c>
      <c r="J164" s="91" t="s">
        <v>41</v>
      </c>
      <c r="K164" s="93">
        <v>60</v>
      </c>
      <c r="L164" s="93">
        <v>47.62</v>
      </c>
      <c r="M164" s="93">
        <v>12.38</v>
      </c>
    </row>
    <row r="165" spans="2:13" x14ac:dyDescent="0.2">
      <c r="B165" s="91" t="s">
        <v>1086</v>
      </c>
      <c r="C165" s="91" t="s">
        <v>1281</v>
      </c>
      <c r="D165" s="91">
        <v>1</v>
      </c>
      <c r="E165" s="91" t="s">
        <v>1187</v>
      </c>
      <c r="F165" s="91" t="s">
        <v>1188</v>
      </c>
      <c r="G165" s="91" t="s">
        <v>39</v>
      </c>
      <c r="H165" s="91" t="s">
        <v>1092</v>
      </c>
      <c r="I165" s="92">
        <v>29037</v>
      </c>
      <c r="J165" s="91" t="s">
        <v>41</v>
      </c>
      <c r="K165" s="93">
        <v>40</v>
      </c>
      <c r="L165" s="93">
        <v>31.75</v>
      </c>
      <c r="M165" s="93">
        <v>8.25</v>
      </c>
    </row>
    <row r="166" spans="2:13" x14ac:dyDescent="0.2">
      <c r="B166" s="91" t="s">
        <v>1086</v>
      </c>
      <c r="C166" s="91" t="s">
        <v>1282</v>
      </c>
      <c r="D166" s="91">
        <v>1</v>
      </c>
      <c r="E166" s="91" t="s">
        <v>1187</v>
      </c>
      <c r="F166" s="91" t="s">
        <v>1188</v>
      </c>
      <c r="G166" s="91" t="s">
        <v>39</v>
      </c>
      <c r="H166" s="91" t="s">
        <v>1092</v>
      </c>
      <c r="I166" s="92">
        <v>29037</v>
      </c>
      <c r="J166" s="91" t="s">
        <v>41</v>
      </c>
      <c r="K166" s="93">
        <v>20</v>
      </c>
      <c r="L166" s="93">
        <v>15.87</v>
      </c>
      <c r="M166" s="93">
        <v>4.13</v>
      </c>
    </row>
    <row r="167" spans="2:13" x14ac:dyDescent="0.2">
      <c r="B167" s="91" t="s">
        <v>1086</v>
      </c>
      <c r="C167" s="91" t="s">
        <v>1283</v>
      </c>
      <c r="D167" s="91">
        <v>1</v>
      </c>
      <c r="E167" s="91" t="s">
        <v>1187</v>
      </c>
      <c r="F167" s="91" t="s">
        <v>1188</v>
      </c>
      <c r="G167" s="91" t="s">
        <v>39</v>
      </c>
      <c r="H167" s="91" t="s">
        <v>1092</v>
      </c>
      <c r="I167" s="92">
        <v>29037</v>
      </c>
      <c r="J167" s="91" t="s">
        <v>41</v>
      </c>
      <c r="K167" s="93">
        <v>63.56</v>
      </c>
      <c r="L167" s="93">
        <v>50.45</v>
      </c>
      <c r="M167" s="93">
        <v>13.11</v>
      </c>
    </row>
    <row r="168" spans="2:13" x14ac:dyDescent="0.2">
      <c r="B168" s="91" t="s">
        <v>1086</v>
      </c>
      <c r="C168" s="91" t="s">
        <v>1284</v>
      </c>
      <c r="D168" s="91">
        <v>1</v>
      </c>
      <c r="E168" s="91" t="s">
        <v>1187</v>
      </c>
      <c r="F168" s="91" t="s">
        <v>1188</v>
      </c>
      <c r="G168" s="91" t="s">
        <v>39</v>
      </c>
      <c r="H168" s="91" t="s">
        <v>1092</v>
      </c>
      <c r="I168" s="92">
        <v>30864</v>
      </c>
      <c r="J168" s="91" t="s">
        <v>41</v>
      </c>
      <c r="K168" s="93">
        <v>1514.69</v>
      </c>
      <c r="L168" s="93">
        <v>1022.77</v>
      </c>
      <c r="M168" s="93">
        <v>491.92</v>
      </c>
    </row>
    <row r="169" spans="2:13" x14ac:dyDescent="0.2">
      <c r="B169" s="91" t="s">
        <v>1086</v>
      </c>
      <c r="C169" s="91" t="s">
        <v>1285</v>
      </c>
      <c r="D169" s="91">
        <v>1</v>
      </c>
      <c r="E169" s="91" t="s">
        <v>1187</v>
      </c>
      <c r="F169" s="91" t="s">
        <v>1188</v>
      </c>
      <c r="G169" s="91" t="s">
        <v>39</v>
      </c>
      <c r="H169" s="91" t="s">
        <v>1092</v>
      </c>
      <c r="I169" s="92">
        <v>33055</v>
      </c>
      <c r="J169" s="91" t="s">
        <v>41</v>
      </c>
      <c r="K169" s="93">
        <v>1414.13</v>
      </c>
      <c r="L169" s="93">
        <v>753.84</v>
      </c>
      <c r="M169" s="93">
        <v>660.29</v>
      </c>
    </row>
    <row r="170" spans="2:13" x14ac:dyDescent="0.2">
      <c r="B170" s="91" t="s">
        <v>1086</v>
      </c>
      <c r="C170" s="91" t="s">
        <v>1286</v>
      </c>
      <c r="D170" s="91">
        <v>1</v>
      </c>
      <c r="E170" s="91" t="s">
        <v>1187</v>
      </c>
      <c r="F170" s="91" t="s">
        <v>1188</v>
      </c>
      <c r="G170" s="91" t="s">
        <v>39</v>
      </c>
      <c r="H170" s="91" t="s">
        <v>1092</v>
      </c>
      <c r="I170" s="92">
        <v>33055</v>
      </c>
      <c r="J170" s="91" t="s">
        <v>41</v>
      </c>
      <c r="K170" s="93">
        <v>5695.7</v>
      </c>
      <c r="L170" s="93">
        <v>3036.25</v>
      </c>
      <c r="M170" s="93">
        <v>2659.45</v>
      </c>
    </row>
    <row r="171" spans="2:13" x14ac:dyDescent="0.2">
      <c r="B171" s="91" t="s">
        <v>1086</v>
      </c>
      <c r="C171" s="91" t="s">
        <v>1287</v>
      </c>
      <c r="D171" s="91">
        <v>1</v>
      </c>
      <c r="E171" s="91" t="s">
        <v>1187</v>
      </c>
      <c r="F171" s="91" t="s">
        <v>1188</v>
      </c>
      <c r="G171" s="91" t="s">
        <v>39</v>
      </c>
      <c r="H171" s="91" t="s">
        <v>1092</v>
      </c>
      <c r="I171" s="92">
        <v>30864</v>
      </c>
      <c r="J171" s="91" t="s">
        <v>41</v>
      </c>
      <c r="K171" s="93">
        <v>1087.3</v>
      </c>
      <c r="L171" s="93">
        <v>734.18</v>
      </c>
      <c r="M171" s="93">
        <v>353.12</v>
      </c>
    </row>
    <row r="172" spans="2:13" x14ac:dyDescent="0.2">
      <c r="B172" s="91" t="s">
        <v>1086</v>
      </c>
      <c r="C172" s="91" t="s">
        <v>1288</v>
      </c>
      <c r="D172" s="91">
        <v>1</v>
      </c>
      <c r="E172" s="91" t="s">
        <v>1187</v>
      </c>
      <c r="F172" s="91" t="s">
        <v>1188</v>
      </c>
      <c r="G172" s="91" t="s">
        <v>39</v>
      </c>
      <c r="H172" s="91" t="s">
        <v>1092</v>
      </c>
      <c r="I172" s="92">
        <v>30864</v>
      </c>
      <c r="J172" s="91" t="s">
        <v>41</v>
      </c>
      <c r="K172" s="93">
        <v>2399.8200000000002</v>
      </c>
      <c r="L172" s="93">
        <v>1620.44</v>
      </c>
      <c r="M172" s="93">
        <v>779.38</v>
      </c>
    </row>
    <row r="173" spans="2:13" x14ac:dyDescent="0.2">
      <c r="B173" s="91" t="s">
        <v>1086</v>
      </c>
      <c r="C173" s="91" t="s">
        <v>1289</v>
      </c>
      <c r="D173" s="91">
        <v>1</v>
      </c>
      <c r="E173" s="91" t="s">
        <v>1187</v>
      </c>
      <c r="F173" s="91" t="s">
        <v>1188</v>
      </c>
      <c r="G173" s="91" t="s">
        <v>39</v>
      </c>
      <c r="H173" s="91" t="s">
        <v>1092</v>
      </c>
      <c r="I173" s="92">
        <v>30864</v>
      </c>
      <c r="J173" s="91" t="s">
        <v>41</v>
      </c>
      <c r="K173" s="93">
        <v>1745.13</v>
      </c>
      <c r="L173" s="93">
        <v>1178.3699999999999</v>
      </c>
      <c r="M173" s="93">
        <v>566.76</v>
      </c>
    </row>
    <row r="174" spans="2:13" x14ac:dyDescent="0.2">
      <c r="B174" s="91" t="s">
        <v>1086</v>
      </c>
      <c r="C174" s="91" t="s">
        <v>1290</v>
      </c>
      <c r="D174" s="91">
        <v>1</v>
      </c>
      <c r="E174" s="91" t="s">
        <v>1187</v>
      </c>
      <c r="F174" s="91" t="s">
        <v>1188</v>
      </c>
      <c r="G174" s="91" t="s">
        <v>39</v>
      </c>
      <c r="H174" s="91" t="s">
        <v>1092</v>
      </c>
      <c r="I174" s="92">
        <v>34516</v>
      </c>
      <c r="J174" s="91" t="s">
        <v>41</v>
      </c>
      <c r="K174" s="93">
        <v>7650.97</v>
      </c>
      <c r="L174" s="93">
        <v>3353.49</v>
      </c>
      <c r="M174" s="93">
        <v>4297.4799999999996</v>
      </c>
    </row>
    <row r="175" spans="2:13" x14ac:dyDescent="0.2">
      <c r="B175" s="91" t="s">
        <v>1086</v>
      </c>
      <c r="C175" s="91" t="s">
        <v>1291</v>
      </c>
      <c r="D175" s="91">
        <v>1</v>
      </c>
      <c r="E175" s="91" t="s">
        <v>1187</v>
      </c>
      <c r="F175" s="91" t="s">
        <v>1188</v>
      </c>
      <c r="G175" s="91" t="s">
        <v>39</v>
      </c>
      <c r="H175" s="91" t="s">
        <v>1092</v>
      </c>
      <c r="I175" s="92">
        <v>21002</v>
      </c>
      <c r="J175" s="91" t="s">
        <v>41</v>
      </c>
      <c r="K175" s="93">
        <v>33951.5</v>
      </c>
      <c r="L175" s="93">
        <v>33951.5</v>
      </c>
      <c r="M175" s="93">
        <v>0</v>
      </c>
    </row>
    <row r="176" spans="2:13" x14ac:dyDescent="0.2">
      <c r="B176" s="91" t="s">
        <v>1086</v>
      </c>
      <c r="C176" s="91" t="s">
        <v>1292</v>
      </c>
      <c r="D176" s="91">
        <v>1</v>
      </c>
      <c r="E176" s="91" t="s">
        <v>1187</v>
      </c>
      <c r="F176" s="91" t="s">
        <v>1188</v>
      </c>
      <c r="G176" s="91" t="s">
        <v>39</v>
      </c>
      <c r="H176" s="91" t="s">
        <v>1092</v>
      </c>
      <c r="I176" s="92">
        <v>21002</v>
      </c>
      <c r="J176" s="91" t="s">
        <v>41</v>
      </c>
      <c r="K176" s="93">
        <v>2222.1999999999998</v>
      </c>
      <c r="L176" s="93">
        <v>2222.1999999999998</v>
      </c>
      <c r="M176" s="93">
        <v>0</v>
      </c>
    </row>
    <row r="177" spans="2:13" x14ac:dyDescent="0.2">
      <c r="B177" s="91" t="s">
        <v>1086</v>
      </c>
      <c r="C177" s="91" t="s">
        <v>1293</v>
      </c>
      <c r="D177" s="91">
        <v>1</v>
      </c>
      <c r="E177" s="91" t="s">
        <v>1187</v>
      </c>
      <c r="F177" s="91" t="s">
        <v>1188</v>
      </c>
      <c r="G177" s="91" t="s">
        <v>39</v>
      </c>
      <c r="H177" s="91" t="s">
        <v>1092</v>
      </c>
      <c r="I177" s="92">
        <v>30864</v>
      </c>
      <c r="J177" s="91" t="s">
        <v>41</v>
      </c>
      <c r="K177" s="93">
        <v>2341.16</v>
      </c>
      <c r="L177" s="93">
        <v>1580.83</v>
      </c>
      <c r="M177" s="93">
        <v>760.33</v>
      </c>
    </row>
    <row r="178" spans="2:13" x14ac:dyDescent="0.2">
      <c r="B178" s="91" t="s">
        <v>1086</v>
      </c>
      <c r="C178" s="91" t="s">
        <v>1294</v>
      </c>
      <c r="D178" s="91">
        <v>1</v>
      </c>
      <c r="E178" s="91" t="s">
        <v>1187</v>
      </c>
      <c r="F178" s="91" t="s">
        <v>1188</v>
      </c>
      <c r="G178" s="91" t="s">
        <v>39</v>
      </c>
      <c r="H178" s="91" t="s">
        <v>1092</v>
      </c>
      <c r="I178" s="92">
        <v>30864</v>
      </c>
      <c r="J178" s="91" t="s">
        <v>41</v>
      </c>
      <c r="K178" s="93">
        <v>2240.6</v>
      </c>
      <c r="L178" s="93">
        <v>1512.93</v>
      </c>
      <c r="M178" s="93">
        <v>727.67</v>
      </c>
    </row>
    <row r="179" spans="2:13" x14ac:dyDescent="0.2">
      <c r="B179" s="91" t="s">
        <v>1086</v>
      </c>
      <c r="C179" s="91" t="s">
        <v>1295</v>
      </c>
      <c r="D179" s="91">
        <v>1</v>
      </c>
      <c r="E179" s="91" t="s">
        <v>1187</v>
      </c>
      <c r="F179" s="91" t="s">
        <v>1188</v>
      </c>
      <c r="G179" s="91" t="s">
        <v>39</v>
      </c>
      <c r="H179" s="91" t="s">
        <v>1092</v>
      </c>
      <c r="I179" s="92">
        <v>30864</v>
      </c>
      <c r="J179" s="91" t="s">
        <v>41</v>
      </c>
      <c r="K179" s="93">
        <v>2307.64</v>
      </c>
      <c r="L179" s="93">
        <v>1558.19</v>
      </c>
      <c r="M179" s="93">
        <v>749.45</v>
      </c>
    </row>
    <row r="180" spans="2:13" x14ac:dyDescent="0.2">
      <c r="B180" s="91" t="s">
        <v>1086</v>
      </c>
      <c r="C180" s="91" t="s">
        <v>1296</v>
      </c>
      <c r="D180" s="91">
        <v>1</v>
      </c>
      <c r="E180" s="91" t="s">
        <v>1187</v>
      </c>
      <c r="F180" s="91" t="s">
        <v>1188</v>
      </c>
      <c r="G180" s="91" t="s">
        <v>39</v>
      </c>
      <c r="H180" s="91" t="s">
        <v>1092</v>
      </c>
      <c r="I180" s="92">
        <v>30864</v>
      </c>
      <c r="J180" s="91" t="s">
        <v>41</v>
      </c>
      <c r="K180" s="93">
        <v>561.6</v>
      </c>
      <c r="L180" s="93">
        <v>379.21</v>
      </c>
      <c r="M180" s="93">
        <v>182.39</v>
      </c>
    </row>
    <row r="181" spans="2:13" x14ac:dyDescent="0.2">
      <c r="B181" s="91" t="s">
        <v>1086</v>
      </c>
      <c r="C181" s="91" t="s">
        <v>1297</v>
      </c>
      <c r="D181" s="91">
        <v>1</v>
      </c>
      <c r="E181" s="91" t="s">
        <v>1187</v>
      </c>
      <c r="F181" s="91" t="s">
        <v>1188</v>
      </c>
      <c r="G181" s="91" t="s">
        <v>39</v>
      </c>
      <c r="H181" s="91" t="s">
        <v>1092</v>
      </c>
      <c r="I181" s="92">
        <v>30864</v>
      </c>
      <c r="J181" s="91" t="s">
        <v>41</v>
      </c>
      <c r="K181" s="93">
        <v>146.79</v>
      </c>
      <c r="L181" s="93">
        <v>99.12</v>
      </c>
      <c r="M181" s="93">
        <v>47.67</v>
      </c>
    </row>
    <row r="182" spans="2:13" x14ac:dyDescent="0.2">
      <c r="B182" s="91" t="s">
        <v>1086</v>
      </c>
      <c r="C182" s="91" t="s">
        <v>1298</v>
      </c>
      <c r="D182" s="91">
        <v>1</v>
      </c>
      <c r="E182" s="91" t="s">
        <v>1187</v>
      </c>
      <c r="F182" s="91" t="s">
        <v>1188</v>
      </c>
      <c r="G182" s="91" t="s">
        <v>39</v>
      </c>
      <c r="H182" s="91" t="s">
        <v>1092</v>
      </c>
      <c r="I182" s="92">
        <v>30864</v>
      </c>
      <c r="J182" s="91" t="s">
        <v>41</v>
      </c>
      <c r="K182" s="93">
        <v>475.7</v>
      </c>
      <c r="L182" s="93">
        <v>321.20999999999998</v>
      </c>
      <c r="M182" s="93">
        <v>154.49</v>
      </c>
    </row>
    <row r="183" spans="2:13" x14ac:dyDescent="0.2">
      <c r="B183" s="91" t="s">
        <v>1086</v>
      </c>
      <c r="C183" s="91" t="s">
        <v>1299</v>
      </c>
      <c r="D183" s="91">
        <v>1</v>
      </c>
      <c r="E183" s="91" t="s">
        <v>1187</v>
      </c>
      <c r="F183" s="91" t="s">
        <v>1188</v>
      </c>
      <c r="G183" s="91" t="s">
        <v>39</v>
      </c>
      <c r="H183" s="91" t="s">
        <v>1092</v>
      </c>
      <c r="I183" s="92">
        <v>30864</v>
      </c>
      <c r="J183" s="91" t="s">
        <v>41</v>
      </c>
      <c r="K183" s="93">
        <v>222.94</v>
      </c>
      <c r="L183" s="93">
        <v>150.54</v>
      </c>
      <c r="M183" s="93">
        <v>72.400000000000006</v>
      </c>
    </row>
    <row r="184" spans="2:13" x14ac:dyDescent="0.2">
      <c r="B184" s="91" t="s">
        <v>1086</v>
      </c>
      <c r="C184" s="91" t="s">
        <v>1300</v>
      </c>
      <c r="D184" s="91">
        <v>1</v>
      </c>
      <c r="E184" s="91" t="s">
        <v>1187</v>
      </c>
      <c r="F184" s="91" t="s">
        <v>1188</v>
      </c>
      <c r="G184" s="91" t="s">
        <v>39</v>
      </c>
      <c r="H184" s="91" t="s">
        <v>1092</v>
      </c>
      <c r="I184" s="92">
        <v>34972</v>
      </c>
      <c r="J184" s="91" t="s">
        <v>41</v>
      </c>
      <c r="K184" s="93">
        <v>13957.01</v>
      </c>
      <c r="L184" s="93">
        <v>5786.81</v>
      </c>
      <c r="M184" s="93">
        <v>8170.2</v>
      </c>
    </row>
    <row r="185" spans="2:13" x14ac:dyDescent="0.2">
      <c r="B185" s="91" t="s">
        <v>1086</v>
      </c>
      <c r="C185" s="91" t="s">
        <v>1301</v>
      </c>
      <c r="D185" s="91">
        <v>2</v>
      </c>
      <c r="E185" s="91" t="s">
        <v>1187</v>
      </c>
      <c r="F185" s="91" t="s">
        <v>1188</v>
      </c>
      <c r="G185" s="91" t="s">
        <v>39</v>
      </c>
      <c r="H185" s="91" t="s">
        <v>1092</v>
      </c>
      <c r="I185" s="92">
        <v>29037</v>
      </c>
      <c r="J185" s="91" t="s">
        <v>41</v>
      </c>
      <c r="K185" s="93">
        <v>327496.82</v>
      </c>
      <c r="L185" s="93">
        <v>259932.41</v>
      </c>
      <c r="M185" s="93">
        <v>67564.41</v>
      </c>
    </row>
    <row r="186" spans="2:13" x14ac:dyDescent="0.2">
      <c r="B186" s="91" t="s">
        <v>1086</v>
      </c>
      <c r="C186" s="91" t="s">
        <v>1302</v>
      </c>
      <c r="D186" s="91">
        <v>1</v>
      </c>
      <c r="E186" s="91" t="s">
        <v>1187</v>
      </c>
      <c r="F186" s="91" t="s">
        <v>1188</v>
      </c>
      <c r="G186" s="91" t="s">
        <v>39</v>
      </c>
      <c r="H186" s="91" t="s">
        <v>1092</v>
      </c>
      <c r="I186" s="92">
        <v>37653</v>
      </c>
      <c r="J186" s="91" t="s">
        <v>41</v>
      </c>
      <c r="K186" s="93">
        <v>29966.02</v>
      </c>
      <c r="L186" s="93">
        <v>6744.68</v>
      </c>
      <c r="M186" s="93">
        <v>23221.34</v>
      </c>
    </row>
    <row r="187" spans="2:13" x14ac:dyDescent="0.2">
      <c r="B187" s="91" t="s">
        <v>1086</v>
      </c>
      <c r="C187" s="91" t="s">
        <v>1303</v>
      </c>
      <c r="D187" s="91">
        <v>1</v>
      </c>
      <c r="E187" s="91" t="s">
        <v>1187</v>
      </c>
      <c r="F187" s="91" t="s">
        <v>1188</v>
      </c>
      <c r="G187" s="91" t="s">
        <v>39</v>
      </c>
      <c r="H187" s="91" t="s">
        <v>1092</v>
      </c>
      <c r="I187" s="92">
        <v>37653</v>
      </c>
      <c r="J187" s="91" t="s">
        <v>41</v>
      </c>
      <c r="K187" s="93">
        <v>29966.06</v>
      </c>
      <c r="L187" s="93">
        <v>6744.69</v>
      </c>
      <c r="M187" s="93">
        <v>23221.37</v>
      </c>
    </row>
    <row r="188" spans="2:13" x14ac:dyDescent="0.2">
      <c r="B188" s="91" t="s">
        <v>1086</v>
      </c>
      <c r="C188" s="91" t="s">
        <v>1304</v>
      </c>
      <c r="D188" s="91">
        <v>1</v>
      </c>
      <c r="E188" s="91" t="s">
        <v>1187</v>
      </c>
      <c r="F188" s="91" t="s">
        <v>1305</v>
      </c>
      <c r="G188" s="91" t="s">
        <v>39</v>
      </c>
      <c r="H188" s="91" t="s">
        <v>1092</v>
      </c>
      <c r="I188" s="92">
        <v>36273</v>
      </c>
      <c r="J188" s="91" t="s">
        <v>41</v>
      </c>
      <c r="K188" s="93">
        <v>22524.44</v>
      </c>
      <c r="L188" s="93">
        <v>7204.38</v>
      </c>
      <c r="M188" s="93">
        <v>15320.06</v>
      </c>
    </row>
    <row r="189" spans="2:13" x14ac:dyDescent="0.2">
      <c r="B189" s="91" t="s">
        <v>1086</v>
      </c>
      <c r="C189" s="91" t="s">
        <v>1107</v>
      </c>
      <c r="D189" s="91">
        <v>1</v>
      </c>
      <c r="E189" s="91" t="s">
        <v>1187</v>
      </c>
      <c r="F189" s="91" t="s">
        <v>1305</v>
      </c>
      <c r="G189" s="91" t="s">
        <v>39</v>
      </c>
      <c r="H189" s="91" t="s">
        <v>1092</v>
      </c>
      <c r="I189" s="92">
        <v>36425</v>
      </c>
      <c r="J189" s="91" t="s">
        <v>41</v>
      </c>
      <c r="K189" s="93">
        <v>704.79</v>
      </c>
      <c r="L189" s="93">
        <v>225.42</v>
      </c>
      <c r="M189" s="93">
        <v>479.37</v>
      </c>
    </row>
    <row r="190" spans="2:13" x14ac:dyDescent="0.2">
      <c r="B190" s="91" t="s">
        <v>1086</v>
      </c>
      <c r="C190" s="91" t="s">
        <v>1306</v>
      </c>
      <c r="D190" s="91">
        <v>1</v>
      </c>
      <c r="E190" s="91" t="s">
        <v>1187</v>
      </c>
      <c r="F190" s="91" t="s">
        <v>1305</v>
      </c>
      <c r="G190" s="91" t="s">
        <v>39</v>
      </c>
      <c r="H190" s="91" t="s">
        <v>1092</v>
      </c>
      <c r="I190" s="92">
        <v>36965</v>
      </c>
      <c r="J190" s="91" t="s">
        <v>41</v>
      </c>
      <c r="K190" s="93">
        <v>125627.81</v>
      </c>
      <c r="L190" s="93">
        <v>34228.839999999997</v>
      </c>
      <c r="M190" s="93">
        <v>91398.97</v>
      </c>
    </row>
    <row r="191" spans="2:13" x14ac:dyDescent="0.2">
      <c r="B191" s="91" t="s">
        <v>1086</v>
      </c>
      <c r="C191" s="91" t="s">
        <v>1201</v>
      </c>
      <c r="D191" s="91">
        <v>1</v>
      </c>
      <c r="E191" s="91" t="s">
        <v>1187</v>
      </c>
      <c r="F191" s="91" t="s">
        <v>1305</v>
      </c>
      <c r="G191" s="91" t="s">
        <v>39</v>
      </c>
      <c r="H191" s="91" t="s">
        <v>1092</v>
      </c>
      <c r="I191" s="92">
        <v>27576</v>
      </c>
      <c r="J191" s="91" t="s">
        <v>41</v>
      </c>
      <c r="K191" s="93">
        <v>127.09</v>
      </c>
      <c r="L191" s="93">
        <v>112.91</v>
      </c>
      <c r="M191" s="93">
        <v>14.18</v>
      </c>
    </row>
    <row r="192" spans="2:13" x14ac:dyDescent="0.2">
      <c r="B192" s="91" t="s">
        <v>1086</v>
      </c>
      <c r="C192" s="91" t="s">
        <v>1307</v>
      </c>
      <c r="D192" s="91">
        <v>2</v>
      </c>
      <c r="E192" s="91" t="s">
        <v>1187</v>
      </c>
      <c r="F192" s="91" t="s">
        <v>1305</v>
      </c>
      <c r="G192" s="91" t="s">
        <v>39</v>
      </c>
      <c r="H192" s="91" t="s">
        <v>1092</v>
      </c>
      <c r="I192" s="92">
        <v>36389</v>
      </c>
      <c r="J192" s="91" t="s">
        <v>41</v>
      </c>
      <c r="K192" s="93">
        <v>587.29999999999995</v>
      </c>
      <c r="L192" s="93">
        <v>187.85</v>
      </c>
      <c r="M192" s="93">
        <v>399.45</v>
      </c>
    </row>
    <row r="193" spans="2:13" x14ac:dyDescent="0.2">
      <c r="B193" s="91" t="s">
        <v>1086</v>
      </c>
      <c r="C193" s="91" t="s">
        <v>1308</v>
      </c>
      <c r="D193" s="91">
        <v>1</v>
      </c>
      <c r="E193" s="91" t="s">
        <v>1187</v>
      </c>
      <c r="F193" s="91" t="s">
        <v>1305</v>
      </c>
      <c r="G193" s="91" t="s">
        <v>39</v>
      </c>
      <c r="H193" s="91" t="s">
        <v>1092</v>
      </c>
      <c r="I193" s="92">
        <v>24289</v>
      </c>
      <c r="J193" s="91" t="s">
        <v>41</v>
      </c>
      <c r="K193" s="93">
        <v>1749.4</v>
      </c>
      <c r="L193" s="93">
        <v>1749.4</v>
      </c>
      <c r="M193" s="93">
        <v>0</v>
      </c>
    </row>
    <row r="194" spans="2:13" x14ac:dyDescent="0.2">
      <c r="B194" s="91" t="s">
        <v>1086</v>
      </c>
      <c r="C194" s="91" t="s">
        <v>1208</v>
      </c>
      <c r="D194" s="91">
        <v>2</v>
      </c>
      <c r="E194" s="91" t="s">
        <v>1187</v>
      </c>
      <c r="F194" s="91" t="s">
        <v>1305</v>
      </c>
      <c r="G194" s="91" t="s">
        <v>39</v>
      </c>
      <c r="H194" s="91" t="s">
        <v>1092</v>
      </c>
      <c r="I194" s="92">
        <v>36389</v>
      </c>
      <c r="J194" s="91" t="s">
        <v>41</v>
      </c>
      <c r="K194" s="93">
        <v>716.15</v>
      </c>
      <c r="L194" s="93">
        <v>229.06</v>
      </c>
      <c r="M194" s="93">
        <v>487.09</v>
      </c>
    </row>
    <row r="195" spans="2:13" x14ac:dyDescent="0.2">
      <c r="B195" s="91" t="s">
        <v>1086</v>
      </c>
      <c r="C195" s="91" t="s">
        <v>1134</v>
      </c>
      <c r="D195" s="91">
        <v>1</v>
      </c>
      <c r="E195" s="91" t="s">
        <v>1187</v>
      </c>
      <c r="F195" s="91" t="s">
        <v>1305</v>
      </c>
      <c r="G195" s="91" t="s">
        <v>39</v>
      </c>
      <c r="H195" s="91" t="s">
        <v>1092</v>
      </c>
      <c r="I195" s="92">
        <v>36161</v>
      </c>
      <c r="J195" s="91" t="s">
        <v>41</v>
      </c>
      <c r="K195" s="93">
        <v>543.39</v>
      </c>
      <c r="L195" s="93">
        <v>173.8</v>
      </c>
      <c r="M195" s="93">
        <v>369.59</v>
      </c>
    </row>
    <row r="196" spans="2:13" x14ac:dyDescent="0.2">
      <c r="B196" s="91" t="s">
        <v>1086</v>
      </c>
      <c r="C196" s="91" t="s">
        <v>1134</v>
      </c>
      <c r="D196" s="91">
        <v>1</v>
      </c>
      <c r="E196" s="91" t="s">
        <v>1187</v>
      </c>
      <c r="F196" s="91" t="s">
        <v>1305</v>
      </c>
      <c r="G196" s="91" t="s">
        <v>39</v>
      </c>
      <c r="H196" s="91" t="s">
        <v>1092</v>
      </c>
      <c r="I196" s="92">
        <v>36241</v>
      </c>
      <c r="J196" s="91" t="s">
        <v>41</v>
      </c>
      <c r="K196" s="93">
        <v>5136.41</v>
      </c>
      <c r="L196" s="93">
        <v>1642.87</v>
      </c>
      <c r="M196" s="93">
        <v>3493.54</v>
      </c>
    </row>
    <row r="197" spans="2:13" x14ac:dyDescent="0.2">
      <c r="B197" s="91" t="s">
        <v>1086</v>
      </c>
      <c r="C197" s="91" t="s">
        <v>1137</v>
      </c>
      <c r="D197" s="91">
        <v>1</v>
      </c>
      <c r="E197" s="91" t="s">
        <v>1187</v>
      </c>
      <c r="F197" s="91" t="s">
        <v>1305</v>
      </c>
      <c r="G197" s="91" t="s">
        <v>39</v>
      </c>
      <c r="H197" s="91" t="s">
        <v>1092</v>
      </c>
      <c r="I197" s="92">
        <v>38223</v>
      </c>
      <c r="J197" s="91" t="s">
        <v>41</v>
      </c>
      <c r="K197" s="93">
        <v>1921.78</v>
      </c>
      <c r="L197" s="93">
        <v>387.02</v>
      </c>
      <c r="M197" s="93">
        <v>1534.76</v>
      </c>
    </row>
    <row r="198" spans="2:13" x14ac:dyDescent="0.2">
      <c r="B198" s="91" t="s">
        <v>1086</v>
      </c>
      <c r="C198" s="91" t="s">
        <v>1146</v>
      </c>
      <c r="D198" s="91">
        <v>2</v>
      </c>
      <c r="E198" s="91" t="s">
        <v>1187</v>
      </c>
      <c r="F198" s="91" t="s">
        <v>1305</v>
      </c>
      <c r="G198" s="91" t="s">
        <v>39</v>
      </c>
      <c r="H198" s="91" t="s">
        <v>1092</v>
      </c>
      <c r="I198" s="92">
        <v>36389</v>
      </c>
      <c r="J198" s="91" t="s">
        <v>41</v>
      </c>
      <c r="K198" s="93">
        <v>1420.44</v>
      </c>
      <c r="L198" s="93">
        <v>454.32</v>
      </c>
      <c r="M198" s="93">
        <v>966.12</v>
      </c>
    </row>
    <row r="199" spans="2:13" x14ac:dyDescent="0.2">
      <c r="B199" s="91" t="s">
        <v>1086</v>
      </c>
      <c r="C199" s="91" t="s">
        <v>1146</v>
      </c>
      <c r="D199" s="91">
        <v>2</v>
      </c>
      <c r="E199" s="91" t="s">
        <v>1187</v>
      </c>
      <c r="F199" s="91" t="s">
        <v>1305</v>
      </c>
      <c r="G199" s="91" t="s">
        <v>39</v>
      </c>
      <c r="H199" s="91" t="s">
        <v>1092</v>
      </c>
      <c r="I199" s="92">
        <v>36965</v>
      </c>
      <c r="J199" s="91" t="s">
        <v>41</v>
      </c>
      <c r="K199" s="93">
        <v>39020.28</v>
      </c>
      <c r="L199" s="93">
        <v>10631.55</v>
      </c>
      <c r="M199" s="93">
        <v>28388.73</v>
      </c>
    </row>
    <row r="200" spans="2:13" x14ac:dyDescent="0.2">
      <c r="B200" s="91" t="s">
        <v>1086</v>
      </c>
      <c r="C200" s="91" t="s">
        <v>1309</v>
      </c>
      <c r="D200" s="91">
        <v>1</v>
      </c>
      <c r="E200" s="91" t="s">
        <v>1187</v>
      </c>
      <c r="F200" s="91" t="s">
        <v>1305</v>
      </c>
      <c r="G200" s="91" t="s">
        <v>39</v>
      </c>
      <c r="H200" s="91" t="s">
        <v>1092</v>
      </c>
      <c r="I200" s="92">
        <v>24289</v>
      </c>
      <c r="J200" s="91" t="s">
        <v>41</v>
      </c>
      <c r="K200" s="93">
        <v>230.45</v>
      </c>
      <c r="L200" s="93">
        <v>230.45</v>
      </c>
      <c r="M200" s="93">
        <v>0</v>
      </c>
    </row>
    <row r="201" spans="2:13" x14ac:dyDescent="0.2">
      <c r="B201" s="91" t="s">
        <v>1086</v>
      </c>
      <c r="C201" s="91" t="s">
        <v>1310</v>
      </c>
      <c r="D201" s="91">
        <v>1</v>
      </c>
      <c r="E201" s="91" t="s">
        <v>1187</v>
      </c>
      <c r="F201" s="91" t="s">
        <v>1305</v>
      </c>
      <c r="G201" s="91" t="s">
        <v>39</v>
      </c>
      <c r="H201" s="91" t="s">
        <v>1092</v>
      </c>
      <c r="I201" s="92">
        <v>31229</v>
      </c>
      <c r="J201" s="91" t="s">
        <v>41</v>
      </c>
      <c r="K201" s="93">
        <v>2000.4</v>
      </c>
      <c r="L201" s="93">
        <v>1303.3399999999999</v>
      </c>
      <c r="M201" s="93">
        <v>697.06</v>
      </c>
    </row>
    <row r="202" spans="2:13" x14ac:dyDescent="0.2">
      <c r="B202" s="91" t="s">
        <v>1086</v>
      </c>
      <c r="C202" s="91" t="s">
        <v>1160</v>
      </c>
      <c r="D202" s="91">
        <v>6</v>
      </c>
      <c r="E202" s="91" t="s">
        <v>1187</v>
      </c>
      <c r="F202" s="91" t="s">
        <v>1305</v>
      </c>
      <c r="G202" s="91" t="s">
        <v>39</v>
      </c>
      <c r="H202" s="91" t="s">
        <v>1092</v>
      </c>
      <c r="I202" s="92">
        <v>24654</v>
      </c>
      <c r="J202" s="91" t="s">
        <v>41</v>
      </c>
      <c r="K202" s="93">
        <v>4104.9799999999996</v>
      </c>
      <c r="L202" s="93">
        <v>4104.9799999999996</v>
      </c>
      <c r="M202" s="93">
        <v>0</v>
      </c>
    </row>
    <row r="203" spans="2:13" x14ac:dyDescent="0.2">
      <c r="B203" s="91" t="s">
        <v>1086</v>
      </c>
      <c r="C203" s="91" t="s">
        <v>1311</v>
      </c>
      <c r="D203" s="91">
        <v>1</v>
      </c>
      <c r="E203" s="91" t="s">
        <v>1187</v>
      </c>
      <c r="F203" s="91" t="s">
        <v>1305</v>
      </c>
      <c r="G203" s="91" t="s">
        <v>39</v>
      </c>
      <c r="H203" s="91" t="s">
        <v>1092</v>
      </c>
      <c r="I203" s="92">
        <v>24654</v>
      </c>
      <c r="J203" s="91" t="s">
        <v>41</v>
      </c>
      <c r="K203" s="93">
        <v>824.05</v>
      </c>
      <c r="L203" s="93">
        <v>824.05</v>
      </c>
      <c r="M203" s="93">
        <v>0</v>
      </c>
    </row>
    <row r="204" spans="2:13" x14ac:dyDescent="0.2">
      <c r="B204" s="91" t="s">
        <v>1086</v>
      </c>
      <c r="C204" s="91" t="s">
        <v>1312</v>
      </c>
      <c r="D204" s="91">
        <v>1</v>
      </c>
      <c r="E204" s="91" t="s">
        <v>1187</v>
      </c>
      <c r="F204" s="91" t="s">
        <v>1305</v>
      </c>
      <c r="G204" s="91" t="s">
        <v>39</v>
      </c>
      <c r="H204" s="91" t="s">
        <v>1092</v>
      </c>
      <c r="I204" s="92">
        <v>31229</v>
      </c>
      <c r="J204" s="91" t="s">
        <v>41</v>
      </c>
      <c r="K204" s="93">
        <v>2039.08</v>
      </c>
      <c r="L204" s="93">
        <v>1328.54</v>
      </c>
      <c r="M204" s="93">
        <v>710.54</v>
      </c>
    </row>
    <row r="205" spans="2:13" x14ac:dyDescent="0.2">
      <c r="B205" s="91" t="s">
        <v>1086</v>
      </c>
      <c r="C205" s="91" t="s">
        <v>1313</v>
      </c>
      <c r="D205" s="91">
        <v>1</v>
      </c>
      <c r="E205" s="91" t="s">
        <v>1187</v>
      </c>
      <c r="F205" s="91" t="s">
        <v>1305</v>
      </c>
      <c r="G205" s="91" t="s">
        <v>39</v>
      </c>
      <c r="H205" s="91" t="s">
        <v>1092</v>
      </c>
      <c r="I205" s="92">
        <v>21002</v>
      </c>
      <c r="J205" s="91" t="s">
        <v>41</v>
      </c>
      <c r="K205" s="93">
        <v>12916.52</v>
      </c>
      <c r="L205" s="93">
        <v>12916.52</v>
      </c>
      <c r="M205" s="93">
        <v>0</v>
      </c>
    </row>
    <row r="206" spans="2:13" x14ac:dyDescent="0.2">
      <c r="B206" s="91" t="s">
        <v>1086</v>
      </c>
      <c r="C206" s="91" t="s">
        <v>1314</v>
      </c>
      <c r="D206" s="91">
        <v>1</v>
      </c>
      <c r="E206" s="91" t="s">
        <v>1187</v>
      </c>
      <c r="F206" s="91" t="s">
        <v>1305</v>
      </c>
      <c r="G206" s="91" t="s">
        <v>39</v>
      </c>
      <c r="H206" s="91" t="s">
        <v>1092</v>
      </c>
      <c r="I206" s="92">
        <v>21002</v>
      </c>
      <c r="J206" s="91" t="s">
        <v>41</v>
      </c>
      <c r="K206" s="93">
        <v>1892.02</v>
      </c>
      <c r="L206" s="93">
        <v>1892.02</v>
      </c>
      <c r="M206" s="93">
        <v>0</v>
      </c>
    </row>
    <row r="207" spans="2:13" x14ac:dyDescent="0.2">
      <c r="B207" s="91" t="s">
        <v>1086</v>
      </c>
      <c r="C207" s="91" t="s">
        <v>1315</v>
      </c>
      <c r="D207" s="91">
        <v>1</v>
      </c>
      <c r="E207" s="91" t="s">
        <v>1187</v>
      </c>
      <c r="F207" s="91" t="s">
        <v>1305</v>
      </c>
      <c r="G207" s="91" t="s">
        <v>39</v>
      </c>
      <c r="H207" s="91" t="s">
        <v>1092</v>
      </c>
      <c r="I207" s="92">
        <v>24654</v>
      </c>
      <c r="J207" s="91" t="s">
        <v>41</v>
      </c>
      <c r="K207" s="93">
        <v>8200.4699999999993</v>
      </c>
      <c r="L207" s="93">
        <v>8200.4699999999993</v>
      </c>
      <c r="M207" s="93">
        <v>0</v>
      </c>
    </row>
    <row r="208" spans="2:13" x14ac:dyDescent="0.2">
      <c r="B208" s="91" t="s">
        <v>1086</v>
      </c>
      <c r="C208" s="91" t="s">
        <v>1316</v>
      </c>
      <c r="D208" s="91">
        <v>1</v>
      </c>
      <c r="E208" s="91" t="s">
        <v>1187</v>
      </c>
      <c r="F208" s="91" t="s">
        <v>1305</v>
      </c>
      <c r="G208" s="91" t="s">
        <v>39</v>
      </c>
      <c r="H208" s="91" t="s">
        <v>1092</v>
      </c>
      <c r="I208" s="92">
        <v>36241</v>
      </c>
      <c r="J208" s="91" t="s">
        <v>41</v>
      </c>
      <c r="K208" s="93">
        <v>14862.22</v>
      </c>
      <c r="L208" s="93">
        <v>4753.6400000000003</v>
      </c>
      <c r="M208" s="93">
        <v>10108.58</v>
      </c>
    </row>
    <row r="209" spans="2:13" x14ac:dyDescent="0.2">
      <c r="B209" s="91" t="s">
        <v>1086</v>
      </c>
      <c r="C209" s="91" t="s">
        <v>1317</v>
      </c>
      <c r="D209" s="91">
        <v>1</v>
      </c>
      <c r="E209" s="91" t="s">
        <v>1187</v>
      </c>
      <c r="F209" s="91" t="s">
        <v>1305</v>
      </c>
      <c r="G209" s="91" t="s">
        <v>39</v>
      </c>
      <c r="H209" s="91" t="s">
        <v>1092</v>
      </c>
      <c r="I209" s="92">
        <v>21732</v>
      </c>
      <c r="J209" s="91" t="s">
        <v>41</v>
      </c>
      <c r="K209" s="93">
        <v>1259.71</v>
      </c>
      <c r="L209" s="93">
        <v>1259.71</v>
      </c>
      <c r="M209" s="93">
        <v>0</v>
      </c>
    </row>
    <row r="210" spans="2:13" x14ac:dyDescent="0.2">
      <c r="B210" s="91" t="s">
        <v>1086</v>
      </c>
      <c r="C210" s="91" t="s">
        <v>1318</v>
      </c>
      <c r="D210" s="91">
        <v>1</v>
      </c>
      <c r="E210" s="91" t="s">
        <v>1187</v>
      </c>
      <c r="F210" s="91" t="s">
        <v>1305</v>
      </c>
      <c r="G210" s="91" t="s">
        <v>39</v>
      </c>
      <c r="H210" s="91" t="s">
        <v>1092</v>
      </c>
      <c r="I210" s="92">
        <v>24654</v>
      </c>
      <c r="J210" s="91" t="s">
        <v>41</v>
      </c>
      <c r="K210" s="93">
        <v>11621.66</v>
      </c>
      <c r="L210" s="93">
        <v>11621.66</v>
      </c>
      <c r="M210" s="93">
        <v>0</v>
      </c>
    </row>
    <row r="211" spans="2:13" x14ac:dyDescent="0.2">
      <c r="B211" s="91" t="s">
        <v>1086</v>
      </c>
      <c r="C211" s="91" t="s">
        <v>1319</v>
      </c>
      <c r="D211" s="91">
        <v>1</v>
      </c>
      <c r="E211" s="91" t="s">
        <v>1187</v>
      </c>
      <c r="F211" s="91" t="s">
        <v>1305</v>
      </c>
      <c r="G211" s="91" t="s">
        <v>39</v>
      </c>
      <c r="H211" s="91" t="s">
        <v>1092</v>
      </c>
      <c r="I211" s="92">
        <v>24654</v>
      </c>
      <c r="J211" s="91" t="s">
        <v>41</v>
      </c>
      <c r="K211" s="93">
        <v>12665.88</v>
      </c>
      <c r="L211" s="93">
        <v>12665.88</v>
      </c>
      <c r="M211" s="93">
        <v>0</v>
      </c>
    </row>
    <row r="212" spans="2:13" x14ac:dyDescent="0.2">
      <c r="B212" s="91" t="s">
        <v>1086</v>
      </c>
      <c r="C212" s="91" t="s">
        <v>1095</v>
      </c>
      <c r="D212" s="91">
        <v>10</v>
      </c>
      <c r="E212" s="91" t="s">
        <v>1187</v>
      </c>
      <c r="F212" s="91" t="s">
        <v>1190</v>
      </c>
      <c r="G212" s="91" t="s">
        <v>39</v>
      </c>
      <c r="H212" s="91" t="s">
        <v>1092</v>
      </c>
      <c r="I212" s="92">
        <v>26846</v>
      </c>
      <c r="J212" s="91" t="s">
        <v>41</v>
      </c>
      <c r="K212" s="93">
        <v>96</v>
      </c>
      <c r="L212" s="93">
        <v>89.84</v>
      </c>
      <c r="M212" s="93">
        <v>6.16</v>
      </c>
    </row>
    <row r="213" spans="2:13" x14ac:dyDescent="0.2">
      <c r="B213" s="91" t="s">
        <v>1086</v>
      </c>
      <c r="C213" s="91" t="s">
        <v>1097</v>
      </c>
      <c r="D213" s="91">
        <v>4</v>
      </c>
      <c r="E213" s="91" t="s">
        <v>1187</v>
      </c>
      <c r="F213" s="91" t="s">
        <v>1190</v>
      </c>
      <c r="G213" s="91" t="s">
        <v>39</v>
      </c>
      <c r="H213" s="91" t="s">
        <v>1092</v>
      </c>
      <c r="I213" s="92">
        <v>26846</v>
      </c>
      <c r="J213" s="91" t="s">
        <v>41</v>
      </c>
      <c r="K213" s="93">
        <v>75</v>
      </c>
      <c r="L213" s="93">
        <v>70.19</v>
      </c>
      <c r="M213" s="93">
        <v>4.8099999999999996</v>
      </c>
    </row>
    <row r="214" spans="2:13" x14ac:dyDescent="0.2">
      <c r="B214" s="91" t="s">
        <v>1086</v>
      </c>
      <c r="C214" s="91" t="s">
        <v>1100</v>
      </c>
      <c r="D214" s="91">
        <v>2</v>
      </c>
      <c r="E214" s="91" t="s">
        <v>1187</v>
      </c>
      <c r="F214" s="91" t="s">
        <v>1190</v>
      </c>
      <c r="G214" s="91" t="s">
        <v>39</v>
      </c>
      <c r="H214" s="91" t="s">
        <v>1092</v>
      </c>
      <c r="I214" s="92">
        <v>26846</v>
      </c>
      <c r="J214" s="91" t="s">
        <v>41</v>
      </c>
      <c r="K214" s="93">
        <v>100</v>
      </c>
      <c r="L214" s="93">
        <v>93.58</v>
      </c>
      <c r="M214" s="93">
        <v>6.42</v>
      </c>
    </row>
    <row r="215" spans="2:13" x14ac:dyDescent="0.2">
      <c r="B215" s="91" t="s">
        <v>1086</v>
      </c>
      <c r="C215" s="91" t="s">
        <v>1101</v>
      </c>
      <c r="D215" s="91">
        <v>1</v>
      </c>
      <c r="E215" s="91" t="s">
        <v>1187</v>
      </c>
      <c r="F215" s="91" t="s">
        <v>1190</v>
      </c>
      <c r="G215" s="91" t="s">
        <v>39</v>
      </c>
      <c r="H215" s="91" t="s">
        <v>1092</v>
      </c>
      <c r="I215" s="92">
        <v>26846</v>
      </c>
      <c r="J215" s="91" t="s">
        <v>41</v>
      </c>
      <c r="K215" s="93">
        <v>50</v>
      </c>
      <c r="L215" s="93">
        <v>46.79</v>
      </c>
      <c r="M215" s="93">
        <v>3.21</v>
      </c>
    </row>
    <row r="216" spans="2:13" x14ac:dyDescent="0.2">
      <c r="B216" s="91" t="s">
        <v>1086</v>
      </c>
      <c r="C216" s="91" t="s">
        <v>1194</v>
      </c>
      <c r="D216" s="91">
        <v>27</v>
      </c>
      <c r="E216" s="91" t="s">
        <v>1187</v>
      </c>
      <c r="F216" s="91" t="s">
        <v>1190</v>
      </c>
      <c r="G216" s="91" t="s">
        <v>39</v>
      </c>
      <c r="H216" s="91" t="s">
        <v>1092</v>
      </c>
      <c r="I216" s="92">
        <v>29037</v>
      </c>
      <c r="J216" s="91" t="s">
        <v>41</v>
      </c>
      <c r="K216" s="93">
        <v>156.31</v>
      </c>
      <c r="L216" s="93">
        <v>124.06</v>
      </c>
      <c r="M216" s="93">
        <v>32.25</v>
      </c>
    </row>
    <row r="217" spans="2:13" x14ac:dyDescent="0.2">
      <c r="B217" s="91" t="s">
        <v>1086</v>
      </c>
      <c r="C217" s="91" t="s">
        <v>1111</v>
      </c>
      <c r="D217" s="91">
        <v>1</v>
      </c>
      <c r="E217" s="91" t="s">
        <v>1187</v>
      </c>
      <c r="F217" s="91" t="s">
        <v>1190</v>
      </c>
      <c r="G217" s="91" t="s">
        <v>39</v>
      </c>
      <c r="H217" s="91" t="s">
        <v>1092</v>
      </c>
      <c r="I217" s="92">
        <v>24654</v>
      </c>
      <c r="J217" s="91" t="s">
        <v>41</v>
      </c>
      <c r="K217" s="93">
        <v>2749.31</v>
      </c>
      <c r="L217" s="93">
        <v>2749.31</v>
      </c>
      <c r="M217" s="93">
        <v>0</v>
      </c>
    </row>
    <row r="218" spans="2:13" x14ac:dyDescent="0.2">
      <c r="B218" s="91" t="s">
        <v>1086</v>
      </c>
      <c r="C218" s="91" t="s">
        <v>1121</v>
      </c>
      <c r="D218" s="91">
        <v>9</v>
      </c>
      <c r="E218" s="91" t="s">
        <v>1187</v>
      </c>
      <c r="F218" s="91" t="s">
        <v>1190</v>
      </c>
      <c r="G218" s="91" t="s">
        <v>39</v>
      </c>
      <c r="H218" s="91" t="s">
        <v>1092</v>
      </c>
      <c r="I218" s="92">
        <v>33055</v>
      </c>
      <c r="J218" s="91" t="s">
        <v>41</v>
      </c>
      <c r="K218" s="93">
        <v>17</v>
      </c>
      <c r="L218" s="93">
        <v>9.06</v>
      </c>
      <c r="M218" s="93">
        <v>7.94</v>
      </c>
    </row>
    <row r="219" spans="2:13" x14ac:dyDescent="0.2">
      <c r="B219" s="91" t="s">
        <v>1086</v>
      </c>
      <c r="C219" s="91" t="s">
        <v>1122</v>
      </c>
      <c r="D219" s="91">
        <v>45</v>
      </c>
      <c r="E219" s="91" t="s">
        <v>1187</v>
      </c>
      <c r="F219" s="91" t="s">
        <v>1190</v>
      </c>
      <c r="G219" s="91" t="s">
        <v>39</v>
      </c>
      <c r="H219" s="91" t="s">
        <v>1092</v>
      </c>
      <c r="I219" s="92">
        <v>33055</v>
      </c>
      <c r="J219" s="91" t="s">
        <v>41</v>
      </c>
      <c r="K219" s="93">
        <v>120</v>
      </c>
      <c r="L219" s="93">
        <v>63.97</v>
      </c>
      <c r="M219" s="93">
        <v>56.03</v>
      </c>
    </row>
    <row r="220" spans="2:13" x14ac:dyDescent="0.2">
      <c r="B220" s="91" t="s">
        <v>1086</v>
      </c>
      <c r="C220" s="91" t="s">
        <v>1129</v>
      </c>
      <c r="D220" s="91">
        <v>1</v>
      </c>
      <c r="E220" s="91" t="s">
        <v>1187</v>
      </c>
      <c r="F220" s="91" t="s">
        <v>1190</v>
      </c>
      <c r="G220" s="91" t="s">
        <v>39</v>
      </c>
      <c r="H220" s="91" t="s">
        <v>1092</v>
      </c>
      <c r="I220" s="92">
        <v>23924</v>
      </c>
      <c r="J220" s="91" t="s">
        <v>41</v>
      </c>
      <c r="K220" s="93">
        <v>546.21</v>
      </c>
      <c r="L220" s="93">
        <v>546.21</v>
      </c>
      <c r="M220" s="93">
        <v>0</v>
      </c>
    </row>
    <row r="221" spans="2:13" x14ac:dyDescent="0.2">
      <c r="B221" s="91" t="s">
        <v>1086</v>
      </c>
      <c r="C221" s="91" t="s">
        <v>1170</v>
      </c>
      <c r="D221" s="91">
        <v>1</v>
      </c>
      <c r="E221" s="91" t="s">
        <v>1187</v>
      </c>
      <c r="F221" s="91" t="s">
        <v>1190</v>
      </c>
      <c r="G221" s="91" t="s">
        <v>39</v>
      </c>
      <c r="H221" s="91" t="s">
        <v>1092</v>
      </c>
      <c r="I221" s="92">
        <v>38223</v>
      </c>
      <c r="J221" s="91" t="s">
        <v>41</v>
      </c>
      <c r="K221" s="93">
        <v>2765.19</v>
      </c>
      <c r="L221" s="93">
        <v>556.87</v>
      </c>
      <c r="M221" s="93">
        <v>2208.3200000000002</v>
      </c>
    </row>
    <row r="222" spans="2:13" x14ac:dyDescent="0.2">
      <c r="B222" s="91" t="s">
        <v>1086</v>
      </c>
      <c r="C222" s="91" t="s">
        <v>1320</v>
      </c>
      <c r="D222" s="91">
        <v>1</v>
      </c>
      <c r="E222" s="91" t="s">
        <v>1187</v>
      </c>
      <c r="F222" s="91" t="s">
        <v>1190</v>
      </c>
      <c r="G222" s="91" t="s">
        <v>39</v>
      </c>
      <c r="H222" s="91" t="s">
        <v>1092</v>
      </c>
      <c r="I222" s="92">
        <v>24654</v>
      </c>
      <c r="J222" s="91" t="s">
        <v>41</v>
      </c>
      <c r="K222" s="93">
        <v>1620.04</v>
      </c>
      <c r="L222" s="93">
        <v>1620.04</v>
      </c>
      <c r="M222" s="93">
        <v>0</v>
      </c>
    </row>
  </sheetData>
  <pageMargins left="0.7" right="0.7" top="0.75" bottom="0.75" header="0.3" footer="0.3"/>
  <pageSetup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14"/>
  <sheetViews>
    <sheetView workbookViewId="0">
      <selection activeCell="F10" sqref="F10"/>
    </sheetView>
  </sheetViews>
  <sheetFormatPr defaultRowHeight="12.75" x14ac:dyDescent="0.2"/>
  <cols>
    <col min="1" max="1" width="30.85546875" customWidth="1"/>
    <col min="2" max="2" width="11.28515625" bestFit="1" customWidth="1"/>
    <col min="3" max="3" width="10.28515625" bestFit="1" customWidth="1"/>
    <col min="4" max="4" width="11.28515625" bestFit="1" customWidth="1"/>
    <col min="5" max="5" width="10.42578125" customWidth="1"/>
    <col min="7" max="7" width="9.28515625" bestFit="1" customWidth="1"/>
    <col min="8" max="8" width="12" customWidth="1"/>
    <col min="9" max="9" width="10.28515625" bestFit="1" customWidth="1"/>
    <col min="10" max="10" width="11.7109375" customWidth="1"/>
    <col min="14" max="14" width="10.28515625" bestFit="1" customWidth="1"/>
    <col min="15" max="15" width="9.28515625" bestFit="1" customWidth="1"/>
    <col min="16" max="16" width="10.28515625" bestFit="1" customWidth="1"/>
    <col min="17" max="17" width="9.28515625" bestFit="1" customWidth="1"/>
  </cols>
  <sheetData>
    <row r="1" spans="1:17" x14ac:dyDescent="0.2">
      <c r="A1" s="143" t="s">
        <v>1559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7" x14ac:dyDescent="0.2">
      <c r="A2" s="143" t="s">
        <v>1586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7" x14ac:dyDescent="0.2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7" x14ac:dyDescent="0.2">
      <c r="A4" s="143" t="s">
        <v>1614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7" s="141" customFormat="1" x14ac:dyDescent="0.2">
      <c r="A5" s="147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</row>
    <row r="6" spans="1:17" s="141" customFormat="1" x14ac:dyDescent="0.2"/>
    <row r="7" spans="1:17" s="141" customFormat="1" ht="38.25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</row>
    <row r="8" spans="1:17" x14ac:dyDescent="0.2">
      <c r="A8" s="199" t="s">
        <v>667</v>
      </c>
      <c r="B8" s="189">
        <v>69998.080000000002</v>
      </c>
      <c r="C8" s="189">
        <v>2646.39</v>
      </c>
      <c r="D8" s="189">
        <v>67351.69</v>
      </c>
      <c r="E8" s="135">
        <v>40532</v>
      </c>
      <c r="F8" s="187">
        <v>1.8200000000000001E-2</v>
      </c>
      <c r="G8" s="158">
        <f>B8*F8</f>
        <v>1273.965056</v>
      </c>
      <c r="H8" s="172">
        <v>0.25</v>
      </c>
      <c r="I8" s="158">
        <f>D8*H8</f>
        <v>16837.922500000001</v>
      </c>
      <c r="J8" s="158">
        <f>G8*H8</f>
        <v>318.491264</v>
      </c>
      <c r="K8" s="134" t="s">
        <v>806</v>
      </c>
      <c r="L8" s="141"/>
      <c r="M8" s="141"/>
      <c r="N8" s="158">
        <f t="shared" ref="N8" si="0">B8*H8</f>
        <v>17499.52</v>
      </c>
      <c r="O8" s="158">
        <f t="shared" ref="O8" si="1">C8*H8</f>
        <v>661.59749999999997</v>
      </c>
      <c r="P8" s="158">
        <f t="shared" ref="P8" si="2">N8-O8</f>
        <v>16837.922500000001</v>
      </c>
      <c r="Q8" s="158">
        <f t="shared" ref="Q8" si="3">J8</f>
        <v>318.491264</v>
      </c>
    </row>
    <row r="9" spans="1:17" x14ac:dyDescent="0.2">
      <c r="A9" s="199" t="s">
        <v>679</v>
      </c>
      <c r="B9" s="203">
        <v>310760.40000000002</v>
      </c>
      <c r="C9" s="203">
        <v>11748.78</v>
      </c>
      <c r="D9" s="203">
        <v>299011.62</v>
      </c>
      <c r="E9" s="207">
        <v>40532</v>
      </c>
      <c r="F9" s="194">
        <v>1.8200000000000001E-2</v>
      </c>
      <c r="G9" s="164">
        <f>B9*F9</f>
        <v>5655.8392800000011</v>
      </c>
      <c r="H9" s="211">
        <v>0.25</v>
      </c>
      <c r="I9" s="164">
        <f>D9*H9</f>
        <v>74752.904999999999</v>
      </c>
      <c r="J9" s="164">
        <f>G9*H9</f>
        <v>1413.9598200000003</v>
      </c>
      <c r="K9" s="134" t="s">
        <v>806</v>
      </c>
      <c r="L9" s="141"/>
      <c r="M9" s="141"/>
      <c r="N9" s="158">
        <f t="shared" ref="N9" si="4">B9*H9</f>
        <v>77690.100000000006</v>
      </c>
      <c r="O9" s="158">
        <f t="shared" ref="O9" si="5">C9*H9</f>
        <v>2937.1950000000002</v>
      </c>
      <c r="P9" s="158">
        <f t="shared" ref="P9" si="6">N9-O9</f>
        <v>74752.904999999999</v>
      </c>
      <c r="Q9" s="158">
        <f t="shared" ref="Q9" si="7">J9</f>
        <v>1413.9598200000003</v>
      </c>
    </row>
    <row r="10" spans="1:17" x14ac:dyDescent="0.2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</row>
    <row r="11" spans="1:17" x14ac:dyDescent="0.2">
      <c r="A11" s="143" t="s">
        <v>1579</v>
      </c>
      <c r="B11" s="166">
        <f>SUM(B8:B9)</f>
        <v>380758.48000000004</v>
      </c>
      <c r="C11" s="166">
        <f t="shared" ref="C11:J11" si="8">SUM(C8:C9)</f>
        <v>14395.17</v>
      </c>
      <c r="D11" s="166">
        <f t="shared" si="8"/>
        <v>366363.31</v>
      </c>
      <c r="E11" s="166"/>
      <c r="F11" s="166"/>
      <c r="G11" s="166">
        <f t="shared" si="8"/>
        <v>6929.8043360000011</v>
      </c>
      <c r="H11" s="166"/>
      <c r="I11" s="166">
        <f t="shared" si="8"/>
        <v>91590.827499999999</v>
      </c>
      <c r="J11" s="166">
        <f t="shared" si="8"/>
        <v>1732.4510840000003</v>
      </c>
      <c r="K11" s="141"/>
      <c r="L11" s="141"/>
      <c r="M11" s="141"/>
      <c r="N11" s="158">
        <f>SUM(N8:N10)</f>
        <v>95189.62000000001</v>
      </c>
      <c r="O11" s="158">
        <f t="shared" ref="O11:Q11" si="9">SUM(O8:O10)</f>
        <v>3598.7925</v>
      </c>
      <c r="P11" s="158">
        <f t="shared" si="9"/>
        <v>91590.827499999999</v>
      </c>
      <c r="Q11" s="158">
        <f t="shared" si="9"/>
        <v>1732.4510840000003</v>
      </c>
    </row>
    <row r="12" spans="1:17" x14ac:dyDescent="0.2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</row>
    <row r="13" spans="1:17" x14ac:dyDescent="0.2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</row>
    <row r="14" spans="1:17" x14ac:dyDescent="0.2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19"/>
  <sheetViews>
    <sheetView zoomScaleNormal="100" workbookViewId="0">
      <selection activeCell="A3" sqref="A3:XFD54"/>
    </sheetView>
  </sheetViews>
  <sheetFormatPr defaultRowHeight="12.75" x14ac:dyDescent="0.2"/>
  <cols>
    <col min="1" max="1" width="9.140625" style="63"/>
    <col min="2" max="2" width="19.85546875" bestFit="1" customWidth="1"/>
    <col min="3" max="3" width="50.140625" customWidth="1"/>
    <col min="5" max="5" width="19.85546875" customWidth="1"/>
    <col min="6" max="6" width="49.28515625" bestFit="1" customWidth="1"/>
    <col min="8" max="8" width="29.85546875" bestFit="1" customWidth="1"/>
    <col min="11" max="11" width="11.28515625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991</v>
      </c>
      <c r="B1" s="58" t="s">
        <v>24</v>
      </c>
      <c r="C1" s="58" t="s">
        <v>29</v>
      </c>
      <c r="D1" s="62" t="s">
        <v>31</v>
      </c>
      <c r="E1" s="58" t="s">
        <v>26</v>
      </c>
      <c r="F1" s="58" t="s">
        <v>27</v>
      </c>
      <c r="G1" s="58" t="s">
        <v>28</v>
      </c>
      <c r="H1" s="58" t="s">
        <v>25</v>
      </c>
      <c r="I1" s="59" t="s">
        <v>992</v>
      </c>
      <c r="J1" s="58" t="s">
        <v>30</v>
      </c>
      <c r="K1" s="61" t="s">
        <v>32</v>
      </c>
      <c r="L1" s="61" t="s">
        <v>33</v>
      </c>
      <c r="M1" s="61" t="s">
        <v>34</v>
      </c>
    </row>
    <row r="2" spans="1:13" s="141" customFormat="1" x14ac:dyDescent="0.2">
      <c r="A2" s="142" t="s">
        <v>1596</v>
      </c>
      <c r="D2" s="146"/>
      <c r="I2" s="110"/>
      <c r="K2" s="112"/>
      <c r="L2" s="112"/>
      <c r="M2" s="112"/>
    </row>
    <row r="3" spans="1:13" x14ac:dyDescent="0.2">
      <c r="B3" s="58" t="s">
        <v>35</v>
      </c>
      <c r="C3" s="67" t="s">
        <v>841</v>
      </c>
      <c r="D3" s="62">
        <v>1</v>
      </c>
      <c r="E3" s="58" t="s">
        <v>839</v>
      </c>
      <c r="F3" s="58" t="s">
        <v>840</v>
      </c>
      <c r="G3" s="58" t="s">
        <v>39</v>
      </c>
      <c r="H3" s="58" t="s">
        <v>36</v>
      </c>
      <c r="I3" s="60">
        <v>15888</v>
      </c>
      <c r="J3" s="58" t="s">
        <v>41</v>
      </c>
      <c r="K3" s="61">
        <v>972.36</v>
      </c>
      <c r="L3" s="61">
        <v>94.57</v>
      </c>
      <c r="M3" s="61">
        <v>877.79</v>
      </c>
    </row>
    <row r="4" spans="1:13" x14ac:dyDescent="0.2">
      <c r="B4" s="58" t="s">
        <v>35</v>
      </c>
      <c r="C4" s="67" t="s">
        <v>909</v>
      </c>
      <c r="D4" s="62">
        <v>1</v>
      </c>
      <c r="E4" s="58" t="s">
        <v>839</v>
      </c>
      <c r="F4" s="58" t="s">
        <v>840</v>
      </c>
      <c r="G4" s="58" t="s">
        <v>39</v>
      </c>
      <c r="H4" s="58" t="s">
        <v>51</v>
      </c>
      <c r="I4" s="60">
        <v>20637</v>
      </c>
      <c r="J4" s="58" t="s">
        <v>41</v>
      </c>
      <c r="K4" s="61">
        <v>14287.95</v>
      </c>
      <c r="L4" s="61">
        <v>13360.74</v>
      </c>
      <c r="M4" s="61">
        <v>927.21</v>
      </c>
    </row>
    <row r="5" spans="1:13" x14ac:dyDescent="0.2">
      <c r="B5" s="58" t="s">
        <v>35</v>
      </c>
      <c r="C5" s="67" t="s">
        <v>865</v>
      </c>
      <c r="D5" s="62">
        <v>1</v>
      </c>
      <c r="E5" s="58" t="s">
        <v>839</v>
      </c>
      <c r="F5" s="58" t="s">
        <v>840</v>
      </c>
      <c r="G5" s="58" t="s">
        <v>39</v>
      </c>
      <c r="H5" s="58" t="s">
        <v>51</v>
      </c>
      <c r="I5" s="60">
        <v>24289</v>
      </c>
      <c r="J5" s="58" t="s">
        <v>41</v>
      </c>
      <c r="K5" s="61">
        <v>1867.83</v>
      </c>
      <c r="L5" s="61">
        <v>1635.34</v>
      </c>
      <c r="M5" s="61">
        <v>232.49</v>
      </c>
    </row>
    <row r="6" spans="1:13" x14ac:dyDescent="0.2">
      <c r="B6" s="58" t="s">
        <v>35</v>
      </c>
      <c r="C6" s="67" t="s">
        <v>140</v>
      </c>
      <c r="D6" s="62">
        <v>14</v>
      </c>
      <c r="E6" s="58" t="s">
        <v>839</v>
      </c>
      <c r="F6" s="58" t="s">
        <v>840</v>
      </c>
      <c r="G6" s="58" t="s">
        <v>39</v>
      </c>
      <c r="H6" s="58" t="s">
        <v>51</v>
      </c>
      <c r="I6" s="60">
        <v>24289</v>
      </c>
      <c r="J6" s="58" t="s">
        <v>41</v>
      </c>
      <c r="K6" s="61">
        <v>582.44000000000005</v>
      </c>
      <c r="L6" s="61">
        <v>509.94</v>
      </c>
      <c r="M6" s="61">
        <v>72.5</v>
      </c>
    </row>
    <row r="7" spans="1:13" x14ac:dyDescent="0.2">
      <c r="B7" s="58" t="s">
        <v>35</v>
      </c>
      <c r="C7" s="67" t="s">
        <v>883</v>
      </c>
      <c r="D7" s="62">
        <v>1</v>
      </c>
      <c r="E7" s="58" t="s">
        <v>839</v>
      </c>
      <c r="F7" s="58" t="s">
        <v>840</v>
      </c>
      <c r="G7" s="58" t="s">
        <v>39</v>
      </c>
      <c r="H7" s="58" t="s">
        <v>51</v>
      </c>
      <c r="I7" s="60">
        <v>24289</v>
      </c>
      <c r="J7" s="58" t="s">
        <v>41</v>
      </c>
      <c r="K7" s="61">
        <v>14592.86</v>
      </c>
      <c r="L7" s="61">
        <v>12776.5</v>
      </c>
      <c r="M7" s="61">
        <v>1816.36</v>
      </c>
    </row>
    <row r="8" spans="1:13" x14ac:dyDescent="0.2">
      <c r="B8" s="58" t="s">
        <v>35</v>
      </c>
      <c r="C8" s="67" t="s">
        <v>896</v>
      </c>
      <c r="D8" s="62">
        <v>1</v>
      </c>
      <c r="E8" s="58" t="s">
        <v>839</v>
      </c>
      <c r="F8" s="58" t="s">
        <v>840</v>
      </c>
      <c r="G8" s="58" t="s">
        <v>39</v>
      </c>
      <c r="H8" s="58" t="s">
        <v>51</v>
      </c>
      <c r="I8" s="60">
        <v>24289</v>
      </c>
      <c r="J8" s="58" t="s">
        <v>41</v>
      </c>
      <c r="K8" s="61">
        <v>5423.87</v>
      </c>
      <c r="L8" s="61">
        <v>4748.76</v>
      </c>
      <c r="M8" s="61">
        <v>675.11</v>
      </c>
    </row>
    <row r="9" spans="1:13" x14ac:dyDescent="0.2">
      <c r="B9" s="58" t="s">
        <v>35</v>
      </c>
      <c r="C9" s="67" t="s">
        <v>848</v>
      </c>
      <c r="D9" s="62">
        <v>1</v>
      </c>
      <c r="E9" s="58" t="s">
        <v>839</v>
      </c>
      <c r="F9" s="58" t="s">
        <v>840</v>
      </c>
      <c r="G9" s="58" t="s">
        <v>39</v>
      </c>
      <c r="H9" s="58" t="s">
        <v>45</v>
      </c>
      <c r="I9" s="60">
        <v>25750</v>
      </c>
      <c r="J9" s="58" t="s">
        <v>41</v>
      </c>
      <c r="K9" s="61">
        <v>3764.96</v>
      </c>
      <c r="L9" s="61">
        <v>3347.99</v>
      </c>
      <c r="M9" s="61">
        <v>416.97</v>
      </c>
    </row>
    <row r="10" spans="1:13" x14ac:dyDescent="0.2">
      <c r="B10" s="58" t="s">
        <v>35</v>
      </c>
      <c r="C10" s="67" t="s">
        <v>849</v>
      </c>
      <c r="D10" s="62">
        <v>1</v>
      </c>
      <c r="E10" s="58" t="s">
        <v>839</v>
      </c>
      <c r="F10" s="58" t="s">
        <v>840</v>
      </c>
      <c r="G10" s="58" t="s">
        <v>39</v>
      </c>
      <c r="H10" s="58" t="s">
        <v>45</v>
      </c>
      <c r="I10" s="60">
        <v>25750</v>
      </c>
      <c r="J10" s="58" t="s">
        <v>41</v>
      </c>
      <c r="K10" s="61">
        <v>1814.11</v>
      </c>
      <c r="L10" s="61">
        <v>1613.2</v>
      </c>
      <c r="M10" s="61">
        <v>200.91</v>
      </c>
    </row>
    <row r="11" spans="1:13" x14ac:dyDescent="0.2">
      <c r="B11" s="58" t="s">
        <v>35</v>
      </c>
      <c r="C11" s="67" t="s">
        <v>842</v>
      </c>
      <c r="D11" s="62">
        <v>1</v>
      </c>
      <c r="E11" s="58" t="s">
        <v>839</v>
      </c>
      <c r="F11" s="58" t="s">
        <v>840</v>
      </c>
      <c r="G11" s="58" t="s">
        <v>39</v>
      </c>
      <c r="H11" s="58" t="s">
        <v>36</v>
      </c>
      <c r="I11" s="60">
        <v>26481</v>
      </c>
      <c r="J11" s="58" t="s">
        <v>41</v>
      </c>
      <c r="K11" s="61">
        <v>756.25</v>
      </c>
      <c r="L11" s="61">
        <v>42.86</v>
      </c>
      <c r="M11" s="61">
        <v>713.39</v>
      </c>
    </row>
    <row r="12" spans="1:13" x14ac:dyDescent="0.2">
      <c r="B12" s="58" t="s">
        <v>35</v>
      </c>
      <c r="C12" s="67" t="s">
        <v>843</v>
      </c>
      <c r="D12" s="62">
        <v>1</v>
      </c>
      <c r="E12" s="58" t="s">
        <v>839</v>
      </c>
      <c r="F12" s="58" t="s">
        <v>840</v>
      </c>
      <c r="G12" s="58" t="s">
        <v>39</v>
      </c>
      <c r="H12" s="58" t="s">
        <v>36</v>
      </c>
      <c r="I12" s="60">
        <v>26481</v>
      </c>
      <c r="J12" s="58" t="s">
        <v>41</v>
      </c>
      <c r="K12" s="61">
        <v>291.10000000000002</v>
      </c>
      <c r="L12" s="61">
        <v>16.5</v>
      </c>
      <c r="M12" s="61">
        <v>274.60000000000002</v>
      </c>
    </row>
    <row r="13" spans="1:13" x14ac:dyDescent="0.2">
      <c r="B13" s="58" t="s">
        <v>35</v>
      </c>
      <c r="C13" s="67" t="s">
        <v>859</v>
      </c>
      <c r="D13" s="62">
        <v>1</v>
      </c>
      <c r="E13" s="58" t="s">
        <v>839</v>
      </c>
      <c r="F13" s="58" t="s">
        <v>840</v>
      </c>
      <c r="G13" s="58" t="s">
        <v>39</v>
      </c>
      <c r="H13" s="58" t="s">
        <v>51</v>
      </c>
      <c r="I13" s="60">
        <v>26846</v>
      </c>
      <c r="J13" s="58" t="s">
        <v>41</v>
      </c>
      <c r="K13" s="61">
        <v>9601.43</v>
      </c>
      <c r="L13" s="61">
        <v>7760.14</v>
      </c>
      <c r="M13" s="61">
        <v>1841.29</v>
      </c>
    </row>
    <row r="14" spans="1:13" x14ac:dyDescent="0.2">
      <c r="B14" s="58" t="s">
        <v>35</v>
      </c>
      <c r="C14" s="67" t="s">
        <v>697</v>
      </c>
      <c r="D14" s="62">
        <v>1</v>
      </c>
      <c r="E14" s="58" t="s">
        <v>839</v>
      </c>
      <c r="F14" s="58" t="s">
        <v>840</v>
      </c>
      <c r="G14" s="58" t="s">
        <v>39</v>
      </c>
      <c r="H14" s="58" t="s">
        <v>51</v>
      </c>
      <c r="I14" s="60">
        <v>26846</v>
      </c>
      <c r="J14" s="58" t="s">
        <v>41</v>
      </c>
      <c r="K14" s="61">
        <v>13958.7</v>
      </c>
      <c r="L14" s="61">
        <v>11281.81</v>
      </c>
      <c r="M14" s="61">
        <v>2676.89</v>
      </c>
    </row>
    <row r="15" spans="1:13" x14ac:dyDescent="0.2">
      <c r="B15" s="58" t="s">
        <v>35</v>
      </c>
      <c r="C15" s="67" t="s">
        <v>704</v>
      </c>
      <c r="D15" s="62">
        <v>1</v>
      </c>
      <c r="E15" s="58" t="s">
        <v>839</v>
      </c>
      <c r="F15" s="58" t="s">
        <v>840</v>
      </c>
      <c r="G15" s="58" t="s">
        <v>39</v>
      </c>
      <c r="H15" s="58" t="s">
        <v>51</v>
      </c>
      <c r="I15" s="60">
        <v>26846</v>
      </c>
      <c r="J15" s="58" t="s">
        <v>41</v>
      </c>
      <c r="K15" s="61">
        <v>3904.7</v>
      </c>
      <c r="L15" s="61">
        <v>3155.89</v>
      </c>
      <c r="M15" s="61">
        <v>748.81</v>
      </c>
    </row>
    <row r="16" spans="1:13" x14ac:dyDescent="0.2">
      <c r="B16" s="58" t="s">
        <v>35</v>
      </c>
      <c r="C16" s="67" t="s">
        <v>869</v>
      </c>
      <c r="D16" s="62">
        <v>1</v>
      </c>
      <c r="E16" s="58" t="s">
        <v>839</v>
      </c>
      <c r="F16" s="58" t="s">
        <v>840</v>
      </c>
      <c r="G16" s="58" t="s">
        <v>39</v>
      </c>
      <c r="H16" s="58" t="s">
        <v>51</v>
      </c>
      <c r="I16" s="60">
        <v>26846</v>
      </c>
      <c r="J16" s="58" t="s">
        <v>41</v>
      </c>
      <c r="K16" s="61">
        <v>648.41999999999996</v>
      </c>
      <c r="L16" s="61">
        <v>524.07000000000005</v>
      </c>
      <c r="M16" s="61">
        <v>124.35</v>
      </c>
    </row>
    <row r="17" spans="2:13" x14ac:dyDescent="0.2">
      <c r="B17" s="58" t="s">
        <v>35</v>
      </c>
      <c r="C17" s="67" t="s">
        <v>296</v>
      </c>
      <c r="D17" s="62">
        <v>1</v>
      </c>
      <c r="E17" s="58" t="s">
        <v>839</v>
      </c>
      <c r="F17" s="58" t="s">
        <v>840</v>
      </c>
      <c r="G17" s="58" t="s">
        <v>39</v>
      </c>
      <c r="H17" s="58" t="s">
        <v>45</v>
      </c>
      <c r="I17" s="60">
        <v>26846</v>
      </c>
      <c r="J17" s="58" t="s">
        <v>41</v>
      </c>
      <c r="K17" s="61">
        <v>152.80000000000001</v>
      </c>
      <c r="L17" s="61">
        <v>130.52000000000001</v>
      </c>
      <c r="M17" s="61">
        <v>22.28</v>
      </c>
    </row>
    <row r="18" spans="2:13" x14ac:dyDescent="0.2">
      <c r="B18" s="58" t="s">
        <v>35</v>
      </c>
      <c r="C18" s="67" t="s">
        <v>845</v>
      </c>
      <c r="D18" s="62">
        <v>0</v>
      </c>
      <c r="E18" s="58" t="s">
        <v>839</v>
      </c>
      <c r="F18" s="58" t="s">
        <v>840</v>
      </c>
      <c r="G18" s="58" t="s">
        <v>39</v>
      </c>
      <c r="H18" s="58" t="s">
        <v>45</v>
      </c>
      <c r="I18" s="60">
        <v>26846</v>
      </c>
      <c r="J18" s="58" t="s">
        <v>41</v>
      </c>
      <c r="K18" s="61">
        <v>0</v>
      </c>
      <c r="L18" s="61">
        <v>0</v>
      </c>
      <c r="M18" s="61">
        <v>0</v>
      </c>
    </row>
    <row r="19" spans="2:13" x14ac:dyDescent="0.2">
      <c r="B19" s="58" t="s">
        <v>35</v>
      </c>
      <c r="C19" s="67" t="s">
        <v>846</v>
      </c>
      <c r="D19" s="62">
        <v>1</v>
      </c>
      <c r="E19" s="58" t="s">
        <v>839</v>
      </c>
      <c r="F19" s="58" t="s">
        <v>840</v>
      </c>
      <c r="G19" s="58" t="s">
        <v>39</v>
      </c>
      <c r="H19" s="58" t="s">
        <v>45</v>
      </c>
      <c r="I19" s="60">
        <v>26846</v>
      </c>
      <c r="J19" s="58" t="s">
        <v>41</v>
      </c>
      <c r="K19" s="61">
        <v>5999.62</v>
      </c>
      <c r="L19" s="61">
        <v>5125</v>
      </c>
      <c r="M19" s="61">
        <v>874.62</v>
      </c>
    </row>
    <row r="20" spans="2:13" x14ac:dyDescent="0.2">
      <c r="B20" s="58" t="s">
        <v>35</v>
      </c>
      <c r="C20" s="67" t="s">
        <v>851</v>
      </c>
      <c r="D20" s="62">
        <v>1</v>
      </c>
      <c r="E20" s="58" t="s">
        <v>839</v>
      </c>
      <c r="F20" s="58" t="s">
        <v>840</v>
      </c>
      <c r="G20" s="58" t="s">
        <v>39</v>
      </c>
      <c r="H20" s="58" t="s">
        <v>45</v>
      </c>
      <c r="I20" s="60">
        <v>26846</v>
      </c>
      <c r="J20" s="58" t="s">
        <v>41</v>
      </c>
      <c r="K20" s="61">
        <v>25137.94</v>
      </c>
      <c r="L20" s="61">
        <v>21473.33</v>
      </c>
      <c r="M20" s="61">
        <v>3664.61</v>
      </c>
    </row>
    <row r="21" spans="2:13" x14ac:dyDescent="0.2">
      <c r="B21" s="58" t="s">
        <v>35</v>
      </c>
      <c r="C21" s="67" t="s">
        <v>867</v>
      </c>
      <c r="D21" s="62">
        <v>1</v>
      </c>
      <c r="E21" s="58" t="s">
        <v>839</v>
      </c>
      <c r="F21" s="58" t="s">
        <v>840</v>
      </c>
      <c r="G21" s="58" t="s">
        <v>39</v>
      </c>
      <c r="H21" s="58" t="s">
        <v>51</v>
      </c>
      <c r="I21" s="60">
        <v>27211</v>
      </c>
      <c r="J21" s="58" t="s">
        <v>41</v>
      </c>
      <c r="K21" s="61">
        <v>12846.18</v>
      </c>
      <c r="L21" s="61">
        <v>10228.57</v>
      </c>
      <c r="M21" s="61">
        <v>2617.61</v>
      </c>
    </row>
    <row r="22" spans="2:13" x14ac:dyDescent="0.2">
      <c r="B22" s="58" t="s">
        <v>35</v>
      </c>
      <c r="C22" s="67" t="s">
        <v>310</v>
      </c>
      <c r="D22" s="62">
        <v>1</v>
      </c>
      <c r="E22" s="58" t="s">
        <v>839</v>
      </c>
      <c r="F22" s="58" t="s">
        <v>840</v>
      </c>
      <c r="G22" s="58" t="s">
        <v>39</v>
      </c>
      <c r="H22" s="58" t="s">
        <v>51</v>
      </c>
      <c r="I22" s="60">
        <v>27211</v>
      </c>
      <c r="J22" s="58" t="s">
        <v>41</v>
      </c>
      <c r="K22" s="61">
        <v>1316.21</v>
      </c>
      <c r="L22" s="61">
        <v>1048.01</v>
      </c>
      <c r="M22" s="61">
        <v>268.2</v>
      </c>
    </row>
    <row r="23" spans="2:13" x14ac:dyDescent="0.2">
      <c r="B23" s="58" t="s">
        <v>35</v>
      </c>
      <c r="C23" s="67" t="s">
        <v>891</v>
      </c>
      <c r="D23" s="62">
        <v>9</v>
      </c>
      <c r="E23" s="58" t="s">
        <v>839</v>
      </c>
      <c r="F23" s="58" t="s">
        <v>840</v>
      </c>
      <c r="G23" s="58" t="s">
        <v>39</v>
      </c>
      <c r="H23" s="58" t="s">
        <v>51</v>
      </c>
      <c r="I23" s="60">
        <v>27211</v>
      </c>
      <c r="J23" s="58" t="s">
        <v>41</v>
      </c>
      <c r="K23" s="61">
        <v>113406.48</v>
      </c>
      <c r="L23" s="61">
        <v>90298.12</v>
      </c>
      <c r="M23" s="61">
        <v>23108.36</v>
      </c>
    </row>
    <row r="24" spans="2:13" x14ac:dyDescent="0.2">
      <c r="B24" s="58" t="s">
        <v>35</v>
      </c>
      <c r="C24" s="67" t="s">
        <v>119</v>
      </c>
      <c r="D24" s="62">
        <v>3</v>
      </c>
      <c r="E24" s="58" t="s">
        <v>839</v>
      </c>
      <c r="F24" s="58" t="s">
        <v>840</v>
      </c>
      <c r="G24" s="58" t="s">
        <v>39</v>
      </c>
      <c r="H24" s="58" t="s">
        <v>115</v>
      </c>
      <c r="I24" s="60">
        <v>27211</v>
      </c>
      <c r="J24" s="58" t="s">
        <v>41</v>
      </c>
      <c r="K24" s="61">
        <v>9342.48</v>
      </c>
      <c r="L24" s="61">
        <v>9342.48</v>
      </c>
      <c r="M24" s="61">
        <v>0</v>
      </c>
    </row>
    <row r="25" spans="2:13" x14ac:dyDescent="0.2">
      <c r="B25" s="58" t="s">
        <v>35</v>
      </c>
      <c r="C25" s="67" t="s">
        <v>128</v>
      </c>
      <c r="D25" s="62">
        <v>1</v>
      </c>
      <c r="E25" s="58" t="s">
        <v>839</v>
      </c>
      <c r="F25" s="58" t="s">
        <v>840</v>
      </c>
      <c r="G25" s="58" t="s">
        <v>39</v>
      </c>
      <c r="H25" s="58" t="s">
        <v>51</v>
      </c>
      <c r="I25" s="60">
        <v>27576</v>
      </c>
      <c r="J25" s="58" t="s">
        <v>41</v>
      </c>
      <c r="K25" s="61">
        <v>4298.4399999999996</v>
      </c>
      <c r="L25" s="61">
        <v>3368.4</v>
      </c>
      <c r="M25" s="61">
        <v>930.04</v>
      </c>
    </row>
    <row r="26" spans="2:13" x14ac:dyDescent="0.2">
      <c r="B26" s="58" t="s">
        <v>35</v>
      </c>
      <c r="C26" s="67" t="s">
        <v>854</v>
      </c>
      <c r="D26" s="62">
        <v>1</v>
      </c>
      <c r="E26" s="58" t="s">
        <v>839</v>
      </c>
      <c r="F26" s="58" t="s">
        <v>840</v>
      </c>
      <c r="G26" s="58" t="s">
        <v>39</v>
      </c>
      <c r="H26" s="58" t="s">
        <v>51</v>
      </c>
      <c r="I26" s="60">
        <v>27576</v>
      </c>
      <c r="J26" s="58" t="s">
        <v>41</v>
      </c>
      <c r="K26" s="61">
        <v>16938.38</v>
      </c>
      <c r="L26" s="61">
        <v>13273.47</v>
      </c>
      <c r="M26" s="61">
        <v>3664.91</v>
      </c>
    </row>
    <row r="27" spans="2:13" x14ac:dyDescent="0.2">
      <c r="B27" s="58" t="s">
        <v>35</v>
      </c>
      <c r="C27" s="67" t="s">
        <v>855</v>
      </c>
      <c r="D27" s="62">
        <v>0</v>
      </c>
      <c r="E27" s="58" t="s">
        <v>839</v>
      </c>
      <c r="F27" s="58" t="s">
        <v>840</v>
      </c>
      <c r="G27" s="58" t="s">
        <v>39</v>
      </c>
      <c r="H27" s="58" t="s">
        <v>51</v>
      </c>
      <c r="I27" s="60">
        <v>27576</v>
      </c>
      <c r="J27" s="58" t="s">
        <v>41</v>
      </c>
      <c r="K27" s="61">
        <v>0</v>
      </c>
      <c r="L27" s="61">
        <v>0</v>
      </c>
      <c r="M27" s="61">
        <v>0</v>
      </c>
    </row>
    <row r="28" spans="2:13" x14ac:dyDescent="0.2">
      <c r="B28" s="58" t="s">
        <v>35</v>
      </c>
      <c r="C28" s="67" t="s">
        <v>872</v>
      </c>
      <c r="D28" s="62">
        <v>1</v>
      </c>
      <c r="E28" s="58" t="s">
        <v>839</v>
      </c>
      <c r="F28" s="58" t="s">
        <v>840</v>
      </c>
      <c r="G28" s="58" t="s">
        <v>39</v>
      </c>
      <c r="H28" s="58" t="s">
        <v>51</v>
      </c>
      <c r="I28" s="60">
        <v>27576</v>
      </c>
      <c r="J28" s="58" t="s">
        <v>41</v>
      </c>
      <c r="K28" s="61">
        <v>2139.79</v>
      </c>
      <c r="L28" s="61">
        <v>1676.81</v>
      </c>
      <c r="M28" s="61">
        <v>462.98</v>
      </c>
    </row>
    <row r="29" spans="2:13" x14ac:dyDescent="0.2">
      <c r="B29" s="58" t="s">
        <v>35</v>
      </c>
      <c r="C29" s="67" t="s">
        <v>913</v>
      </c>
      <c r="D29" s="62">
        <v>1</v>
      </c>
      <c r="E29" s="58" t="s">
        <v>839</v>
      </c>
      <c r="F29" s="58" t="s">
        <v>840</v>
      </c>
      <c r="G29" s="58" t="s">
        <v>39</v>
      </c>
      <c r="H29" s="58" t="s">
        <v>51</v>
      </c>
      <c r="I29" s="60">
        <v>30498</v>
      </c>
      <c r="J29" s="58" t="s">
        <v>41</v>
      </c>
      <c r="K29" s="61">
        <v>1727.93</v>
      </c>
      <c r="L29" s="61">
        <v>1142.9000000000001</v>
      </c>
      <c r="M29" s="61">
        <v>585.03</v>
      </c>
    </row>
    <row r="30" spans="2:13" x14ac:dyDescent="0.2">
      <c r="B30" s="58" t="s">
        <v>35</v>
      </c>
      <c r="C30" s="67" t="s">
        <v>852</v>
      </c>
      <c r="D30" s="62">
        <v>1</v>
      </c>
      <c r="E30" s="58" t="s">
        <v>839</v>
      </c>
      <c r="F30" s="58" t="s">
        <v>840</v>
      </c>
      <c r="G30" s="58" t="s">
        <v>39</v>
      </c>
      <c r="H30" s="58" t="s">
        <v>45</v>
      </c>
      <c r="I30" s="60">
        <v>30498</v>
      </c>
      <c r="J30" s="58" t="s">
        <v>41</v>
      </c>
      <c r="K30" s="61">
        <v>14905.44</v>
      </c>
      <c r="L30" s="61">
        <v>9924.9599999999991</v>
      </c>
      <c r="M30" s="61">
        <v>4980.4799999999996</v>
      </c>
    </row>
    <row r="31" spans="2:13" x14ac:dyDescent="0.2">
      <c r="B31" s="58" t="s">
        <v>35</v>
      </c>
      <c r="C31" s="67" t="s">
        <v>119</v>
      </c>
      <c r="D31" s="62">
        <v>5</v>
      </c>
      <c r="E31" s="58" t="s">
        <v>839</v>
      </c>
      <c r="F31" s="58" t="s">
        <v>840</v>
      </c>
      <c r="G31" s="58" t="s">
        <v>39</v>
      </c>
      <c r="H31" s="58" t="s">
        <v>115</v>
      </c>
      <c r="I31" s="60">
        <v>30864</v>
      </c>
      <c r="J31" s="58" t="s">
        <v>41</v>
      </c>
      <c r="K31" s="61">
        <v>31827.759999999998</v>
      </c>
      <c r="L31" s="61">
        <v>31827.759999999998</v>
      </c>
      <c r="M31" s="61">
        <v>0</v>
      </c>
    </row>
    <row r="32" spans="2:13" x14ac:dyDescent="0.2">
      <c r="B32" s="58" t="s">
        <v>35</v>
      </c>
      <c r="C32" s="67" t="s">
        <v>50</v>
      </c>
      <c r="D32" s="62">
        <v>1</v>
      </c>
      <c r="E32" s="58" t="s">
        <v>839</v>
      </c>
      <c r="F32" s="58" t="s">
        <v>840</v>
      </c>
      <c r="G32" s="58" t="s">
        <v>39</v>
      </c>
      <c r="H32" s="58" t="s">
        <v>45</v>
      </c>
      <c r="I32" s="60">
        <v>31229</v>
      </c>
      <c r="J32" s="58" t="s">
        <v>41</v>
      </c>
      <c r="K32" s="61">
        <v>763.86</v>
      </c>
      <c r="L32" s="61">
        <v>474.36</v>
      </c>
      <c r="M32" s="61">
        <v>289.5</v>
      </c>
    </row>
    <row r="33" spans="1:13" x14ac:dyDescent="0.2">
      <c r="B33" s="58" t="s">
        <v>35</v>
      </c>
      <c r="C33" s="67" t="s">
        <v>150</v>
      </c>
      <c r="D33" s="62">
        <v>1</v>
      </c>
      <c r="E33" s="58" t="s">
        <v>839</v>
      </c>
      <c r="F33" s="58" t="s">
        <v>840</v>
      </c>
      <c r="G33" s="58" t="s">
        <v>39</v>
      </c>
      <c r="H33" s="58" t="s">
        <v>115</v>
      </c>
      <c r="I33" s="60">
        <v>38398</v>
      </c>
      <c r="J33" s="58" t="s">
        <v>41</v>
      </c>
      <c r="K33" s="61">
        <v>65427.74</v>
      </c>
      <c r="L33" s="61">
        <v>36544.449999999997</v>
      </c>
      <c r="M33" s="61">
        <v>28883.29</v>
      </c>
    </row>
    <row r="34" spans="1:13" x14ac:dyDescent="0.2">
      <c r="B34" s="58" t="s">
        <v>35</v>
      </c>
      <c r="C34" s="67" t="s">
        <v>877</v>
      </c>
      <c r="D34" s="62">
        <v>1</v>
      </c>
      <c r="E34" s="58" t="s">
        <v>839</v>
      </c>
      <c r="F34" s="58" t="s">
        <v>840</v>
      </c>
      <c r="G34" s="58" t="s">
        <v>39</v>
      </c>
      <c r="H34" s="58" t="s">
        <v>51</v>
      </c>
      <c r="I34" s="60">
        <v>40017</v>
      </c>
      <c r="J34" s="58" t="s">
        <v>41</v>
      </c>
      <c r="K34" s="61">
        <v>11476.65</v>
      </c>
      <c r="L34" s="61">
        <v>957.28</v>
      </c>
      <c r="M34" s="61">
        <v>10519.37</v>
      </c>
    </row>
    <row r="35" spans="1:13" s="141" customFormat="1" x14ac:dyDescent="0.2">
      <c r="D35" s="146"/>
      <c r="I35" s="110"/>
      <c r="K35" s="112"/>
      <c r="L35" s="112"/>
      <c r="M35" s="112"/>
    </row>
    <row r="36" spans="1:13" s="141" customFormat="1" x14ac:dyDescent="0.2">
      <c r="A36" s="142" t="s">
        <v>1598</v>
      </c>
      <c r="D36" s="146"/>
      <c r="I36" s="110"/>
      <c r="K36" s="112"/>
      <c r="L36" s="112"/>
      <c r="M36" s="112"/>
    </row>
    <row r="37" spans="1:13" x14ac:dyDescent="0.2">
      <c r="B37" s="58" t="s">
        <v>35</v>
      </c>
      <c r="C37" s="79" t="s">
        <v>853</v>
      </c>
      <c r="D37" s="62">
        <v>1</v>
      </c>
      <c r="E37" s="58" t="s">
        <v>839</v>
      </c>
      <c r="F37" s="58" t="s">
        <v>840</v>
      </c>
      <c r="G37" s="58" t="s">
        <v>39</v>
      </c>
      <c r="H37" s="58" t="s">
        <v>51</v>
      </c>
      <c r="I37" s="60">
        <v>24289</v>
      </c>
      <c r="J37" s="58" t="s">
        <v>41</v>
      </c>
      <c r="K37" s="61">
        <v>14177.62</v>
      </c>
      <c r="L37" s="61">
        <v>12412.94</v>
      </c>
      <c r="M37" s="61">
        <v>1764.68</v>
      </c>
    </row>
    <row r="38" spans="1:13" x14ac:dyDescent="0.2">
      <c r="B38" s="58" t="s">
        <v>35</v>
      </c>
      <c r="C38" s="79" t="s">
        <v>861</v>
      </c>
      <c r="D38" s="62">
        <v>1</v>
      </c>
      <c r="E38" s="58" t="s">
        <v>839</v>
      </c>
      <c r="F38" s="58" t="s">
        <v>840</v>
      </c>
      <c r="G38" s="58" t="s">
        <v>39</v>
      </c>
      <c r="H38" s="58" t="s">
        <v>51</v>
      </c>
      <c r="I38" s="60">
        <v>24289</v>
      </c>
      <c r="J38" s="58" t="s">
        <v>41</v>
      </c>
      <c r="K38" s="61">
        <v>3412.37</v>
      </c>
      <c r="L38" s="61">
        <v>2987.63</v>
      </c>
      <c r="M38" s="61">
        <v>424.74</v>
      </c>
    </row>
    <row r="39" spans="1:13" x14ac:dyDescent="0.2">
      <c r="B39" s="58" t="s">
        <v>35</v>
      </c>
      <c r="C39" s="79" t="s">
        <v>886</v>
      </c>
      <c r="D39" s="62">
        <v>6</v>
      </c>
      <c r="E39" s="58" t="s">
        <v>839</v>
      </c>
      <c r="F39" s="58" t="s">
        <v>840</v>
      </c>
      <c r="G39" s="58" t="s">
        <v>39</v>
      </c>
      <c r="H39" s="58" t="s">
        <v>51</v>
      </c>
      <c r="I39" s="60">
        <v>24289</v>
      </c>
      <c r="J39" s="58" t="s">
        <v>41</v>
      </c>
      <c r="K39" s="61">
        <v>1442.07</v>
      </c>
      <c r="L39" s="61">
        <v>1262.58</v>
      </c>
      <c r="M39" s="61">
        <v>179.49</v>
      </c>
    </row>
    <row r="40" spans="1:13" x14ac:dyDescent="0.2">
      <c r="B40" s="58" t="s">
        <v>35</v>
      </c>
      <c r="C40" s="79" t="s">
        <v>889</v>
      </c>
      <c r="D40" s="62">
        <v>1</v>
      </c>
      <c r="E40" s="58" t="s">
        <v>839</v>
      </c>
      <c r="F40" s="58" t="s">
        <v>840</v>
      </c>
      <c r="G40" s="58" t="s">
        <v>39</v>
      </c>
      <c r="H40" s="58" t="s">
        <v>51</v>
      </c>
      <c r="I40" s="60">
        <v>24289</v>
      </c>
      <c r="J40" s="58" t="s">
        <v>41</v>
      </c>
      <c r="K40" s="61">
        <v>1716.36</v>
      </c>
      <c r="L40" s="61">
        <v>1502.73</v>
      </c>
      <c r="M40" s="61">
        <v>213.63</v>
      </c>
    </row>
    <row r="41" spans="1:13" x14ac:dyDescent="0.2">
      <c r="B41" s="58" t="s">
        <v>35</v>
      </c>
      <c r="C41" s="79" t="s">
        <v>897</v>
      </c>
      <c r="D41" s="62">
        <v>1</v>
      </c>
      <c r="E41" s="58" t="s">
        <v>839</v>
      </c>
      <c r="F41" s="58" t="s">
        <v>840</v>
      </c>
      <c r="G41" s="58" t="s">
        <v>39</v>
      </c>
      <c r="H41" s="58" t="s">
        <v>51</v>
      </c>
      <c r="I41" s="60">
        <v>24289</v>
      </c>
      <c r="J41" s="58" t="s">
        <v>41</v>
      </c>
      <c r="K41" s="61">
        <v>87345.52</v>
      </c>
      <c r="L41" s="61">
        <v>76473.67</v>
      </c>
      <c r="M41" s="61">
        <v>10871.85</v>
      </c>
    </row>
    <row r="42" spans="1:13" x14ac:dyDescent="0.2">
      <c r="B42" s="58" t="s">
        <v>35</v>
      </c>
      <c r="C42" s="79" t="s">
        <v>900</v>
      </c>
      <c r="D42" s="62">
        <v>3</v>
      </c>
      <c r="E42" s="58" t="s">
        <v>839</v>
      </c>
      <c r="F42" s="58" t="s">
        <v>840</v>
      </c>
      <c r="G42" s="58" t="s">
        <v>39</v>
      </c>
      <c r="H42" s="58" t="s">
        <v>51</v>
      </c>
      <c r="I42" s="60">
        <v>24289</v>
      </c>
      <c r="J42" s="58" t="s">
        <v>41</v>
      </c>
      <c r="K42" s="61">
        <v>4701.58</v>
      </c>
      <c r="L42" s="61">
        <v>4116.38</v>
      </c>
      <c r="M42" s="61">
        <v>585.20000000000005</v>
      </c>
    </row>
    <row r="43" spans="1:13" x14ac:dyDescent="0.2">
      <c r="B43" s="58" t="s">
        <v>35</v>
      </c>
      <c r="C43" s="79" t="s">
        <v>903</v>
      </c>
      <c r="D43" s="62">
        <v>1</v>
      </c>
      <c r="E43" s="58" t="s">
        <v>839</v>
      </c>
      <c r="F43" s="58" t="s">
        <v>840</v>
      </c>
      <c r="G43" s="58" t="s">
        <v>39</v>
      </c>
      <c r="H43" s="58" t="s">
        <v>51</v>
      </c>
      <c r="I43" s="60">
        <v>24289</v>
      </c>
      <c r="J43" s="58" t="s">
        <v>41</v>
      </c>
      <c r="K43" s="61">
        <v>1309.8</v>
      </c>
      <c r="L43" s="61">
        <v>1146.77</v>
      </c>
      <c r="M43" s="61">
        <v>163.03</v>
      </c>
    </row>
    <row r="44" spans="1:13" x14ac:dyDescent="0.2">
      <c r="B44" s="58" t="s">
        <v>35</v>
      </c>
      <c r="C44" s="79" t="s">
        <v>916</v>
      </c>
      <c r="D44" s="62">
        <v>1</v>
      </c>
      <c r="E44" s="58" t="s">
        <v>839</v>
      </c>
      <c r="F44" s="58" t="s">
        <v>840</v>
      </c>
      <c r="G44" s="58" t="s">
        <v>39</v>
      </c>
      <c r="H44" s="58" t="s">
        <v>51</v>
      </c>
      <c r="I44" s="60">
        <v>26115</v>
      </c>
      <c r="J44" s="58" t="s">
        <v>41</v>
      </c>
      <c r="K44" s="61">
        <v>814.68</v>
      </c>
      <c r="L44" s="61">
        <v>676.47</v>
      </c>
      <c r="M44" s="61">
        <v>138.21</v>
      </c>
    </row>
    <row r="45" spans="1:13" x14ac:dyDescent="0.2">
      <c r="B45" s="58" t="s">
        <v>35</v>
      </c>
      <c r="C45" s="79" t="s">
        <v>176</v>
      </c>
      <c r="D45" s="62">
        <v>1</v>
      </c>
      <c r="E45" s="58" t="s">
        <v>839</v>
      </c>
      <c r="F45" s="58" t="s">
        <v>840</v>
      </c>
      <c r="G45" s="58" t="s">
        <v>39</v>
      </c>
      <c r="H45" s="58" t="s">
        <v>51</v>
      </c>
      <c r="I45" s="60">
        <v>26846</v>
      </c>
      <c r="J45" s="58" t="s">
        <v>41</v>
      </c>
      <c r="K45" s="61">
        <v>3864.23</v>
      </c>
      <c r="L45" s="61">
        <v>3123.18</v>
      </c>
      <c r="M45" s="61">
        <v>741.05</v>
      </c>
    </row>
    <row r="46" spans="1:13" x14ac:dyDescent="0.2">
      <c r="B46" s="58" t="s">
        <v>35</v>
      </c>
      <c r="C46" s="79" t="s">
        <v>870</v>
      </c>
      <c r="D46" s="62">
        <v>1</v>
      </c>
      <c r="E46" s="58" t="s">
        <v>839</v>
      </c>
      <c r="F46" s="58" t="s">
        <v>840</v>
      </c>
      <c r="G46" s="58" t="s">
        <v>39</v>
      </c>
      <c r="H46" s="58" t="s">
        <v>51</v>
      </c>
      <c r="I46" s="60">
        <v>26846</v>
      </c>
      <c r="J46" s="58" t="s">
        <v>41</v>
      </c>
      <c r="K46" s="61">
        <v>5210.17</v>
      </c>
      <c r="L46" s="61">
        <v>4211</v>
      </c>
      <c r="M46" s="61">
        <v>999.17</v>
      </c>
    </row>
    <row r="47" spans="1:13" x14ac:dyDescent="0.2">
      <c r="B47" s="58" t="s">
        <v>35</v>
      </c>
      <c r="C47" s="79" t="s">
        <v>885</v>
      </c>
      <c r="D47" s="62">
        <v>1</v>
      </c>
      <c r="E47" s="58" t="s">
        <v>839</v>
      </c>
      <c r="F47" s="58" t="s">
        <v>840</v>
      </c>
      <c r="G47" s="58" t="s">
        <v>39</v>
      </c>
      <c r="H47" s="58" t="s">
        <v>51</v>
      </c>
      <c r="I47" s="60">
        <v>26846</v>
      </c>
      <c r="J47" s="58" t="s">
        <v>41</v>
      </c>
      <c r="K47" s="61">
        <v>2545.21</v>
      </c>
      <c r="L47" s="61">
        <v>2057.11</v>
      </c>
      <c r="M47" s="61">
        <v>488.1</v>
      </c>
    </row>
    <row r="48" spans="1:13" x14ac:dyDescent="0.2">
      <c r="B48" s="58" t="s">
        <v>35</v>
      </c>
      <c r="C48" s="79" t="s">
        <v>910</v>
      </c>
      <c r="D48" s="62">
        <v>1</v>
      </c>
      <c r="E48" s="58" t="s">
        <v>839</v>
      </c>
      <c r="F48" s="58" t="s">
        <v>840</v>
      </c>
      <c r="G48" s="58" t="s">
        <v>39</v>
      </c>
      <c r="H48" s="58" t="s">
        <v>51</v>
      </c>
      <c r="I48" s="60">
        <v>26846</v>
      </c>
      <c r="J48" s="58" t="s">
        <v>41</v>
      </c>
      <c r="K48" s="61">
        <v>3237.1</v>
      </c>
      <c r="L48" s="61">
        <v>2616.31</v>
      </c>
      <c r="M48" s="61">
        <v>620.79</v>
      </c>
    </row>
    <row r="49" spans="1:13" x14ac:dyDescent="0.2">
      <c r="B49" s="58" t="s">
        <v>35</v>
      </c>
      <c r="C49" s="79" t="s">
        <v>914</v>
      </c>
      <c r="D49" s="62">
        <v>1</v>
      </c>
      <c r="E49" s="58" t="s">
        <v>839</v>
      </c>
      <c r="F49" s="58" t="s">
        <v>840</v>
      </c>
      <c r="G49" s="58" t="s">
        <v>39</v>
      </c>
      <c r="H49" s="58" t="s">
        <v>51</v>
      </c>
      <c r="I49" s="60">
        <v>26846</v>
      </c>
      <c r="J49" s="58" t="s">
        <v>41</v>
      </c>
      <c r="K49" s="61">
        <v>2690.32</v>
      </c>
      <c r="L49" s="61">
        <v>2174.39</v>
      </c>
      <c r="M49" s="61">
        <v>515.92999999999995</v>
      </c>
    </row>
    <row r="50" spans="1:13" x14ac:dyDescent="0.2">
      <c r="B50" s="58" t="s">
        <v>35</v>
      </c>
      <c r="C50" s="79" t="s">
        <v>856</v>
      </c>
      <c r="D50" s="62">
        <v>1</v>
      </c>
      <c r="E50" s="58" t="s">
        <v>839</v>
      </c>
      <c r="F50" s="58" t="s">
        <v>840</v>
      </c>
      <c r="G50" s="58" t="s">
        <v>39</v>
      </c>
      <c r="H50" s="58" t="s">
        <v>51</v>
      </c>
      <c r="I50" s="60">
        <v>27576</v>
      </c>
      <c r="J50" s="58" t="s">
        <v>41</v>
      </c>
      <c r="K50" s="61">
        <v>21119.35</v>
      </c>
      <c r="L50" s="61">
        <v>16549.82</v>
      </c>
      <c r="M50" s="61">
        <v>4569.53</v>
      </c>
    </row>
    <row r="51" spans="1:13" x14ac:dyDescent="0.2">
      <c r="B51" s="58" t="s">
        <v>35</v>
      </c>
      <c r="C51" s="79" t="s">
        <v>857</v>
      </c>
      <c r="D51" s="62">
        <v>0</v>
      </c>
      <c r="E51" s="58" t="s">
        <v>839</v>
      </c>
      <c r="F51" s="58" t="s">
        <v>840</v>
      </c>
      <c r="G51" s="58" t="s">
        <v>39</v>
      </c>
      <c r="H51" s="58" t="s">
        <v>51</v>
      </c>
      <c r="I51" s="60">
        <v>27576</v>
      </c>
      <c r="J51" s="58" t="s">
        <v>41</v>
      </c>
      <c r="K51" s="61">
        <v>0</v>
      </c>
      <c r="L51" s="61">
        <v>0</v>
      </c>
      <c r="M51" s="61">
        <v>0</v>
      </c>
    </row>
    <row r="52" spans="1:13" x14ac:dyDescent="0.2">
      <c r="B52" s="58" t="s">
        <v>35</v>
      </c>
      <c r="C52" s="79" t="s">
        <v>882</v>
      </c>
      <c r="D52" s="62">
        <v>12</v>
      </c>
      <c r="E52" s="58" t="s">
        <v>839</v>
      </c>
      <c r="F52" s="58" t="s">
        <v>840</v>
      </c>
      <c r="G52" s="58" t="s">
        <v>39</v>
      </c>
      <c r="H52" s="58" t="s">
        <v>51</v>
      </c>
      <c r="I52" s="60">
        <v>27576</v>
      </c>
      <c r="J52" s="58" t="s">
        <v>41</v>
      </c>
      <c r="K52" s="61">
        <v>3767.55</v>
      </c>
      <c r="L52" s="61">
        <v>2952.38</v>
      </c>
      <c r="M52" s="61">
        <v>815.17</v>
      </c>
    </row>
    <row r="53" spans="1:13" x14ac:dyDescent="0.2">
      <c r="B53" s="58" t="s">
        <v>35</v>
      </c>
      <c r="C53" s="79" t="s">
        <v>876</v>
      </c>
      <c r="D53" s="62">
        <v>1</v>
      </c>
      <c r="E53" s="58" t="s">
        <v>839</v>
      </c>
      <c r="F53" s="58" t="s">
        <v>840</v>
      </c>
      <c r="G53" s="58" t="s">
        <v>39</v>
      </c>
      <c r="H53" s="58" t="s">
        <v>51</v>
      </c>
      <c r="I53" s="60">
        <v>29768</v>
      </c>
      <c r="J53" s="58" t="s">
        <v>41</v>
      </c>
      <c r="K53" s="61">
        <v>25577.13</v>
      </c>
      <c r="L53" s="61">
        <v>17786.04</v>
      </c>
      <c r="M53" s="61">
        <v>7791.09</v>
      </c>
    </row>
    <row r="54" spans="1:13" x14ac:dyDescent="0.2">
      <c r="B54" s="58" t="s">
        <v>35</v>
      </c>
      <c r="C54" s="79" t="s">
        <v>919</v>
      </c>
      <c r="D54" s="62">
        <v>3</v>
      </c>
      <c r="E54" s="58" t="s">
        <v>839</v>
      </c>
      <c r="F54" s="58" t="s">
        <v>840</v>
      </c>
      <c r="G54" s="58" t="s">
        <v>39</v>
      </c>
      <c r="H54" s="58" t="s">
        <v>51</v>
      </c>
      <c r="I54" s="60">
        <v>33420</v>
      </c>
      <c r="J54" s="58" t="s">
        <v>41</v>
      </c>
      <c r="K54" s="61">
        <v>16471.7</v>
      </c>
      <c r="L54" s="61">
        <v>8334.9599999999991</v>
      </c>
      <c r="M54" s="61">
        <v>8136.74</v>
      </c>
    </row>
    <row r="55" spans="1:13" s="141" customFormat="1" x14ac:dyDescent="0.2">
      <c r="D55" s="146"/>
      <c r="I55" s="110"/>
      <c r="K55" s="112"/>
      <c r="L55" s="112"/>
      <c r="M55" s="112"/>
    </row>
    <row r="56" spans="1:13" s="141" customFormat="1" x14ac:dyDescent="0.2">
      <c r="A56" s="142" t="s">
        <v>1599</v>
      </c>
      <c r="D56" s="146"/>
      <c r="I56" s="110"/>
      <c r="K56" s="112"/>
      <c r="L56" s="112"/>
      <c r="M56" s="112"/>
    </row>
    <row r="57" spans="1:13" s="109" customFormat="1" x14ac:dyDescent="0.2">
      <c r="A57" s="77" t="s">
        <v>1185</v>
      </c>
      <c r="D57" s="75"/>
      <c r="I57" s="110"/>
      <c r="K57" s="112"/>
      <c r="L57" s="112"/>
      <c r="M57" s="112"/>
    </row>
    <row r="58" spans="1:13" x14ac:dyDescent="0.2">
      <c r="B58" s="58" t="s">
        <v>35</v>
      </c>
      <c r="C58" s="58" t="s">
        <v>878</v>
      </c>
      <c r="D58" s="62">
        <v>1</v>
      </c>
      <c r="E58" s="58" t="s">
        <v>839</v>
      </c>
      <c r="F58" s="58" t="s">
        <v>840</v>
      </c>
      <c r="G58" s="58" t="s">
        <v>39</v>
      </c>
      <c r="H58" s="58" t="s">
        <v>51</v>
      </c>
      <c r="I58" s="60">
        <v>20637</v>
      </c>
      <c r="J58" s="58" t="s">
        <v>41</v>
      </c>
      <c r="K58" s="61">
        <v>4927.21</v>
      </c>
      <c r="L58" s="61">
        <v>4607.46</v>
      </c>
      <c r="M58" s="61">
        <v>319.75</v>
      </c>
    </row>
    <row r="59" spans="1:13" x14ac:dyDescent="0.2">
      <c r="B59" s="58" t="s">
        <v>35</v>
      </c>
      <c r="C59" s="58" t="s">
        <v>82</v>
      </c>
      <c r="D59" s="62">
        <v>1</v>
      </c>
      <c r="E59" s="58" t="s">
        <v>839</v>
      </c>
      <c r="F59" s="58" t="s">
        <v>840</v>
      </c>
      <c r="G59" s="58" t="s">
        <v>39</v>
      </c>
      <c r="H59" s="58" t="s">
        <v>51</v>
      </c>
      <c r="I59" s="60">
        <v>20637</v>
      </c>
      <c r="J59" s="58" t="s">
        <v>41</v>
      </c>
      <c r="K59" s="61">
        <v>19358.28</v>
      </c>
      <c r="L59" s="61">
        <v>18102.03</v>
      </c>
      <c r="M59" s="61">
        <v>1256.25</v>
      </c>
    </row>
    <row r="60" spans="1:13" x14ac:dyDescent="0.2">
      <c r="B60" s="58" t="s">
        <v>35</v>
      </c>
      <c r="C60" s="58" t="s">
        <v>921</v>
      </c>
      <c r="D60" s="62">
        <v>1</v>
      </c>
      <c r="E60" s="58" t="s">
        <v>839</v>
      </c>
      <c r="F60" s="58" t="s">
        <v>840</v>
      </c>
      <c r="G60" s="58" t="s">
        <v>39</v>
      </c>
      <c r="H60" s="58" t="s">
        <v>51</v>
      </c>
      <c r="I60" s="60">
        <v>20637</v>
      </c>
      <c r="J60" s="58" t="s">
        <v>41</v>
      </c>
      <c r="K60" s="61">
        <v>4221.33</v>
      </c>
      <c r="L60" s="61">
        <v>3947.39</v>
      </c>
      <c r="M60" s="61">
        <v>273.94</v>
      </c>
    </row>
    <row r="61" spans="1:13" x14ac:dyDescent="0.2">
      <c r="B61" s="58" t="s">
        <v>35</v>
      </c>
      <c r="C61" s="58" t="s">
        <v>47</v>
      </c>
      <c r="D61" s="62">
        <v>1</v>
      </c>
      <c r="E61" s="58" t="s">
        <v>839</v>
      </c>
      <c r="F61" s="58" t="s">
        <v>840</v>
      </c>
      <c r="G61" s="58" t="s">
        <v>39</v>
      </c>
      <c r="H61" s="58" t="s">
        <v>45</v>
      </c>
      <c r="I61" s="60">
        <v>20637</v>
      </c>
      <c r="J61" s="58" t="s">
        <v>41</v>
      </c>
      <c r="K61" s="61">
        <v>581.19000000000005</v>
      </c>
      <c r="L61" s="61">
        <v>560.49</v>
      </c>
      <c r="M61" s="61">
        <v>20.7</v>
      </c>
    </row>
    <row r="62" spans="1:13" x14ac:dyDescent="0.2">
      <c r="B62" s="58" t="s">
        <v>35</v>
      </c>
      <c r="C62" s="58" t="s">
        <v>850</v>
      </c>
      <c r="D62" s="62">
        <v>1</v>
      </c>
      <c r="E62" s="58" t="s">
        <v>839</v>
      </c>
      <c r="F62" s="58" t="s">
        <v>840</v>
      </c>
      <c r="G62" s="58" t="s">
        <v>39</v>
      </c>
      <c r="H62" s="58" t="s">
        <v>45</v>
      </c>
      <c r="I62" s="60">
        <v>20637</v>
      </c>
      <c r="J62" s="58" t="s">
        <v>41</v>
      </c>
      <c r="K62" s="61">
        <v>3362.86</v>
      </c>
      <c r="L62" s="61">
        <v>3243.11</v>
      </c>
      <c r="M62" s="61">
        <v>119.75</v>
      </c>
    </row>
    <row r="63" spans="1:13" x14ac:dyDescent="0.2">
      <c r="B63" s="58" t="s">
        <v>35</v>
      </c>
      <c r="C63" s="58" t="s">
        <v>862</v>
      </c>
      <c r="D63" s="62">
        <v>3</v>
      </c>
      <c r="E63" s="58" t="s">
        <v>839</v>
      </c>
      <c r="F63" s="58" t="s">
        <v>840</v>
      </c>
      <c r="G63" s="58" t="s">
        <v>39</v>
      </c>
      <c r="H63" s="58" t="s">
        <v>51</v>
      </c>
      <c r="I63" s="60">
        <v>24289</v>
      </c>
      <c r="J63" s="58" t="s">
        <v>41</v>
      </c>
      <c r="K63" s="61">
        <v>106.15</v>
      </c>
      <c r="L63" s="61">
        <v>92.94</v>
      </c>
      <c r="M63" s="61">
        <v>13.21</v>
      </c>
    </row>
    <row r="64" spans="1:13" x14ac:dyDescent="0.2">
      <c r="B64" s="58" t="s">
        <v>35</v>
      </c>
      <c r="C64" s="58" t="s">
        <v>864</v>
      </c>
      <c r="D64" s="62">
        <v>1</v>
      </c>
      <c r="E64" s="58" t="s">
        <v>839</v>
      </c>
      <c r="F64" s="58" t="s">
        <v>840</v>
      </c>
      <c r="G64" s="58" t="s">
        <v>39</v>
      </c>
      <c r="H64" s="58" t="s">
        <v>51</v>
      </c>
      <c r="I64" s="60">
        <v>24289</v>
      </c>
      <c r="J64" s="58" t="s">
        <v>41</v>
      </c>
      <c r="K64" s="61">
        <v>4271.83</v>
      </c>
      <c r="L64" s="61">
        <v>3740.12</v>
      </c>
      <c r="M64" s="61">
        <v>531.71</v>
      </c>
    </row>
    <row r="65" spans="2:13" x14ac:dyDescent="0.2">
      <c r="B65" s="58" t="s">
        <v>35</v>
      </c>
      <c r="C65" s="58" t="s">
        <v>866</v>
      </c>
      <c r="D65" s="62">
        <v>223</v>
      </c>
      <c r="E65" s="58" t="s">
        <v>839</v>
      </c>
      <c r="F65" s="58" t="s">
        <v>840</v>
      </c>
      <c r="G65" s="58" t="s">
        <v>39</v>
      </c>
      <c r="H65" s="58" t="s">
        <v>51</v>
      </c>
      <c r="I65" s="60">
        <v>24289</v>
      </c>
      <c r="J65" s="58" t="s">
        <v>41</v>
      </c>
      <c r="K65" s="61">
        <v>359.52</v>
      </c>
      <c r="L65" s="61">
        <v>314.77</v>
      </c>
      <c r="M65" s="61">
        <v>44.75</v>
      </c>
    </row>
    <row r="66" spans="2:13" x14ac:dyDescent="0.2">
      <c r="B66" s="58" t="s">
        <v>35</v>
      </c>
      <c r="C66" s="58" t="s">
        <v>868</v>
      </c>
      <c r="D66" s="62">
        <v>1</v>
      </c>
      <c r="E66" s="58" t="s">
        <v>839</v>
      </c>
      <c r="F66" s="58" t="s">
        <v>840</v>
      </c>
      <c r="G66" s="58" t="s">
        <v>39</v>
      </c>
      <c r="H66" s="58" t="s">
        <v>51</v>
      </c>
      <c r="I66" s="60">
        <v>24289</v>
      </c>
      <c r="J66" s="58" t="s">
        <v>41</v>
      </c>
      <c r="K66" s="61">
        <v>584.69000000000005</v>
      </c>
      <c r="L66" s="61">
        <v>511.91</v>
      </c>
      <c r="M66" s="61">
        <v>72.78</v>
      </c>
    </row>
    <row r="67" spans="2:13" x14ac:dyDescent="0.2">
      <c r="B67" s="58" t="s">
        <v>35</v>
      </c>
      <c r="C67" s="58" t="s">
        <v>173</v>
      </c>
      <c r="D67" s="62">
        <v>1</v>
      </c>
      <c r="E67" s="58" t="s">
        <v>839</v>
      </c>
      <c r="F67" s="58" t="s">
        <v>840</v>
      </c>
      <c r="G67" s="58" t="s">
        <v>39</v>
      </c>
      <c r="H67" s="58" t="s">
        <v>51</v>
      </c>
      <c r="I67" s="60">
        <v>24289</v>
      </c>
      <c r="J67" s="58" t="s">
        <v>41</v>
      </c>
      <c r="K67" s="61">
        <v>7791.89</v>
      </c>
      <c r="L67" s="61">
        <v>6822.04</v>
      </c>
      <c r="M67" s="61">
        <v>969.85</v>
      </c>
    </row>
    <row r="68" spans="2:13" x14ac:dyDescent="0.2">
      <c r="B68" s="58" t="s">
        <v>35</v>
      </c>
      <c r="C68" s="58" t="s">
        <v>874</v>
      </c>
      <c r="D68" s="62">
        <v>1182</v>
      </c>
      <c r="E68" s="58" t="s">
        <v>839</v>
      </c>
      <c r="F68" s="58" t="s">
        <v>840</v>
      </c>
      <c r="G68" s="58" t="s">
        <v>39</v>
      </c>
      <c r="H68" s="58" t="s">
        <v>51</v>
      </c>
      <c r="I68" s="60">
        <v>24289</v>
      </c>
      <c r="J68" s="58" t="s">
        <v>41</v>
      </c>
      <c r="K68" s="61">
        <v>399.33</v>
      </c>
      <c r="L68" s="61">
        <v>349.63</v>
      </c>
      <c r="M68" s="61">
        <v>49.7</v>
      </c>
    </row>
    <row r="69" spans="2:13" x14ac:dyDescent="0.2">
      <c r="B69" s="58" t="s">
        <v>35</v>
      </c>
      <c r="C69" s="58" t="s">
        <v>66</v>
      </c>
      <c r="D69" s="62">
        <v>18</v>
      </c>
      <c r="E69" s="58" t="s">
        <v>839</v>
      </c>
      <c r="F69" s="58" t="s">
        <v>840</v>
      </c>
      <c r="G69" s="58" t="s">
        <v>39</v>
      </c>
      <c r="H69" s="58" t="s">
        <v>51</v>
      </c>
      <c r="I69" s="60">
        <v>24289</v>
      </c>
      <c r="J69" s="58" t="s">
        <v>41</v>
      </c>
      <c r="K69" s="61">
        <v>1079.32</v>
      </c>
      <c r="L69" s="61">
        <v>944.98</v>
      </c>
      <c r="M69" s="61">
        <v>134.34</v>
      </c>
    </row>
    <row r="70" spans="2:13" x14ac:dyDescent="0.2">
      <c r="B70" s="58" t="s">
        <v>35</v>
      </c>
      <c r="C70" s="58" t="s">
        <v>67</v>
      </c>
      <c r="D70" s="62">
        <v>0</v>
      </c>
      <c r="E70" s="58" t="s">
        <v>839</v>
      </c>
      <c r="F70" s="58" t="s">
        <v>840</v>
      </c>
      <c r="G70" s="58" t="s">
        <v>39</v>
      </c>
      <c r="H70" s="58" t="s">
        <v>51</v>
      </c>
      <c r="I70" s="60">
        <v>24289</v>
      </c>
      <c r="J70" s="58" t="s">
        <v>41</v>
      </c>
      <c r="K70" s="61">
        <v>0</v>
      </c>
      <c r="L70" s="61">
        <v>0</v>
      </c>
      <c r="M70" s="61">
        <v>0</v>
      </c>
    </row>
    <row r="71" spans="2:13" x14ac:dyDescent="0.2">
      <c r="B71" s="58" t="s">
        <v>35</v>
      </c>
      <c r="C71" s="58" t="s">
        <v>887</v>
      </c>
      <c r="D71" s="62">
        <v>1</v>
      </c>
      <c r="E71" s="58" t="s">
        <v>839</v>
      </c>
      <c r="F71" s="58" t="s">
        <v>840</v>
      </c>
      <c r="G71" s="58" t="s">
        <v>39</v>
      </c>
      <c r="H71" s="58" t="s">
        <v>51</v>
      </c>
      <c r="I71" s="60">
        <v>24289</v>
      </c>
      <c r="J71" s="58" t="s">
        <v>41</v>
      </c>
      <c r="K71" s="61">
        <v>14068.37</v>
      </c>
      <c r="L71" s="61">
        <v>12317.29</v>
      </c>
      <c r="M71" s="61">
        <v>1751.08</v>
      </c>
    </row>
    <row r="72" spans="2:13" x14ac:dyDescent="0.2">
      <c r="B72" s="58" t="s">
        <v>35</v>
      </c>
      <c r="C72" s="58" t="s">
        <v>888</v>
      </c>
      <c r="D72" s="62">
        <v>1</v>
      </c>
      <c r="E72" s="58" t="s">
        <v>839</v>
      </c>
      <c r="F72" s="58" t="s">
        <v>840</v>
      </c>
      <c r="G72" s="58" t="s">
        <v>39</v>
      </c>
      <c r="H72" s="58" t="s">
        <v>51</v>
      </c>
      <c r="I72" s="60">
        <v>24289</v>
      </c>
      <c r="J72" s="58" t="s">
        <v>41</v>
      </c>
      <c r="K72" s="61">
        <v>913.21</v>
      </c>
      <c r="L72" s="61">
        <v>799.54</v>
      </c>
      <c r="M72" s="61">
        <v>113.67</v>
      </c>
    </row>
    <row r="73" spans="2:13" x14ac:dyDescent="0.2">
      <c r="B73" s="58" t="s">
        <v>35</v>
      </c>
      <c r="C73" s="58" t="s">
        <v>907</v>
      </c>
      <c r="D73" s="62">
        <v>1</v>
      </c>
      <c r="E73" s="58" t="s">
        <v>839</v>
      </c>
      <c r="F73" s="58" t="s">
        <v>840</v>
      </c>
      <c r="G73" s="58" t="s">
        <v>39</v>
      </c>
      <c r="H73" s="58" t="s">
        <v>51</v>
      </c>
      <c r="I73" s="60">
        <v>26115</v>
      </c>
      <c r="J73" s="58" t="s">
        <v>41</v>
      </c>
      <c r="K73" s="61">
        <v>1155.5999999999999</v>
      </c>
      <c r="L73" s="61">
        <v>959.56</v>
      </c>
      <c r="M73" s="61">
        <v>196.04</v>
      </c>
    </row>
    <row r="74" spans="2:13" x14ac:dyDescent="0.2">
      <c r="B74" s="58" t="s">
        <v>35</v>
      </c>
      <c r="C74" s="58" t="s">
        <v>395</v>
      </c>
      <c r="D74" s="62">
        <v>1</v>
      </c>
      <c r="E74" s="58" t="s">
        <v>839</v>
      </c>
      <c r="F74" s="58" t="s">
        <v>840</v>
      </c>
      <c r="G74" s="58" t="s">
        <v>39</v>
      </c>
      <c r="H74" s="58" t="s">
        <v>51</v>
      </c>
      <c r="I74" s="60">
        <v>26846</v>
      </c>
      <c r="J74" s="58" t="s">
        <v>41</v>
      </c>
      <c r="K74" s="61">
        <v>455.47</v>
      </c>
      <c r="L74" s="61">
        <v>368.12</v>
      </c>
      <c r="M74" s="61">
        <v>87.35</v>
      </c>
    </row>
    <row r="75" spans="2:13" x14ac:dyDescent="0.2">
      <c r="B75" s="58" t="s">
        <v>35</v>
      </c>
      <c r="C75" s="58" t="s">
        <v>871</v>
      </c>
      <c r="D75" s="62">
        <v>1</v>
      </c>
      <c r="E75" s="58" t="s">
        <v>839</v>
      </c>
      <c r="F75" s="58" t="s">
        <v>840</v>
      </c>
      <c r="G75" s="58" t="s">
        <v>39</v>
      </c>
      <c r="H75" s="58" t="s">
        <v>51</v>
      </c>
      <c r="I75" s="60">
        <v>26846</v>
      </c>
      <c r="J75" s="58" t="s">
        <v>41</v>
      </c>
      <c r="K75" s="61">
        <v>2513.73</v>
      </c>
      <c r="L75" s="61">
        <v>2031.67</v>
      </c>
      <c r="M75" s="61">
        <v>482.06</v>
      </c>
    </row>
    <row r="76" spans="2:13" x14ac:dyDescent="0.2">
      <c r="B76" s="58" t="s">
        <v>35</v>
      </c>
      <c r="C76" s="58" t="s">
        <v>873</v>
      </c>
      <c r="D76" s="62">
        <v>1</v>
      </c>
      <c r="E76" s="58" t="s">
        <v>839</v>
      </c>
      <c r="F76" s="58" t="s">
        <v>840</v>
      </c>
      <c r="G76" s="58" t="s">
        <v>39</v>
      </c>
      <c r="H76" s="58" t="s">
        <v>51</v>
      </c>
      <c r="I76" s="60">
        <v>26846</v>
      </c>
      <c r="J76" s="58" t="s">
        <v>41</v>
      </c>
      <c r="K76" s="61">
        <v>2707.3</v>
      </c>
      <c r="L76" s="61">
        <v>2188.11</v>
      </c>
      <c r="M76" s="61">
        <v>519.19000000000005</v>
      </c>
    </row>
    <row r="77" spans="2:13" x14ac:dyDescent="0.2">
      <c r="B77" s="58" t="s">
        <v>35</v>
      </c>
      <c r="C77" s="58" t="s">
        <v>880</v>
      </c>
      <c r="D77" s="62">
        <v>1</v>
      </c>
      <c r="E77" s="58" t="s">
        <v>839</v>
      </c>
      <c r="F77" s="58" t="s">
        <v>840</v>
      </c>
      <c r="G77" s="58" t="s">
        <v>39</v>
      </c>
      <c r="H77" s="58" t="s">
        <v>51</v>
      </c>
      <c r="I77" s="60">
        <v>26846</v>
      </c>
      <c r="J77" s="58" t="s">
        <v>41</v>
      </c>
      <c r="K77" s="61">
        <v>4327.79</v>
      </c>
      <c r="L77" s="61">
        <v>3497.84</v>
      </c>
      <c r="M77" s="61">
        <v>829.95</v>
      </c>
    </row>
    <row r="78" spans="2:13" x14ac:dyDescent="0.2">
      <c r="B78" s="58" t="s">
        <v>35</v>
      </c>
      <c r="C78" s="58" t="s">
        <v>884</v>
      </c>
      <c r="D78" s="62">
        <v>1</v>
      </c>
      <c r="E78" s="58" t="s">
        <v>839</v>
      </c>
      <c r="F78" s="58" t="s">
        <v>840</v>
      </c>
      <c r="G78" s="58" t="s">
        <v>39</v>
      </c>
      <c r="H78" s="58" t="s">
        <v>51</v>
      </c>
      <c r="I78" s="60">
        <v>26846</v>
      </c>
      <c r="J78" s="58" t="s">
        <v>41</v>
      </c>
      <c r="K78" s="61">
        <v>1199.8399999999999</v>
      </c>
      <c r="L78" s="61">
        <v>969.74</v>
      </c>
      <c r="M78" s="61">
        <v>230.1</v>
      </c>
    </row>
    <row r="79" spans="2:13" x14ac:dyDescent="0.2">
      <c r="B79" s="58" t="s">
        <v>35</v>
      </c>
      <c r="C79" s="58" t="s">
        <v>912</v>
      </c>
      <c r="D79" s="62">
        <v>1</v>
      </c>
      <c r="E79" s="58" t="s">
        <v>839</v>
      </c>
      <c r="F79" s="58" t="s">
        <v>840</v>
      </c>
      <c r="G79" s="58" t="s">
        <v>39</v>
      </c>
      <c r="H79" s="58" t="s">
        <v>51</v>
      </c>
      <c r="I79" s="60">
        <v>26846</v>
      </c>
      <c r="J79" s="58" t="s">
        <v>41</v>
      </c>
      <c r="K79" s="61">
        <v>74649.600000000006</v>
      </c>
      <c r="L79" s="61">
        <v>60333.87</v>
      </c>
      <c r="M79" s="61">
        <v>14315.73</v>
      </c>
    </row>
    <row r="80" spans="2:13" x14ac:dyDescent="0.2">
      <c r="B80" s="58" t="s">
        <v>35</v>
      </c>
      <c r="C80" s="58" t="s">
        <v>860</v>
      </c>
      <c r="D80" s="62">
        <v>1</v>
      </c>
      <c r="E80" s="58" t="s">
        <v>839</v>
      </c>
      <c r="F80" s="58" t="s">
        <v>840</v>
      </c>
      <c r="G80" s="58" t="s">
        <v>39</v>
      </c>
      <c r="H80" s="58" t="s">
        <v>51</v>
      </c>
      <c r="I80" s="60">
        <v>27576</v>
      </c>
      <c r="J80" s="58" t="s">
        <v>41</v>
      </c>
      <c r="K80" s="61">
        <v>47398.2</v>
      </c>
      <c r="L80" s="61">
        <v>37142.79</v>
      </c>
      <c r="M80" s="61">
        <v>10255.41</v>
      </c>
    </row>
    <row r="81" spans="2:13" x14ac:dyDescent="0.2">
      <c r="B81" s="58" t="s">
        <v>35</v>
      </c>
      <c r="C81" s="58" t="s">
        <v>863</v>
      </c>
      <c r="D81" s="62">
        <v>1</v>
      </c>
      <c r="E81" s="58" t="s">
        <v>839</v>
      </c>
      <c r="F81" s="58" t="s">
        <v>840</v>
      </c>
      <c r="G81" s="58" t="s">
        <v>39</v>
      </c>
      <c r="H81" s="58" t="s">
        <v>51</v>
      </c>
      <c r="I81" s="60">
        <v>27576</v>
      </c>
      <c r="J81" s="58" t="s">
        <v>41</v>
      </c>
      <c r="K81" s="61">
        <v>13802.38</v>
      </c>
      <c r="L81" s="61">
        <v>10816</v>
      </c>
      <c r="M81" s="61">
        <v>2986.38</v>
      </c>
    </row>
    <row r="82" spans="2:13" x14ac:dyDescent="0.2">
      <c r="B82" s="58" t="s">
        <v>35</v>
      </c>
      <c r="C82" s="58" t="s">
        <v>173</v>
      </c>
      <c r="D82" s="62">
        <v>1</v>
      </c>
      <c r="E82" s="58" t="s">
        <v>839</v>
      </c>
      <c r="F82" s="58" t="s">
        <v>840</v>
      </c>
      <c r="G82" s="58" t="s">
        <v>39</v>
      </c>
      <c r="H82" s="58" t="s">
        <v>51</v>
      </c>
      <c r="I82" s="60">
        <v>27576</v>
      </c>
      <c r="J82" s="58" t="s">
        <v>41</v>
      </c>
      <c r="K82" s="61">
        <v>12199.68</v>
      </c>
      <c r="L82" s="61">
        <v>9560.07</v>
      </c>
      <c r="M82" s="61">
        <v>2639.61</v>
      </c>
    </row>
    <row r="83" spans="2:13" x14ac:dyDescent="0.2">
      <c r="B83" s="58" t="s">
        <v>35</v>
      </c>
      <c r="C83" s="58" t="s">
        <v>138</v>
      </c>
      <c r="D83" s="62">
        <v>9</v>
      </c>
      <c r="E83" s="58" t="s">
        <v>839</v>
      </c>
      <c r="F83" s="58" t="s">
        <v>840</v>
      </c>
      <c r="G83" s="58" t="s">
        <v>39</v>
      </c>
      <c r="H83" s="58" t="s">
        <v>51</v>
      </c>
      <c r="I83" s="60">
        <v>27576</v>
      </c>
      <c r="J83" s="58" t="s">
        <v>41</v>
      </c>
      <c r="K83" s="61">
        <v>17012.47</v>
      </c>
      <c r="L83" s="61">
        <v>13331.53</v>
      </c>
      <c r="M83" s="61">
        <v>3680.94</v>
      </c>
    </row>
    <row r="84" spans="2:13" x14ac:dyDescent="0.2">
      <c r="B84" s="58" t="s">
        <v>35</v>
      </c>
      <c r="C84" s="58" t="s">
        <v>62</v>
      </c>
      <c r="D84" s="62">
        <v>1</v>
      </c>
      <c r="E84" s="58" t="s">
        <v>839</v>
      </c>
      <c r="F84" s="58" t="s">
        <v>840</v>
      </c>
      <c r="G84" s="58" t="s">
        <v>39</v>
      </c>
      <c r="H84" s="58" t="s">
        <v>51</v>
      </c>
      <c r="I84" s="60">
        <v>27576</v>
      </c>
      <c r="J84" s="58" t="s">
        <v>41</v>
      </c>
      <c r="K84" s="61">
        <v>14446.96</v>
      </c>
      <c r="L84" s="61">
        <v>11321.11</v>
      </c>
      <c r="M84" s="61">
        <v>3125.85</v>
      </c>
    </row>
    <row r="85" spans="2:13" x14ac:dyDescent="0.2">
      <c r="B85" s="58" t="s">
        <v>35</v>
      </c>
      <c r="C85" s="58" t="s">
        <v>66</v>
      </c>
      <c r="D85" s="62">
        <v>5</v>
      </c>
      <c r="E85" s="58" t="s">
        <v>839</v>
      </c>
      <c r="F85" s="58" t="s">
        <v>840</v>
      </c>
      <c r="G85" s="58" t="s">
        <v>39</v>
      </c>
      <c r="H85" s="58" t="s">
        <v>51</v>
      </c>
      <c r="I85" s="60">
        <v>27576</v>
      </c>
      <c r="J85" s="58" t="s">
        <v>41</v>
      </c>
      <c r="K85" s="61">
        <v>10495.19</v>
      </c>
      <c r="L85" s="61">
        <v>8224.3799999999992</v>
      </c>
      <c r="M85" s="61">
        <v>2270.81</v>
      </c>
    </row>
    <row r="86" spans="2:13" x14ac:dyDescent="0.2">
      <c r="B86" s="58" t="s">
        <v>35</v>
      </c>
      <c r="C86" s="58" t="s">
        <v>895</v>
      </c>
      <c r="D86" s="62">
        <v>3</v>
      </c>
      <c r="E86" s="58" t="s">
        <v>839</v>
      </c>
      <c r="F86" s="58" t="s">
        <v>840</v>
      </c>
      <c r="G86" s="58" t="s">
        <v>39</v>
      </c>
      <c r="H86" s="58" t="s">
        <v>51</v>
      </c>
      <c r="I86" s="60">
        <v>27576</v>
      </c>
      <c r="J86" s="58" t="s">
        <v>41</v>
      </c>
      <c r="K86" s="61">
        <v>7773.01</v>
      </c>
      <c r="L86" s="61">
        <v>6091.19</v>
      </c>
      <c r="M86" s="61">
        <v>1681.82</v>
      </c>
    </row>
    <row r="87" spans="2:13" x14ac:dyDescent="0.2">
      <c r="B87" s="58" t="s">
        <v>35</v>
      </c>
      <c r="C87" s="58" t="s">
        <v>898</v>
      </c>
      <c r="D87" s="62">
        <v>2</v>
      </c>
      <c r="E87" s="58" t="s">
        <v>839</v>
      </c>
      <c r="F87" s="58" t="s">
        <v>840</v>
      </c>
      <c r="G87" s="58" t="s">
        <v>39</v>
      </c>
      <c r="H87" s="58" t="s">
        <v>51</v>
      </c>
      <c r="I87" s="60">
        <v>27576</v>
      </c>
      <c r="J87" s="58" t="s">
        <v>41</v>
      </c>
      <c r="K87" s="61">
        <v>7605.31</v>
      </c>
      <c r="L87" s="61">
        <v>5959.77</v>
      </c>
      <c r="M87" s="61">
        <v>1645.54</v>
      </c>
    </row>
    <row r="88" spans="2:13" x14ac:dyDescent="0.2">
      <c r="B88" s="58" t="s">
        <v>35</v>
      </c>
      <c r="C88" s="58" t="s">
        <v>79</v>
      </c>
      <c r="D88" s="62">
        <v>3</v>
      </c>
      <c r="E88" s="58" t="s">
        <v>839</v>
      </c>
      <c r="F88" s="58" t="s">
        <v>840</v>
      </c>
      <c r="G88" s="58" t="s">
        <v>39</v>
      </c>
      <c r="H88" s="58" t="s">
        <v>51</v>
      </c>
      <c r="I88" s="60">
        <v>27576</v>
      </c>
      <c r="J88" s="58" t="s">
        <v>41</v>
      </c>
      <c r="K88" s="61">
        <v>17500.87</v>
      </c>
      <c r="L88" s="61">
        <v>13714.26</v>
      </c>
      <c r="M88" s="61">
        <v>3786.61</v>
      </c>
    </row>
    <row r="89" spans="2:13" x14ac:dyDescent="0.2">
      <c r="B89" s="58" t="s">
        <v>35</v>
      </c>
      <c r="C89" s="58" t="s">
        <v>119</v>
      </c>
      <c r="D89" s="62">
        <v>4</v>
      </c>
      <c r="E89" s="58" t="s">
        <v>839</v>
      </c>
      <c r="F89" s="58" t="s">
        <v>840</v>
      </c>
      <c r="G89" s="58" t="s">
        <v>39</v>
      </c>
      <c r="H89" s="58" t="s">
        <v>115</v>
      </c>
      <c r="I89" s="60">
        <v>27576</v>
      </c>
      <c r="J89" s="58" t="s">
        <v>41</v>
      </c>
      <c r="K89" s="61">
        <v>8418.31</v>
      </c>
      <c r="L89" s="61">
        <v>8418.31</v>
      </c>
      <c r="M89" s="61">
        <v>0</v>
      </c>
    </row>
    <row r="90" spans="2:13" x14ac:dyDescent="0.2">
      <c r="B90" s="58" t="s">
        <v>35</v>
      </c>
      <c r="C90" s="58" t="s">
        <v>875</v>
      </c>
      <c r="D90" s="62">
        <v>1</v>
      </c>
      <c r="E90" s="58" t="s">
        <v>839</v>
      </c>
      <c r="F90" s="58" t="s">
        <v>840</v>
      </c>
      <c r="G90" s="58" t="s">
        <v>39</v>
      </c>
      <c r="H90" s="58" t="s">
        <v>51</v>
      </c>
      <c r="I90" s="60">
        <v>29403</v>
      </c>
      <c r="J90" s="58" t="s">
        <v>41</v>
      </c>
      <c r="K90" s="61">
        <v>90556.21</v>
      </c>
      <c r="L90" s="61">
        <v>64434.48</v>
      </c>
      <c r="M90" s="61">
        <v>26121.73</v>
      </c>
    </row>
    <row r="91" spans="2:13" x14ac:dyDescent="0.2">
      <c r="B91" s="58" t="s">
        <v>35</v>
      </c>
      <c r="C91" s="58" t="s">
        <v>138</v>
      </c>
      <c r="D91" s="62">
        <v>6</v>
      </c>
      <c r="E91" s="58" t="s">
        <v>839</v>
      </c>
      <c r="F91" s="58" t="s">
        <v>840</v>
      </c>
      <c r="G91" s="58" t="s">
        <v>39</v>
      </c>
      <c r="H91" s="58" t="s">
        <v>51</v>
      </c>
      <c r="I91" s="60">
        <v>29403</v>
      </c>
      <c r="J91" s="58" t="s">
        <v>41</v>
      </c>
      <c r="K91" s="61">
        <v>12748.65</v>
      </c>
      <c r="L91" s="61">
        <v>9071.19</v>
      </c>
      <c r="M91" s="61">
        <v>3677.46</v>
      </c>
    </row>
    <row r="92" spans="2:13" x14ac:dyDescent="0.2">
      <c r="B92" s="58" t="s">
        <v>35</v>
      </c>
      <c r="C92" s="58" t="s">
        <v>890</v>
      </c>
      <c r="D92" s="62">
        <v>1</v>
      </c>
      <c r="E92" s="58" t="s">
        <v>839</v>
      </c>
      <c r="F92" s="58" t="s">
        <v>840</v>
      </c>
      <c r="G92" s="58" t="s">
        <v>39</v>
      </c>
      <c r="H92" s="58" t="s">
        <v>51</v>
      </c>
      <c r="I92" s="60">
        <v>29403</v>
      </c>
      <c r="J92" s="58" t="s">
        <v>41</v>
      </c>
      <c r="K92" s="61">
        <v>3735.2</v>
      </c>
      <c r="L92" s="61">
        <v>2657.75</v>
      </c>
      <c r="M92" s="61">
        <v>1077.45</v>
      </c>
    </row>
    <row r="93" spans="2:13" x14ac:dyDescent="0.2">
      <c r="B93" s="58" t="s">
        <v>35</v>
      </c>
      <c r="C93" s="58" t="s">
        <v>892</v>
      </c>
      <c r="D93" s="62">
        <v>3</v>
      </c>
      <c r="E93" s="58" t="s">
        <v>839</v>
      </c>
      <c r="F93" s="58" t="s">
        <v>840</v>
      </c>
      <c r="G93" s="58" t="s">
        <v>39</v>
      </c>
      <c r="H93" s="58" t="s">
        <v>51</v>
      </c>
      <c r="I93" s="60">
        <v>29403</v>
      </c>
      <c r="J93" s="58" t="s">
        <v>41</v>
      </c>
      <c r="K93" s="61">
        <v>1080.1300000000001</v>
      </c>
      <c r="L93" s="61">
        <v>768.56</v>
      </c>
      <c r="M93" s="61">
        <v>311.57</v>
      </c>
    </row>
    <row r="94" spans="2:13" x14ac:dyDescent="0.2">
      <c r="B94" s="58" t="s">
        <v>35</v>
      </c>
      <c r="C94" s="58" t="s">
        <v>894</v>
      </c>
      <c r="D94" s="62">
        <v>13</v>
      </c>
      <c r="E94" s="58" t="s">
        <v>839</v>
      </c>
      <c r="F94" s="58" t="s">
        <v>840</v>
      </c>
      <c r="G94" s="58" t="s">
        <v>39</v>
      </c>
      <c r="H94" s="58" t="s">
        <v>51</v>
      </c>
      <c r="I94" s="60">
        <v>29403</v>
      </c>
      <c r="J94" s="58" t="s">
        <v>41</v>
      </c>
      <c r="K94" s="61">
        <v>4383.93</v>
      </c>
      <c r="L94" s="61">
        <v>3119.35</v>
      </c>
      <c r="M94" s="61">
        <v>1264.58</v>
      </c>
    </row>
    <row r="95" spans="2:13" x14ac:dyDescent="0.2">
      <c r="B95" s="58" t="s">
        <v>35</v>
      </c>
      <c r="C95" s="58" t="s">
        <v>899</v>
      </c>
      <c r="D95" s="62">
        <v>3</v>
      </c>
      <c r="E95" s="58" t="s">
        <v>839</v>
      </c>
      <c r="F95" s="58" t="s">
        <v>840</v>
      </c>
      <c r="G95" s="58" t="s">
        <v>39</v>
      </c>
      <c r="H95" s="58" t="s">
        <v>51</v>
      </c>
      <c r="I95" s="60">
        <v>29403</v>
      </c>
      <c r="J95" s="58" t="s">
        <v>41</v>
      </c>
      <c r="K95" s="61">
        <v>7806.96</v>
      </c>
      <c r="L95" s="61">
        <v>5554.97</v>
      </c>
      <c r="M95" s="61">
        <v>2251.9899999999998</v>
      </c>
    </row>
    <row r="96" spans="2:13" x14ac:dyDescent="0.2">
      <c r="B96" s="58" t="s">
        <v>35</v>
      </c>
      <c r="C96" s="58" t="s">
        <v>901</v>
      </c>
      <c r="D96" s="62">
        <v>8</v>
      </c>
      <c r="E96" s="58" t="s">
        <v>839</v>
      </c>
      <c r="F96" s="58" t="s">
        <v>840</v>
      </c>
      <c r="G96" s="58" t="s">
        <v>39</v>
      </c>
      <c r="H96" s="58" t="s">
        <v>51</v>
      </c>
      <c r="I96" s="60">
        <v>29403</v>
      </c>
      <c r="J96" s="58" t="s">
        <v>41</v>
      </c>
      <c r="K96" s="61">
        <v>3249.24</v>
      </c>
      <c r="L96" s="61">
        <v>2311.9699999999998</v>
      </c>
      <c r="M96" s="61">
        <v>937.27</v>
      </c>
    </row>
    <row r="97" spans="2:13" x14ac:dyDescent="0.2">
      <c r="B97" s="58" t="s">
        <v>35</v>
      </c>
      <c r="C97" s="58" t="s">
        <v>902</v>
      </c>
      <c r="D97" s="62">
        <v>1</v>
      </c>
      <c r="E97" s="58" t="s">
        <v>839</v>
      </c>
      <c r="F97" s="58" t="s">
        <v>840</v>
      </c>
      <c r="G97" s="58" t="s">
        <v>39</v>
      </c>
      <c r="H97" s="58" t="s">
        <v>51</v>
      </c>
      <c r="I97" s="60">
        <v>29403</v>
      </c>
      <c r="J97" s="58" t="s">
        <v>41</v>
      </c>
      <c r="K97" s="61">
        <v>10906.77</v>
      </c>
      <c r="L97" s="61">
        <v>7760.62</v>
      </c>
      <c r="M97" s="61">
        <v>3146.15</v>
      </c>
    </row>
    <row r="98" spans="2:13" x14ac:dyDescent="0.2">
      <c r="B98" s="58" t="s">
        <v>35</v>
      </c>
      <c r="C98" s="58" t="s">
        <v>904</v>
      </c>
      <c r="D98" s="62">
        <v>3</v>
      </c>
      <c r="E98" s="58" t="s">
        <v>839</v>
      </c>
      <c r="F98" s="58" t="s">
        <v>840</v>
      </c>
      <c r="G98" s="58" t="s">
        <v>39</v>
      </c>
      <c r="H98" s="58" t="s">
        <v>51</v>
      </c>
      <c r="I98" s="60">
        <v>29403</v>
      </c>
      <c r="J98" s="58" t="s">
        <v>41</v>
      </c>
      <c r="K98" s="61">
        <v>33877.57</v>
      </c>
      <c r="L98" s="61">
        <v>24105.29</v>
      </c>
      <c r="M98" s="61">
        <v>9772.2800000000007</v>
      </c>
    </row>
    <row r="99" spans="2:13" x14ac:dyDescent="0.2">
      <c r="B99" s="58" t="s">
        <v>35</v>
      </c>
      <c r="C99" s="58" t="s">
        <v>906</v>
      </c>
      <c r="D99" s="62">
        <v>1</v>
      </c>
      <c r="E99" s="58" t="s">
        <v>839</v>
      </c>
      <c r="F99" s="58" t="s">
        <v>840</v>
      </c>
      <c r="G99" s="58" t="s">
        <v>39</v>
      </c>
      <c r="H99" s="58" t="s">
        <v>51</v>
      </c>
      <c r="I99" s="60">
        <v>29403</v>
      </c>
      <c r="J99" s="58" t="s">
        <v>41</v>
      </c>
      <c r="K99" s="61">
        <v>55887.15</v>
      </c>
      <c r="L99" s="61">
        <v>39766.01</v>
      </c>
      <c r="M99" s="61">
        <v>16121.14</v>
      </c>
    </row>
    <row r="100" spans="2:13" x14ac:dyDescent="0.2">
      <c r="B100" s="58" t="s">
        <v>35</v>
      </c>
      <c r="C100" s="58" t="s">
        <v>908</v>
      </c>
      <c r="D100" s="62">
        <v>1</v>
      </c>
      <c r="E100" s="58" t="s">
        <v>839</v>
      </c>
      <c r="F100" s="58" t="s">
        <v>840</v>
      </c>
      <c r="G100" s="58" t="s">
        <v>39</v>
      </c>
      <c r="H100" s="58" t="s">
        <v>51</v>
      </c>
      <c r="I100" s="60">
        <v>29403</v>
      </c>
      <c r="J100" s="58" t="s">
        <v>41</v>
      </c>
      <c r="K100" s="61">
        <v>101693.73</v>
      </c>
      <c r="L100" s="61">
        <v>72359.289999999994</v>
      </c>
      <c r="M100" s="61">
        <v>29334.44</v>
      </c>
    </row>
    <row r="101" spans="2:13" x14ac:dyDescent="0.2">
      <c r="B101" s="58" t="s">
        <v>35</v>
      </c>
      <c r="C101" s="58" t="s">
        <v>911</v>
      </c>
      <c r="D101" s="62">
        <v>3</v>
      </c>
      <c r="E101" s="58" t="s">
        <v>839</v>
      </c>
      <c r="F101" s="58" t="s">
        <v>840</v>
      </c>
      <c r="G101" s="58" t="s">
        <v>39</v>
      </c>
      <c r="H101" s="58" t="s">
        <v>51</v>
      </c>
      <c r="I101" s="60">
        <v>29403</v>
      </c>
      <c r="J101" s="58" t="s">
        <v>41</v>
      </c>
      <c r="K101" s="61">
        <v>2681.69</v>
      </c>
      <c r="L101" s="61">
        <v>1908.13</v>
      </c>
      <c r="M101" s="61">
        <v>773.56</v>
      </c>
    </row>
    <row r="102" spans="2:13" x14ac:dyDescent="0.2">
      <c r="B102" s="58" t="s">
        <v>35</v>
      </c>
      <c r="C102" s="58" t="s">
        <v>917</v>
      </c>
      <c r="D102" s="62">
        <v>1</v>
      </c>
      <c r="E102" s="58" t="s">
        <v>839</v>
      </c>
      <c r="F102" s="58" t="s">
        <v>840</v>
      </c>
      <c r="G102" s="58" t="s">
        <v>39</v>
      </c>
      <c r="H102" s="58" t="s">
        <v>51</v>
      </c>
      <c r="I102" s="60">
        <v>29403</v>
      </c>
      <c r="J102" s="58" t="s">
        <v>41</v>
      </c>
      <c r="K102" s="61">
        <v>29187.19</v>
      </c>
      <c r="L102" s="61">
        <v>20767.89</v>
      </c>
      <c r="M102" s="61">
        <v>8419.2999999999993</v>
      </c>
    </row>
    <row r="103" spans="2:13" x14ac:dyDescent="0.2">
      <c r="B103" s="58" t="s">
        <v>35</v>
      </c>
      <c r="C103" s="58" t="s">
        <v>924</v>
      </c>
      <c r="D103" s="62">
        <v>1</v>
      </c>
      <c r="E103" s="58" t="s">
        <v>839</v>
      </c>
      <c r="F103" s="58" t="s">
        <v>840</v>
      </c>
      <c r="G103" s="58" t="s">
        <v>39</v>
      </c>
      <c r="H103" s="58" t="s">
        <v>115</v>
      </c>
      <c r="I103" s="60">
        <v>29403</v>
      </c>
      <c r="J103" s="58" t="s">
        <v>41</v>
      </c>
      <c r="K103" s="61">
        <v>4086.43</v>
      </c>
      <c r="L103" s="61">
        <v>4086.43</v>
      </c>
      <c r="M103" s="61">
        <v>0</v>
      </c>
    </row>
    <row r="104" spans="2:13" x14ac:dyDescent="0.2">
      <c r="B104" s="58" t="s">
        <v>35</v>
      </c>
      <c r="C104" s="58" t="s">
        <v>126</v>
      </c>
      <c r="D104" s="62">
        <v>1</v>
      </c>
      <c r="E104" s="58" t="s">
        <v>839</v>
      </c>
      <c r="F104" s="58" t="s">
        <v>840</v>
      </c>
      <c r="G104" s="58" t="s">
        <v>39</v>
      </c>
      <c r="H104" s="58" t="s">
        <v>51</v>
      </c>
      <c r="I104" s="60">
        <v>29768</v>
      </c>
      <c r="J104" s="58" t="s">
        <v>41</v>
      </c>
      <c r="K104" s="61">
        <v>6938.44</v>
      </c>
      <c r="L104" s="61">
        <v>4824.91</v>
      </c>
      <c r="M104" s="61">
        <v>2113.5300000000002</v>
      </c>
    </row>
    <row r="105" spans="2:13" x14ac:dyDescent="0.2">
      <c r="B105" s="58" t="s">
        <v>35</v>
      </c>
      <c r="C105" s="58" t="s">
        <v>881</v>
      </c>
      <c r="D105" s="62">
        <v>3</v>
      </c>
      <c r="E105" s="58" t="s">
        <v>839</v>
      </c>
      <c r="F105" s="58" t="s">
        <v>840</v>
      </c>
      <c r="G105" s="58" t="s">
        <v>39</v>
      </c>
      <c r="H105" s="58" t="s">
        <v>51</v>
      </c>
      <c r="I105" s="60">
        <v>29768</v>
      </c>
      <c r="J105" s="58" t="s">
        <v>41</v>
      </c>
      <c r="K105" s="61">
        <v>3948.1</v>
      </c>
      <c r="L105" s="61">
        <v>2745.46</v>
      </c>
      <c r="M105" s="61">
        <v>1202.6400000000001</v>
      </c>
    </row>
    <row r="106" spans="2:13" x14ac:dyDescent="0.2">
      <c r="B106" s="58" t="s">
        <v>35</v>
      </c>
      <c r="C106" s="58" t="s">
        <v>915</v>
      </c>
      <c r="D106" s="62">
        <v>1</v>
      </c>
      <c r="E106" s="58" t="s">
        <v>839</v>
      </c>
      <c r="F106" s="58" t="s">
        <v>840</v>
      </c>
      <c r="G106" s="58" t="s">
        <v>39</v>
      </c>
      <c r="H106" s="58" t="s">
        <v>51</v>
      </c>
      <c r="I106" s="60">
        <v>30498</v>
      </c>
      <c r="J106" s="58" t="s">
        <v>41</v>
      </c>
      <c r="K106" s="61">
        <v>10558.75</v>
      </c>
      <c r="L106" s="61">
        <v>6983.82</v>
      </c>
      <c r="M106" s="61">
        <v>3574.93</v>
      </c>
    </row>
    <row r="107" spans="2:13" x14ac:dyDescent="0.2">
      <c r="B107" s="58" t="s">
        <v>35</v>
      </c>
      <c r="C107" s="58" t="s">
        <v>925</v>
      </c>
      <c r="D107" s="62">
        <v>1</v>
      </c>
      <c r="E107" s="58" t="s">
        <v>839</v>
      </c>
      <c r="F107" s="58" t="s">
        <v>840</v>
      </c>
      <c r="G107" s="58" t="s">
        <v>39</v>
      </c>
      <c r="H107" s="58" t="s">
        <v>115</v>
      </c>
      <c r="I107" s="60">
        <v>30498</v>
      </c>
      <c r="J107" s="58" t="s">
        <v>41</v>
      </c>
      <c r="K107" s="61">
        <v>1821.75</v>
      </c>
      <c r="L107" s="61">
        <v>1821.75</v>
      </c>
      <c r="M107" s="61">
        <v>0</v>
      </c>
    </row>
    <row r="108" spans="2:13" x14ac:dyDescent="0.2">
      <c r="B108" s="58" t="s">
        <v>35</v>
      </c>
      <c r="C108" s="58" t="s">
        <v>858</v>
      </c>
      <c r="D108" s="62">
        <v>1</v>
      </c>
      <c r="E108" s="58" t="s">
        <v>839</v>
      </c>
      <c r="F108" s="58" t="s">
        <v>840</v>
      </c>
      <c r="G108" s="58" t="s">
        <v>39</v>
      </c>
      <c r="H108" s="58" t="s">
        <v>51</v>
      </c>
      <c r="I108" s="60">
        <v>30864</v>
      </c>
      <c r="J108" s="58" t="s">
        <v>41</v>
      </c>
      <c r="K108" s="61">
        <v>13928.04</v>
      </c>
      <c r="L108" s="61">
        <v>8964.9699999999993</v>
      </c>
      <c r="M108" s="61">
        <v>4963.07</v>
      </c>
    </row>
    <row r="109" spans="2:13" x14ac:dyDescent="0.2">
      <c r="B109" s="58" t="s">
        <v>35</v>
      </c>
      <c r="C109" s="58" t="s">
        <v>879</v>
      </c>
      <c r="D109" s="62">
        <v>1</v>
      </c>
      <c r="E109" s="58" t="s">
        <v>839</v>
      </c>
      <c r="F109" s="58" t="s">
        <v>840</v>
      </c>
      <c r="G109" s="58" t="s">
        <v>39</v>
      </c>
      <c r="H109" s="58" t="s">
        <v>51</v>
      </c>
      <c r="I109" s="60">
        <v>30864</v>
      </c>
      <c r="J109" s="58" t="s">
        <v>41</v>
      </c>
      <c r="K109" s="61">
        <v>28798.32</v>
      </c>
      <c r="L109" s="61">
        <v>18536.43</v>
      </c>
      <c r="M109" s="61">
        <v>10261.89</v>
      </c>
    </row>
    <row r="110" spans="2:13" x14ac:dyDescent="0.2">
      <c r="B110" s="58" t="s">
        <v>35</v>
      </c>
      <c r="C110" s="58" t="s">
        <v>844</v>
      </c>
      <c r="D110" s="62">
        <v>1</v>
      </c>
      <c r="E110" s="58" t="s">
        <v>839</v>
      </c>
      <c r="F110" s="58" t="s">
        <v>840</v>
      </c>
      <c r="G110" s="58" t="s">
        <v>39</v>
      </c>
      <c r="H110" s="58" t="s">
        <v>45</v>
      </c>
      <c r="I110" s="60">
        <v>30864</v>
      </c>
      <c r="J110" s="58" t="s">
        <v>41</v>
      </c>
      <c r="K110" s="61">
        <v>5387.73</v>
      </c>
      <c r="L110" s="61">
        <v>3467</v>
      </c>
      <c r="M110" s="61">
        <v>1920.73</v>
      </c>
    </row>
    <row r="111" spans="2:13" x14ac:dyDescent="0.2">
      <c r="B111" s="58" t="s">
        <v>35</v>
      </c>
      <c r="C111" s="58" t="s">
        <v>847</v>
      </c>
      <c r="D111" s="62">
        <v>1</v>
      </c>
      <c r="E111" s="58" t="s">
        <v>839</v>
      </c>
      <c r="F111" s="58" t="s">
        <v>840</v>
      </c>
      <c r="G111" s="58" t="s">
        <v>39</v>
      </c>
      <c r="H111" s="58" t="s">
        <v>45</v>
      </c>
      <c r="I111" s="60">
        <v>30864</v>
      </c>
      <c r="J111" s="58" t="s">
        <v>41</v>
      </c>
      <c r="K111" s="61">
        <v>8777.09</v>
      </c>
      <c r="L111" s="61">
        <v>5648.05</v>
      </c>
      <c r="M111" s="61">
        <v>3129.04</v>
      </c>
    </row>
    <row r="112" spans="2:13" x14ac:dyDescent="0.2">
      <c r="B112" s="58" t="s">
        <v>35</v>
      </c>
      <c r="C112" s="58" t="s">
        <v>119</v>
      </c>
      <c r="D112" s="62">
        <v>4</v>
      </c>
      <c r="E112" s="58" t="s">
        <v>839</v>
      </c>
      <c r="F112" s="58" t="s">
        <v>840</v>
      </c>
      <c r="G112" s="58" t="s">
        <v>39</v>
      </c>
      <c r="H112" s="58" t="s">
        <v>115</v>
      </c>
      <c r="I112" s="60">
        <v>31959</v>
      </c>
      <c r="J112" s="58" t="s">
        <v>41</v>
      </c>
      <c r="K112" s="61">
        <v>16086.3</v>
      </c>
      <c r="L112" s="61">
        <v>16086.3</v>
      </c>
      <c r="M112" s="61">
        <v>0</v>
      </c>
    </row>
    <row r="113" spans="2:13" x14ac:dyDescent="0.2">
      <c r="B113" s="58" t="s">
        <v>35</v>
      </c>
      <c r="C113" s="58" t="s">
        <v>918</v>
      </c>
      <c r="D113" s="62">
        <v>1</v>
      </c>
      <c r="E113" s="58" t="s">
        <v>839</v>
      </c>
      <c r="F113" s="58" t="s">
        <v>840</v>
      </c>
      <c r="G113" s="58" t="s">
        <v>39</v>
      </c>
      <c r="H113" s="58" t="s">
        <v>51</v>
      </c>
      <c r="I113" s="60">
        <v>33420</v>
      </c>
      <c r="J113" s="58" t="s">
        <v>41</v>
      </c>
      <c r="K113" s="61">
        <v>2526.94</v>
      </c>
      <c r="L113" s="61">
        <v>1278.67</v>
      </c>
      <c r="M113" s="61">
        <v>1248.27</v>
      </c>
    </row>
    <row r="114" spans="2:13" x14ac:dyDescent="0.2">
      <c r="B114" s="58" t="s">
        <v>35</v>
      </c>
      <c r="C114" s="58" t="s">
        <v>920</v>
      </c>
      <c r="D114" s="62">
        <v>1</v>
      </c>
      <c r="E114" s="58" t="s">
        <v>839</v>
      </c>
      <c r="F114" s="58" t="s">
        <v>840</v>
      </c>
      <c r="G114" s="58" t="s">
        <v>39</v>
      </c>
      <c r="H114" s="58" t="s">
        <v>51</v>
      </c>
      <c r="I114" s="60">
        <v>33420</v>
      </c>
      <c r="J114" s="58" t="s">
        <v>41</v>
      </c>
      <c r="K114" s="61">
        <v>888.01</v>
      </c>
      <c r="L114" s="61">
        <v>449.35</v>
      </c>
      <c r="M114" s="61">
        <v>438.66</v>
      </c>
    </row>
    <row r="115" spans="2:13" x14ac:dyDescent="0.2">
      <c r="B115" s="58" t="s">
        <v>35</v>
      </c>
      <c r="C115" s="58" t="s">
        <v>923</v>
      </c>
      <c r="D115" s="62">
        <v>1</v>
      </c>
      <c r="E115" s="58" t="s">
        <v>839</v>
      </c>
      <c r="F115" s="58" t="s">
        <v>840</v>
      </c>
      <c r="G115" s="58" t="s">
        <v>39</v>
      </c>
      <c r="H115" s="58" t="s">
        <v>115</v>
      </c>
      <c r="I115" s="60">
        <v>37438</v>
      </c>
      <c r="J115" s="58" t="s">
        <v>41</v>
      </c>
      <c r="K115" s="61">
        <v>33149.14</v>
      </c>
      <c r="L115" s="61">
        <v>25921.48</v>
      </c>
      <c r="M115" s="61">
        <v>7227.66</v>
      </c>
    </row>
    <row r="116" spans="2:13" x14ac:dyDescent="0.2">
      <c r="B116" s="58" t="s">
        <v>35</v>
      </c>
      <c r="C116" s="58" t="s">
        <v>305</v>
      </c>
      <c r="D116" s="62">
        <v>1</v>
      </c>
      <c r="E116" s="58" t="s">
        <v>839</v>
      </c>
      <c r="F116" s="58" t="s">
        <v>840</v>
      </c>
      <c r="G116" s="58" t="s">
        <v>39</v>
      </c>
      <c r="H116" s="58" t="s">
        <v>51</v>
      </c>
      <c r="I116" s="60">
        <v>37803</v>
      </c>
      <c r="J116" s="58" t="s">
        <v>41</v>
      </c>
      <c r="K116" s="61">
        <v>6265.88</v>
      </c>
      <c r="L116" s="61">
        <v>1437.07</v>
      </c>
      <c r="M116" s="61">
        <v>4828.8100000000004</v>
      </c>
    </row>
    <row r="117" spans="2:13" x14ac:dyDescent="0.2">
      <c r="B117" s="58" t="s">
        <v>35</v>
      </c>
      <c r="C117" s="58" t="s">
        <v>893</v>
      </c>
      <c r="D117" s="62">
        <v>2</v>
      </c>
      <c r="E117" s="58" t="s">
        <v>839</v>
      </c>
      <c r="F117" s="58" t="s">
        <v>840</v>
      </c>
      <c r="G117" s="58" t="s">
        <v>39</v>
      </c>
      <c r="H117" s="58" t="s">
        <v>51</v>
      </c>
      <c r="I117" s="60">
        <v>37803</v>
      </c>
      <c r="J117" s="58" t="s">
        <v>41</v>
      </c>
      <c r="K117" s="61">
        <v>21702.98</v>
      </c>
      <c r="L117" s="61">
        <v>4977.54</v>
      </c>
      <c r="M117" s="61">
        <v>16725.439999999999</v>
      </c>
    </row>
    <row r="118" spans="2:13" x14ac:dyDescent="0.2">
      <c r="B118" s="58" t="s">
        <v>35</v>
      </c>
      <c r="C118" s="58" t="s">
        <v>905</v>
      </c>
      <c r="D118" s="62">
        <v>1</v>
      </c>
      <c r="E118" s="58" t="s">
        <v>839</v>
      </c>
      <c r="F118" s="58" t="s">
        <v>840</v>
      </c>
      <c r="G118" s="58" t="s">
        <v>39</v>
      </c>
      <c r="H118" s="58" t="s">
        <v>51</v>
      </c>
      <c r="I118" s="60">
        <v>37803</v>
      </c>
      <c r="J118" s="58" t="s">
        <v>41</v>
      </c>
      <c r="K118" s="61">
        <v>4223.1899999999996</v>
      </c>
      <c r="L118" s="61">
        <v>968.58</v>
      </c>
      <c r="M118" s="61">
        <v>3254.61</v>
      </c>
    </row>
    <row r="119" spans="2:13" x14ac:dyDescent="0.2">
      <c r="B119" s="58" t="s">
        <v>35</v>
      </c>
      <c r="C119" s="58" t="s">
        <v>922</v>
      </c>
      <c r="D119" s="62">
        <v>0</v>
      </c>
      <c r="E119" s="58" t="s">
        <v>839</v>
      </c>
      <c r="F119" s="58" t="s">
        <v>840</v>
      </c>
      <c r="G119" s="58" t="s">
        <v>109</v>
      </c>
      <c r="H119" s="58" t="s">
        <v>51</v>
      </c>
      <c r="I119" s="60">
        <v>39608</v>
      </c>
      <c r="J119" s="58" t="s">
        <v>41</v>
      </c>
      <c r="K119" s="61">
        <v>0</v>
      </c>
      <c r="L119" s="61">
        <v>0</v>
      </c>
      <c r="M119" s="61">
        <v>0</v>
      </c>
    </row>
  </sheetData>
  <sortState xmlns:xlrd2="http://schemas.microsoft.com/office/spreadsheetml/2017/richdata2" ref="A2:M113">
    <sortCondition ref="I2:I113"/>
  </sortState>
  <pageMargins left="0.7" right="0.7" top="0.75" bottom="0.75" header="0.3" footer="0.3"/>
  <pageSetup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79"/>
  <sheetViews>
    <sheetView topLeftCell="B60" workbookViewId="0">
      <selection activeCell="F77" sqref="F77"/>
    </sheetView>
  </sheetViews>
  <sheetFormatPr defaultRowHeight="12.75" x14ac:dyDescent="0.2"/>
  <cols>
    <col min="1" max="1" width="28.140625" style="144" customWidth="1"/>
    <col min="2" max="4" width="11.28515625" bestFit="1" customWidth="1"/>
    <col min="5" max="5" width="10.85546875" customWidth="1"/>
    <col min="7" max="7" width="10.28515625" bestFit="1" customWidth="1"/>
    <col min="8" max="8" width="12.140625" customWidth="1"/>
    <col min="9" max="9" width="10.28515625" bestFit="1" customWidth="1"/>
    <col min="10" max="10" width="10.85546875" customWidth="1"/>
    <col min="11" max="11" width="10.28515625" bestFit="1" customWidth="1"/>
    <col min="12" max="12" width="13.28515625" customWidth="1"/>
    <col min="14" max="15" width="11.28515625" bestFit="1" customWidth="1"/>
    <col min="16" max="16" width="10.28515625" bestFit="1" customWidth="1"/>
    <col min="17" max="17" width="9.28515625" bestFit="1" customWidth="1"/>
    <col min="18" max="19" width="11.28515625" bestFit="1" customWidth="1"/>
  </cols>
  <sheetData>
    <row r="1" spans="1:17" x14ac:dyDescent="0.2">
      <c r="A1" s="200" t="s">
        <v>1559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7" x14ac:dyDescent="0.2">
      <c r="A2" s="200" t="s">
        <v>1587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7" x14ac:dyDescent="0.2"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7" x14ac:dyDescent="0.2">
      <c r="A4" s="200" t="s">
        <v>1560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7" s="141" customFormat="1" x14ac:dyDescent="0.2">
      <c r="A5" s="201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  <c r="K5" s="156" t="s">
        <v>1616</v>
      </c>
      <c r="L5" s="156" t="s">
        <v>1617</v>
      </c>
    </row>
    <row r="6" spans="1:17" s="141" customFormat="1" x14ac:dyDescent="0.2">
      <c r="A6" s="144"/>
    </row>
    <row r="7" spans="1:17" s="141" customFormat="1" ht="38.25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  <c r="K7" s="154" t="s">
        <v>1618</v>
      </c>
      <c r="L7" s="154" t="s">
        <v>1619</v>
      </c>
    </row>
    <row r="8" spans="1:17" x14ac:dyDescent="0.2">
      <c r="A8" s="199" t="s">
        <v>841</v>
      </c>
      <c r="B8" s="189">
        <v>972.36</v>
      </c>
      <c r="C8" s="189">
        <v>94.57</v>
      </c>
      <c r="D8" s="189">
        <v>877.79</v>
      </c>
      <c r="E8" s="135">
        <v>15888</v>
      </c>
      <c r="F8" s="187">
        <v>0</v>
      </c>
      <c r="G8" s="158">
        <f>B8*F8</f>
        <v>0</v>
      </c>
      <c r="H8" s="172">
        <v>0.1</v>
      </c>
      <c r="I8" s="158">
        <f>D8*H8</f>
        <v>87.778999999999996</v>
      </c>
      <c r="J8" s="158">
        <f>G8*H8</f>
        <v>0</v>
      </c>
      <c r="K8" s="141"/>
      <c r="M8" s="134" t="s">
        <v>36</v>
      </c>
      <c r="N8" s="158">
        <f t="shared" ref="N8" si="0">B8*H8</f>
        <v>97.236000000000004</v>
      </c>
      <c r="O8" s="158">
        <f t="shared" ref="O8" si="1">C8*H8</f>
        <v>9.456999999999999</v>
      </c>
      <c r="P8" s="158">
        <f t="shared" ref="P8" si="2">N8-O8</f>
        <v>87.779000000000011</v>
      </c>
      <c r="Q8" s="158">
        <f t="shared" ref="Q8" si="3">J8</f>
        <v>0</v>
      </c>
    </row>
    <row r="9" spans="1:17" x14ac:dyDescent="0.2">
      <c r="A9" s="199" t="s">
        <v>842</v>
      </c>
      <c r="B9" s="189">
        <v>756.25</v>
      </c>
      <c r="C9" s="189">
        <v>42.86</v>
      </c>
      <c r="D9" s="189">
        <v>713.39</v>
      </c>
      <c r="E9" s="135">
        <v>26481</v>
      </c>
      <c r="F9" s="187">
        <v>0</v>
      </c>
      <c r="G9" s="158">
        <f>B9*F9</f>
        <v>0</v>
      </c>
      <c r="H9" s="172">
        <v>0.1</v>
      </c>
      <c r="I9" s="158">
        <f>D9*H9</f>
        <v>71.338999999999999</v>
      </c>
      <c r="J9" s="158">
        <f>G9*H9</f>
        <v>0</v>
      </c>
      <c r="K9" s="141"/>
      <c r="M9" s="134" t="s">
        <v>36</v>
      </c>
      <c r="N9" s="158">
        <f t="shared" ref="N9:N10" si="4">B9*H9</f>
        <v>75.625</v>
      </c>
      <c r="O9" s="158">
        <f t="shared" ref="O9:O10" si="5">C9*H9</f>
        <v>4.2860000000000005</v>
      </c>
      <c r="P9" s="158">
        <f t="shared" ref="P9:P10" si="6">N9-O9</f>
        <v>71.338999999999999</v>
      </c>
      <c r="Q9" s="158">
        <f t="shared" ref="Q9:Q10" si="7">J9</f>
        <v>0</v>
      </c>
    </row>
    <row r="10" spans="1:17" x14ac:dyDescent="0.2">
      <c r="A10" s="199" t="s">
        <v>843</v>
      </c>
      <c r="B10" s="203">
        <v>291.10000000000002</v>
      </c>
      <c r="C10" s="203">
        <v>16.5</v>
      </c>
      <c r="D10" s="203">
        <v>274.60000000000002</v>
      </c>
      <c r="E10" s="207">
        <v>26481</v>
      </c>
      <c r="F10" s="194">
        <v>0</v>
      </c>
      <c r="G10" s="164">
        <f>B10*F10</f>
        <v>0</v>
      </c>
      <c r="H10" s="211">
        <v>0.1</v>
      </c>
      <c r="I10" s="164">
        <f>D10*H10</f>
        <v>27.460000000000004</v>
      </c>
      <c r="J10" s="164">
        <f>G10*H10</f>
        <v>0</v>
      </c>
      <c r="K10" s="216"/>
      <c r="L10" s="216"/>
      <c r="M10" s="134" t="s">
        <v>36</v>
      </c>
      <c r="N10" s="158">
        <f t="shared" si="4"/>
        <v>29.110000000000003</v>
      </c>
      <c r="O10" s="158">
        <f t="shared" si="5"/>
        <v>1.6500000000000001</v>
      </c>
      <c r="P10" s="158">
        <f t="shared" si="6"/>
        <v>27.460000000000004</v>
      </c>
      <c r="Q10" s="158">
        <f t="shared" si="7"/>
        <v>0</v>
      </c>
    </row>
    <row r="11" spans="1:17" s="141" customFormat="1" x14ac:dyDescent="0.2">
      <c r="A11" s="199"/>
      <c r="B11" s="136">
        <f>SUM(B8:B10)</f>
        <v>2019.71</v>
      </c>
      <c r="C11" s="136">
        <f t="shared" ref="C11:L11" si="8">SUM(C8:C10)</f>
        <v>153.93</v>
      </c>
      <c r="D11" s="136">
        <f t="shared" si="8"/>
        <v>1865.7799999999997</v>
      </c>
      <c r="E11" s="136"/>
      <c r="F11" s="136"/>
      <c r="G11" s="136">
        <f t="shared" si="8"/>
        <v>0</v>
      </c>
      <c r="H11" s="136"/>
      <c r="I11" s="136">
        <f t="shared" si="8"/>
        <v>186.578</v>
      </c>
      <c r="J11" s="136">
        <f t="shared" si="8"/>
        <v>0</v>
      </c>
      <c r="K11" s="136">
        <f t="shared" si="8"/>
        <v>0</v>
      </c>
      <c r="L11" s="136">
        <f t="shared" si="8"/>
        <v>0</v>
      </c>
      <c r="M11" s="134"/>
      <c r="N11" s="158">
        <f>SUM(N8:N10)</f>
        <v>201.971</v>
      </c>
      <c r="O11" s="158">
        <f t="shared" ref="O11:P11" si="9">SUM(O8:O10)</f>
        <v>15.392999999999999</v>
      </c>
      <c r="P11" s="158">
        <f t="shared" si="9"/>
        <v>186.578</v>
      </c>
      <c r="Q11" s="158">
        <f>SUM(Q8:Q10)</f>
        <v>0</v>
      </c>
    </row>
    <row r="12" spans="1:17" s="141" customFormat="1" x14ac:dyDescent="0.2">
      <c r="A12" s="157" t="s">
        <v>1573</v>
      </c>
      <c r="B12" s="189"/>
      <c r="C12" s="189"/>
      <c r="D12" s="189"/>
      <c r="E12" s="135"/>
      <c r="F12" s="187"/>
      <c r="G12" s="158"/>
      <c r="H12" s="172"/>
      <c r="I12" s="158"/>
      <c r="J12" s="158"/>
      <c r="M12" s="134"/>
    </row>
    <row r="13" spans="1:17" s="141" customFormat="1" x14ac:dyDescent="0.2">
      <c r="A13" s="157"/>
      <c r="B13" s="189"/>
      <c r="C13" s="189"/>
      <c r="D13" s="189"/>
      <c r="E13" s="135"/>
      <c r="F13" s="187"/>
      <c r="G13" s="158"/>
      <c r="H13" s="172"/>
      <c r="I13" s="158"/>
      <c r="J13" s="158"/>
      <c r="M13" s="134"/>
    </row>
    <row r="14" spans="1:17" s="141" customFormat="1" x14ac:dyDescent="0.2">
      <c r="A14" s="200" t="s">
        <v>1561</v>
      </c>
      <c r="B14" s="189"/>
      <c r="C14" s="189"/>
      <c r="D14" s="189"/>
      <c r="E14" s="135"/>
      <c r="F14" s="187"/>
      <c r="G14" s="158"/>
      <c r="H14" s="172"/>
      <c r="I14" s="158"/>
      <c r="J14" s="158"/>
      <c r="M14" s="134"/>
    </row>
    <row r="15" spans="1:17" s="141" customFormat="1" x14ac:dyDescent="0.2">
      <c r="A15" s="201" t="s">
        <v>1563</v>
      </c>
      <c r="B15" s="147" t="s">
        <v>1564</v>
      </c>
      <c r="C15" s="147" t="s">
        <v>1565</v>
      </c>
      <c r="D15" s="147" t="s">
        <v>1566</v>
      </c>
      <c r="E15" s="147" t="s">
        <v>1567</v>
      </c>
      <c r="F15" s="156" t="s">
        <v>1574</v>
      </c>
      <c r="G15" s="156" t="s">
        <v>1575</v>
      </c>
      <c r="H15" s="156" t="s">
        <v>1577</v>
      </c>
      <c r="I15" s="156" t="s">
        <v>1604</v>
      </c>
      <c r="J15" s="156" t="s">
        <v>1607</v>
      </c>
      <c r="K15" s="156" t="s">
        <v>1616</v>
      </c>
      <c r="L15" s="156" t="s">
        <v>1617</v>
      </c>
    </row>
    <row r="16" spans="1:17" s="141" customFormat="1" x14ac:dyDescent="0.2">
      <c r="A16" s="144"/>
    </row>
    <row r="17" spans="1:17" s="141" customFormat="1" ht="38.25" x14ac:dyDescent="0.2">
      <c r="A17" s="198" t="s">
        <v>1576</v>
      </c>
      <c r="B17" s="151" t="s">
        <v>1570</v>
      </c>
      <c r="C17" s="151" t="s">
        <v>1569</v>
      </c>
      <c r="D17" s="151" t="s">
        <v>1568</v>
      </c>
      <c r="E17" s="167" t="s">
        <v>1589</v>
      </c>
      <c r="F17" s="167" t="s">
        <v>1603</v>
      </c>
      <c r="G17" s="154" t="s">
        <v>1572</v>
      </c>
      <c r="H17" s="151" t="s">
        <v>1571</v>
      </c>
      <c r="I17" s="154" t="s">
        <v>1605</v>
      </c>
      <c r="J17" s="154" t="s">
        <v>1606</v>
      </c>
      <c r="K17" s="154" t="s">
        <v>1618</v>
      </c>
      <c r="L17" s="154" t="s">
        <v>1619</v>
      </c>
    </row>
    <row r="18" spans="1:17" x14ac:dyDescent="0.2">
      <c r="A18" s="199" t="s">
        <v>848</v>
      </c>
      <c r="B18" s="189">
        <v>3764.96</v>
      </c>
      <c r="C18" s="189">
        <v>3347.99</v>
      </c>
      <c r="D18" s="189">
        <v>416.97</v>
      </c>
      <c r="E18" s="135">
        <v>25750</v>
      </c>
      <c r="F18" s="196">
        <v>2.4299999999999999E-2</v>
      </c>
      <c r="G18" s="158">
        <f t="shared" ref="G18:G25" si="10">B18*F18</f>
        <v>91.488528000000002</v>
      </c>
      <c r="H18" s="172">
        <v>0.1</v>
      </c>
      <c r="I18" s="158">
        <f t="shared" ref="I18:I25" si="11">D18*H18</f>
        <v>41.697000000000003</v>
      </c>
      <c r="J18" s="158">
        <f t="shared" ref="J18:J25" si="12">G18*H18</f>
        <v>9.1488528000000002</v>
      </c>
      <c r="M18" s="134" t="s">
        <v>45</v>
      </c>
      <c r="N18" s="158">
        <f t="shared" ref="N18" si="13">B18*H18</f>
        <v>376.49600000000004</v>
      </c>
      <c r="O18" s="158">
        <f t="shared" ref="O18" si="14">C18*H18</f>
        <v>334.79899999999998</v>
      </c>
      <c r="P18" s="158">
        <f t="shared" ref="P18" si="15">N18-O18</f>
        <v>41.69700000000006</v>
      </c>
      <c r="Q18" s="158">
        <f t="shared" ref="Q18" si="16">J18</f>
        <v>9.1488528000000002</v>
      </c>
    </row>
    <row r="19" spans="1:17" x14ac:dyDescent="0.2">
      <c r="A19" s="199" t="s">
        <v>849</v>
      </c>
      <c r="B19" s="189">
        <v>1814.11</v>
      </c>
      <c r="C19" s="189">
        <v>1613.2</v>
      </c>
      <c r="D19" s="189">
        <v>200.91</v>
      </c>
      <c r="E19" s="135">
        <v>25750</v>
      </c>
      <c r="F19" s="196">
        <v>2.4299999999999999E-2</v>
      </c>
      <c r="G19" s="158">
        <f t="shared" si="10"/>
        <v>44.082872999999992</v>
      </c>
      <c r="H19" s="172">
        <v>0.1</v>
      </c>
      <c r="I19" s="158">
        <f t="shared" si="11"/>
        <v>20.091000000000001</v>
      </c>
      <c r="J19" s="158">
        <f t="shared" si="12"/>
        <v>4.4082872999999996</v>
      </c>
      <c r="M19" s="134" t="s">
        <v>45</v>
      </c>
      <c r="N19" s="158">
        <f t="shared" ref="N19:N25" si="17">B19*H19</f>
        <v>181.411</v>
      </c>
      <c r="O19" s="158">
        <f t="shared" ref="O19:O25" si="18">C19*H19</f>
        <v>161.32000000000002</v>
      </c>
      <c r="P19" s="158">
        <f t="shared" ref="P19:P25" si="19">N19-O19</f>
        <v>20.09099999999998</v>
      </c>
      <c r="Q19" s="158">
        <f t="shared" ref="Q19:Q25" si="20">J19</f>
        <v>4.4082872999999996</v>
      </c>
    </row>
    <row r="20" spans="1:17" x14ac:dyDescent="0.2">
      <c r="A20" s="199" t="s">
        <v>296</v>
      </c>
      <c r="B20" s="189">
        <v>152.80000000000001</v>
      </c>
      <c r="C20" s="189">
        <v>130.52000000000001</v>
      </c>
      <c r="D20" s="189">
        <v>22.28</v>
      </c>
      <c r="E20" s="135">
        <v>26846</v>
      </c>
      <c r="F20" s="196">
        <v>2.4299999999999999E-2</v>
      </c>
      <c r="G20" s="158">
        <f t="shared" si="10"/>
        <v>3.7130399999999999</v>
      </c>
      <c r="H20" s="172">
        <v>0.1</v>
      </c>
      <c r="I20" s="158">
        <f t="shared" si="11"/>
        <v>2.2280000000000002</v>
      </c>
      <c r="J20" s="158">
        <f t="shared" si="12"/>
        <v>0.37130400000000002</v>
      </c>
      <c r="M20" s="134" t="s">
        <v>45</v>
      </c>
      <c r="N20" s="158">
        <f t="shared" si="17"/>
        <v>15.280000000000001</v>
      </c>
      <c r="O20" s="158">
        <f t="shared" si="18"/>
        <v>13.052000000000001</v>
      </c>
      <c r="P20" s="158">
        <f t="shared" si="19"/>
        <v>2.2279999999999998</v>
      </c>
      <c r="Q20" s="158">
        <f t="shared" si="20"/>
        <v>0.37130400000000002</v>
      </c>
    </row>
    <row r="21" spans="1:17" x14ac:dyDescent="0.2">
      <c r="A21" s="199" t="s">
        <v>845</v>
      </c>
      <c r="B21" s="189">
        <v>0</v>
      </c>
      <c r="C21" s="189">
        <v>0</v>
      </c>
      <c r="D21" s="189">
        <v>0</v>
      </c>
      <c r="E21" s="135">
        <v>26846</v>
      </c>
      <c r="F21" s="196">
        <v>2.4299999999999999E-2</v>
      </c>
      <c r="G21" s="158">
        <f t="shared" si="10"/>
        <v>0</v>
      </c>
      <c r="H21" s="172">
        <v>0.1</v>
      </c>
      <c r="I21" s="158">
        <f t="shared" si="11"/>
        <v>0</v>
      </c>
      <c r="J21" s="158">
        <f t="shared" si="12"/>
        <v>0</v>
      </c>
      <c r="M21" s="134" t="s">
        <v>45</v>
      </c>
      <c r="N21" s="158">
        <f t="shared" si="17"/>
        <v>0</v>
      </c>
      <c r="O21" s="158">
        <f t="shared" si="18"/>
        <v>0</v>
      </c>
      <c r="P21" s="158">
        <f t="shared" si="19"/>
        <v>0</v>
      </c>
      <c r="Q21" s="158">
        <f t="shared" si="20"/>
        <v>0</v>
      </c>
    </row>
    <row r="22" spans="1:17" x14ac:dyDescent="0.2">
      <c r="A22" s="199" t="s">
        <v>846</v>
      </c>
      <c r="B22" s="189">
        <v>5999.62</v>
      </c>
      <c r="C22" s="189">
        <v>5125</v>
      </c>
      <c r="D22" s="189">
        <v>874.62</v>
      </c>
      <c r="E22" s="135">
        <v>26846</v>
      </c>
      <c r="F22" s="196">
        <v>2.4299999999999999E-2</v>
      </c>
      <c r="G22" s="158">
        <f t="shared" si="10"/>
        <v>145.79076599999999</v>
      </c>
      <c r="H22" s="172">
        <v>0.1</v>
      </c>
      <c r="I22" s="158">
        <f t="shared" si="11"/>
        <v>87.462000000000003</v>
      </c>
      <c r="J22" s="158">
        <f t="shared" si="12"/>
        <v>14.5790766</v>
      </c>
      <c r="M22" s="134" t="s">
        <v>45</v>
      </c>
      <c r="N22" s="158">
        <f t="shared" si="17"/>
        <v>599.96199999999999</v>
      </c>
      <c r="O22" s="158">
        <f t="shared" si="18"/>
        <v>512.5</v>
      </c>
      <c r="P22" s="158">
        <f t="shared" si="19"/>
        <v>87.461999999999989</v>
      </c>
      <c r="Q22" s="158">
        <f t="shared" si="20"/>
        <v>14.5790766</v>
      </c>
    </row>
    <row r="23" spans="1:17" x14ac:dyDescent="0.2">
      <c r="A23" s="199" t="s">
        <v>851</v>
      </c>
      <c r="B23" s="189">
        <v>25137.94</v>
      </c>
      <c r="C23" s="189">
        <v>21473.33</v>
      </c>
      <c r="D23" s="189">
        <v>3664.61</v>
      </c>
      <c r="E23" s="135">
        <v>26846</v>
      </c>
      <c r="F23" s="196">
        <v>2.4299999999999999E-2</v>
      </c>
      <c r="G23" s="158">
        <f t="shared" si="10"/>
        <v>610.85194199999989</v>
      </c>
      <c r="H23" s="172">
        <v>0.1</v>
      </c>
      <c r="I23" s="158">
        <f t="shared" si="11"/>
        <v>366.46100000000001</v>
      </c>
      <c r="J23" s="158">
        <f t="shared" si="12"/>
        <v>61.085194199999989</v>
      </c>
      <c r="M23" s="134" t="s">
        <v>45</v>
      </c>
      <c r="N23" s="158">
        <f t="shared" si="17"/>
        <v>2513.7939999999999</v>
      </c>
      <c r="O23" s="158">
        <f t="shared" si="18"/>
        <v>2147.3330000000001</v>
      </c>
      <c r="P23" s="158">
        <f t="shared" si="19"/>
        <v>366.46099999999979</v>
      </c>
      <c r="Q23" s="158">
        <f t="shared" si="20"/>
        <v>61.085194199999989</v>
      </c>
    </row>
    <row r="24" spans="1:17" x14ac:dyDescent="0.2">
      <c r="A24" s="199" t="s">
        <v>852</v>
      </c>
      <c r="B24" s="189">
        <v>14905.44</v>
      </c>
      <c r="C24" s="189">
        <v>9924.9599999999991</v>
      </c>
      <c r="D24" s="189">
        <v>4980.4799999999996</v>
      </c>
      <c r="E24" s="135">
        <v>30498</v>
      </c>
      <c r="F24" s="196">
        <v>2.4299999999999999E-2</v>
      </c>
      <c r="G24" s="158">
        <f t="shared" si="10"/>
        <v>362.20219199999997</v>
      </c>
      <c r="H24" s="172">
        <v>0.1</v>
      </c>
      <c r="I24" s="158">
        <f t="shared" si="11"/>
        <v>498.048</v>
      </c>
      <c r="J24" s="158">
        <f t="shared" si="12"/>
        <v>36.220219199999995</v>
      </c>
      <c r="M24" s="134" t="s">
        <v>45</v>
      </c>
      <c r="N24" s="158">
        <f t="shared" si="17"/>
        <v>1490.5440000000001</v>
      </c>
      <c r="O24" s="158">
        <f t="shared" si="18"/>
        <v>992.49599999999998</v>
      </c>
      <c r="P24" s="158">
        <f t="shared" si="19"/>
        <v>498.04800000000012</v>
      </c>
      <c r="Q24" s="158">
        <f t="shared" si="20"/>
        <v>36.220219199999995</v>
      </c>
    </row>
    <row r="25" spans="1:17" x14ac:dyDescent="0.2">
      <c r="A25" s="199" t="s">
        <v>50</v>
      </c>
      <c r="B25" s="203">
        <v>763.86</v>
      </c>
      <c r="C25" s="203">
        <v>474.36</v>
      </c>
      <c r="D25" s="203">
        <v>289.5</v>
      </c>
      <c r="E25" s="207">
        <v>31229</v>
      </c>
      <c r="F25" s="194">
        <v>2.4299999999999999E-2</v>
      </c>
      <c r="G25" s="164">
        <f t="shared" si="10"/>
        <v>18.561798</v>
      </c>
      <c r="H25" s="211">
        <v>0.1</v>
      </c>
      <c r="I25" s="164">
        <f t="shared" si="11"/>
        <v>28.950000000000003</v>
      </c>
      <c r="J25" s="164">
        <f t="shared" si="12"/>
        <v>1.8561798</v>
      </c>
      <c r="K25" s="216"/>
      <c r="L25" s="216"/>
      <c r="M25" s="134" t="s">
        <v>45</v>
      </c>
      <c r="N25" s="158">
        <f t="shared" si="17"/>
        <v>76.38600000000001</v>
      </c>
      <c r="O25" s="158">
        <f t="shared" si="18"/>
        <v>47.436000000000007</v>
      </c>
      <c r="P25" s="158">
        <f t="shared" si="19"/>
        <v>28.950000000000003</v>
      </c>
      <c r="Q25" s="158">
        <f t="shared" si="20"/>
        <v>1.8561798</v>
      </c>
    </row>
    <row r="26" spans="1:17" s="141" customFormat="1" x14ac:dyDescent="0.2">
      <c r="A26" s="199"/>
      <c r="B26" s="189">
        <f>SUM(B18:B25)</f>
        <v>52538.73</v>
      </c>
      <c r="C26" s="189">
        <f t="shared" ref="C26:L26" si="21">SUM(C18:C25)</f>
        <v>42089.36</v>
      </c>
      <c r="D26" s="189">
        <f t="shared" si="21"/>
        <v>10449.369999999999</v>
      </c>
      <c r="E26" s="189"/>
      <c r="F26" s="189"/>
      <c r="G26" s="189">
        <f t="shared" si="21"/>
        <v>1276.6911389999998</v>
      </c>
      <c r="H26" s="189"/>
      <c r="I26" s="189">
        <f t="shared" si="21"/>
        <v>1044.9370000000001</v>
      </c>
      <c r="J26" s="189">
        <f t="shared" si="21"/>
        <v>127.66911389999999</v>
      </c>
      <c r="K26" s="189">
        <f t="shared" si="21"/>
        <v>0</v>
      </c>
      <c r="L26" s="189">
        <f t="shared" si="21"/>
        <v>0</v>
      </c>
      <c r="M26" s="134"/>
      <c r="N26" s="158">
        <f>SUM(N18:N25)</f>
        <v>5253.8730000000005</v>
      </c>
      <c r="O26" s="158">
        <f t="shared" ref="O26:Q26" si="22">SUM(O18:O25)</f>
        <v>4208.9359999999997</v>
      </c>
      <c r="P26" s="158">
        <f t="shared" si="22"/>
        <v>1044.9369999999999</v>
      </c>
      <c r="Q26" s="158">
        <f t="shared" si="22"/>
        <v>127.66911389999999</v>
      </c>
    </row>
    <row r="27" spans="1:17" s="141" customFormat="1" x14ac:dyDescent="0.2">
      <c r="A27" s="199"/>
      <c r="B27" s="189"/>
      <c r="C27" s="189"/>
      <c r="D27" s="189"/>
      <c r="E27" s="135"/>
      <c r="F27" s="187"/>
      <c r="G27" s="158"/>
      <c r="H27" s="172"/>
      <c r="I27" s="158"/>
      <c r="J27" s="158"/>
      <c r="M27" s="134"/>
    </row>
    <row r="28" spans="1:17" s="141" customFormat="1" x14ac:dyDescent="0.2">
      <c r="A28" s="200" t="s">
        <v>1562</v>
      </c>
      <c r="B28" s="189"/>
      <c r="C28" s="189"/>
      <c r="D28" s="189"/>
      <c r="E28" s="135"/>
      <c r="F28" s="187"/>
      <c r="G28" s="158"/>
      <c r="H28" s="172"/>
      <c r="I28" s="158"/>
      <c r="J28" s="158"/>
      <c r="M28" s="134"/>
    </row>
    <row r="29" spans="1:17" s="141" customFormat="1" x14ac:dyDescent="0.2">
      <c r="A29" s="201" t="s">
        <v>1563</v>
      </c>
      <c r="B29" s="147" t="s">
        <v>1564</v>
      </c>
      <c r="C29" s="147" t="s">
        <v>1565</v>
      </c>
      <c r="D29" s="147" t="s">
        <v>1566</v>
      </c>
      <c r="E29" s="147" t="s">
        <v>1567</v>
      </c>
      <c r="F29" s="156" t="s">
        <v>1574</v>
      </c>
      <c r="G29" s="156" t="s">
        <v>1575</v>
      </c>
      <c r="H29" s="156" t="s">
        <v>1577</v>
      </c>
      <c r="I29" s="156" t="s">
        <v>1604</v>
      </c>
      <c r="J29" s="156" t="s">
        <v>1607</v>
      </c>
      <c r="K29" s="156" t="s">
        <v>1616</v>
      </c>
      <c r="L29" s="156" t="s">
        <v>1617</v>
      </c>
    </row>
    <row r="30" spans="1:17" s="141" customFormat="1" x14ac:dyDescent="0.2">
      <c r="A30" s="144"/>
    </row>
    <row r="31" spans="1:17" s="141" customFormat="1" ht="38.25" x14ac:dyDescent="0.2">
      <c r="A31" s="198" t="s">
        <v>1576</v>
      </c>
      <c r="B31" s="151" t="s">
        <v>1570</v>
      </c>
      <c r="C31" s="151" t="s">
        <v>1569</v>
      </c>
      <c r="D31" s="151" t="s">
        <v>1568</v>
      </c>
      <c r="E31" s="167" t="s">
        <v>1589</v>
      </c>
      <c r="F31" s="167" t="s">
        <v>1603</v>
      </c>
      <c r="G31" s="154" t="s">
        <v>1572</v>
      </c>
      <c r="H31" s="151" t="s">
        <v>1571</v>
      </c>
      <c r="I31" s="154" t="s">
        <v>1605</v>
      </c>
      <c r="J31" s="154" t="s">
        <v>1606</v>
      </c>
      <c r="K31" s="154" t="s">
        <v>1618</v>
      </c>
      <c r="L31" s="154" t="s">
        <v>1619</v>
      </c>
    </row>
    <row r="32" spans="1:17" x14ac:dyDescent="0.2">
      <c r="A32" s="199" t="s">
        <v>909</v>
      </c>
      <c r="B32" s="189">
        <v>14287.95</v>
      </c>
      <c r="C32" s="189">
        <v>13360.74</v>
      </c>
      <c r="D32" s="189">
        <v>927.21</v>
      </c>
      <c r="E32" s="135">
        <v>20637</v>
      </c>
      <c r="F32" s="196">
        <v>2.64E-2</v>
      </c>
      <c r="G32" s="158">
        <f t="shared" ref="G32:G67" si="23">B32*F32</f>
        <v>377.20188000000002</v>
      </c>
      <c r="H32" s="172">
        <v>0.1</v>
      </c>
      <c r="I32" s="158">
        <f t="shared" ref="I32:I49" si="24">D32*H32</f>
        <v>92.721000000000004</v>
      </c>
      <c r="J32" s="158">
        <f t="shared" ref="J32:J49" si="25">G32*H32</f>
        <v>37.720188</v>
      </c>
      <c r="M32" s="134" t="s">
        <v>51</v>
      </c>
      <c r="N32" s="158">
        <f t="shared" ref="N32" si="26">B32*H32</f>
        <v>1428.7950000000001</v>
      </c>
      <c r="O32" s="158">
        <f t="shared" ref="O32" si="27">C32*H32</f>
        <v>1336.0740000000001</v>
      </c>
      <c r="P32" s="158">
        <f t="shared" ref="P32" si="28">N32-O32</f>
        <v>92.721000000000004</v>
      </c>
      <c r="Q32" s="158">
        <f t="shared" ref="Q32" si="29">J32</f>
        <v>37.720188</v>
      </c>
    </row>
    <row r="33" spans="1:17" x14ac:dyDescent="0.2">
      <c r="A33" s="199" t="s">
        <v>865</v>
      </c>
      <c r="B33" s="189">
        <v>1867.83</v>
      </c>
      <c r="C33" s="189">
        <v>1635.34</v>
      </c>
      <c r="D33" s="189">
        <v>232.49</v>
      </c>
      <c r="E33" s="135">
        <v>24289</v>
      </c>
      <c r="F33" s="196">
        <v>2.64E-2</v>
      </c>
      <c r="G33" s="158">
        <f t="shared" si="23"/>
        <v>49.310711999999995</v>
      </c>
      <c r="H33" s="172">
        <v>0.1</v>
      </c>
      <c r="I33" s="158">
        <f t="shared" si="24"/>
        <v>23.249000000000002</v>
      </c>
      <c r="J33" s="158">
        <f t="shared" si="25"/>
        <v>4.9310711999999999</v>
      </c>
      <c r="M33" s="134" t="s">
        <v>51</v>
      </c>
      <c r="N33" s="158">
        <f t="shared" ref="N33:N49" si="30">B33*H33</f>
        <v>186.78300000000002</v>
      </c>
      <c r="O33" s="158">
        <f t="shared" ref="O33:O49" si="31">C33*H33</f>
        <v>163.53399999999999</v>
      </c>
      <c r="P33" s="158">
        <f t="shared" ref="P33:P49" si="32">N33-O33</f>
        <v>23.249000000000024</v>
      </c>
      <c r="Q33" s="158">
        <f t="shared" ref="Q33:Q67" si="33">J33</f>
        <v>4.9310711999999999</v>
      </c>
    </row>
    <row r="34" spans="1:17" x14ac:dyDescent="0.2">
      <c r="A34" s="199" t="s">
        <v>140</v>
      </c>
      <c r="B34" s="189">
        <v>582.44000000000005</v>
      </c>
      <c r="C34" s="189">
        <v>509.94</v>
      </c>
      <c r="D34" s="189">
        <v>72.5</v>
      </c>
      <c r="E34" s="135">
        <v>24289</v>
      </c>
      <c r="F34" s="196">
        <v>2.64E-2</v>
      </c>
      <c r="G34" s="158">
        <f t="shared" si="23"/>
        <v>15.376416000000001</v>
      </c>
      <c r="H34" s="172">
        <v>0.1</v>
      </c>
      <c r="I34" s="158">
        <f t="shared" si="24"/>
        <v>7.25</v>
      </c>
      <c r="J34" s="158">
        <f t="shared" si="25"/>
        <v>1.5376416000000002</v>
      </c>
      <c r="M34" s="134" t="s">
        <v>51</v>
      </c>
      <c r="N34" s="158">
        <f t="shared" si="30"/>
        <v>58.244000000000007</v>
      </c>
      <c r="O34" s="158">
        <f t="shared" si="31"/>
        <v>50.994</v>
      </c>
      <c r="P34" s="158">
        <f t="shared" si="32"/>
        <v>7.2500000000000071</v>
      </c>
      <c r="Q34" s="158">
        <f t="shared" si="33"/>
        <v>1.5376416000000002</v>
      </c>
    </row>
    <row r="35" spans="1:17" x14ac:dyDescent="0.2">
      <c r="A35" s="199" t="s">
        <v>883</v>
      </c>
      <c r="B35" s="189">
        <v>14592.86</v>
      </c>
      <c r="C35" s="189">
        <v>12776.5</v>
      </c>
      <c r="D35" s="189">
        <v>1816.36</v>
      </c>
      <c r="E35" s="135">
        <v>24289</v>
      </c>
      <c r="F35" s="196">
        <v>2.64E-2</v>
      </c>
      <c r="G35" s="158">
        <f t="shared" si="23"/>
        <v>385.25150400000001</v>
      </c>
      <c r="H35" s="172">
        <v>0.1</v>
      </c>
      <c r="I35" s="158">
        <f t="shared" si="24"/>
        <v>181.636</v>
      </c>
      <c r="J35" s="158">
        <f t="shared" si="25"/>
        <v>38.525150400000001</v>
      </c>
      <c r="M35" s="134" t="s">
        <v>51</v>
      </c>
      <c r="N35" s="158">
        <f t="shared" si="30"/>
        <v>1459.2860000000001</v>
      </c>
      <c r="O35" s="158">
        <f t="shared" si="31"/>
        <v>1277.6500000000001</v>
      </c>
      <c r="P35" s="158">
        <f t="shared" si="32"/>
        <v>181.63599999999997</v>
      </c>
      <c r="Q35" s="158">
        <f t="shared" si="33"/>
        <v>38.525150400000001</v>
      </c>
    </row>
    <row r="36" spans="1:17" x14ac:dyDescent="0.2">
      <c r="A36" s="199" t="s">
        <v>896</v>
      </c>
      <c r="B36" s="189">
        <v>5423.87</v>
      </c>
      <c r="C36" s="189">
        <v>4748.76</v>
      </c>
      <c r="D36" s="189">
        <v>675.11</v>
      </c>
      <c r="E36" s="135">
        <v>24289</v>
      </c>
      <c r="F36" s="196">
        <v>2.64E-2</v>
      </c>
      <c r="G36" s="158">
        <f t="shared" si="23"/>
        <v>143.190168</v>
      </c>
      <c r="H36" s="172">
        <v>0.1</v>
      </c>
      <c r="I36" s="158">
        <f t="shared" si="24"/>
        <v>67.51100000000001</v>
      </c>
      <c r="J36" s="158">
        <f t="shared" si="25"/>
        <v>14.3190168</v>
      </c>
      <c r="M36" s="134" t="s">
        <v>51</v>
      </c>
      <c r="N36" s="158">
        <f t="shared" si="30"/>
        <v>542.38700000000006</v>
      </c>
      <c r="O36" s="158">
        <f t="shared" si="31"/>
        <v>474.87600000000003</v>
      </c>
      <c r="P36" s="158">
        <f t="shared" si="32"/>
        <v>67.511000000000024</v>
      </c>
      <c r="Q36" s="158">
        <f t="shared" si="33"/>
        <v>14.3190168</v>
      </c>
    </row>
    <row r="37" spans="1:17" x14ac:dyDescent="0.2">
      <c r="A37" s="199" t="s">
        <v>859</v>
      </c>
      <c r="B37" s="189">
        <v>9601.43</v>
      </c>
      <c r="C37" s="189">
        <v>7760.14</v>
      </c>
      <c r="D37" s="189">
        <v>1841.29</v>
      </c>
      <c r="E37" s="135">
        <v>26846</v>
      </c>
      <c r="F37" s="196">
        <v>2.64E-2</v>
      </c>
      <c r="G37" s="158">
        <f t="shared" si="23"/>
        <v>253.47775200000001</v>
      </c>
      <c r="H37" s="172">
        <v>0.1</v>
      </c>
      <c r="I37" s="158">
        <f t="shared" si="24"/>
        <v>184.12900000000002</v>
      </c>
      <c r="J37" s="158">
        <f t="shared" si="25"/>
        <v>25.347775200000001</v>
      </c>
      <c r="M37" s="134" t="s">
        <v>51</v>
      </c>
      <c r="N37" s="158">
        <f t="shared" si="30"/>
        <v>960.14300000000003</v>
      </c>
      <c r="O37" s="158">
        <f t="shared" si="31"/>
        <v>776.01400000000012</v>
      </c>
      <c r="P37" s="158">
        <f t="shared" si="32"/>
        <v>184.12899999999991</v>
      </c>
      <c r="Q37" s="158">
        <f t="shared" si="33"/>
        <v>25.347775200000001</v>
      </c>
    </row>
    <row r="38" spans="1:17" x14ac:dyDescent="0.2">
      <c r="A38" s="199" t="s">
        <v>697</v>
      </c>
      <c r="B38" s="189">
        <v>13958.7</v>
      </c>
      <c r="C38" s="189">
        <v>11281.81</v>
      </c>
      <c r="D38" s="189">
        <v>2676.89</v>
      </c>
      <c r="E38" s="135">
        <v>26846</v>
      </c>
      <c r="F38" s="196">
        <v>2.64E-2</v>
      </c>
      <c r="G38" s="158">
        <f t="shared" si="23"/>
        <v>368.50968</v>
      </c>
      <c r="H38" s="172">
        <v>0.1</v>
      </c>
      <c r="I38" s="158">
        <f t="shared" si="24"/>
        <v>267.68900000000002</v>
      </c>
      <c r="J38" s="158">
        <f t="shared" si="25"/>
        <v>36.850968000000002</v>
      </c>
      <c r="M38" s="134" t="s">
        <v>51</v>
      </c>
      <c r="N38" s="158">
        <f t="shared" si="30"/>
        <v>1395.8700000000001</v>
      </c>
      <c r="O38" s="158">
        <f t="shared" si="31"/>
        <v>1128.181</v>
      </c>
      <c r="P38" s="158">
        <f t="shared" si="32"/>
        <v>267.68900000000008</v>
      </c>
      <c r="Q38" s="158">
        <f t="shared" si="33"/>
        <v>36.850968000000002</v>
      </c>
    </row>
    <row r="39" spans="1:17" x14ac:dyDescent="0.2">
      <c r="A39" s="199" t="s">
        <v>704</v>
      </c>
      <c r="B39" s="189">
        <v>3904.7</v>
      </c>
      <c r="C39" s="189">
        <v>3155.89</v>
      </c>
      <c r="D39" s="189">
        <v>748.81</v>
      </c>
      <c r="E39" s="135">
        <v>26846</v>
      </c>
      <c r="F39" s="196">
        <v>2.64E-2</v>
      </c>
      <c r="G39" s="158">
        <f t="shared" si="23"/>
        <v>103.08408</v>
      </c>
      <c r="H39" s="172">
        <v>0.1</v>
      </c>
      <c r="I39" s="158">
        <f t="shared" si="24"/>
        <v>74.881</v>
      </c>
      <c r="J39" s="158">
        <f t="shared" si="25"/>
        <v>10.308408</v>
      </c>
      <c r="M39" s="134" t="s">
        <v>51</v>
      </c>
      <c r="N39" s="158">
        <f t="shared" si="30"/>
        <v>390.47</v>
      </c>
      <c r="O39" s="158">
        <f t="shared" si="31"/>
        <v>315.589</v>
      </c>
      <c r="P39" s="158">
        <f t="shared" si="32"/>
        <v>74.881000000000029</v>
      </c>
      <c r="Q39" s="158">
        <f t="shared" si="33"/>
        <v>10.308408</v>
      </c>
    </row>
    <row r="40" spans="1:17" x14ac:dyDescent="0.2">
      <c r="A40" s="199" t="s">
        <v>869</v>
      </c>
      <c r="B40" s="189">
        <v>648.41999999999996</v>
      </c>
      <c r="C40" s="189">
        <v>524.07000000000005</v>
      </c>
      <c r="D40" s="189">
        <v>124.35</v>
      </c>
      <c r="E40" s="135">
        <v>26846</v>
      </c>
      <c r="F40" s="196">
        <v>2.64E-2</v>
      </c>
      <c r="G40" s="158">
        <f t="shared" si="23"/>
        <v>17.118288</v>
      </c>
      <c r="H40" s="172">
        <v>0.1</v>
      </c>
      <c r="I40" s="158">
        <f t="shared" si="24"/>
        <v>12.435</v>
      </c>
      <c r="J40" s="158">
        <f t="shared" si="25"/>
        <v>1.7118288000000002</v>
      </c>
      <c r="M40" s="134" t="s">
        <v>51</v>
      </c>
      <c r="N40" s="158">
        <f t="shared" si="30"/>
        <v>64.841999999999999</v>
      </c>
      <c r="O40" s="158">
        <f t="shared" si="31"/>
        <v>52.407000000000011</v>
      </c>
      <c r="P40" s="158">
        <f t="shared" si="32"/>
        <v>12.434999999999988</v>
      </c>
      <c r="Q40" s="158">
        <f t="shared" si="33"/>
        <v>1.7118288000000002</v>
      </c>
    </row>
    <row r="41" spans="1:17" x14ac:dyDescent="0.2">
      <c r="A41" s="199" t="s">
        <v>867</v>
      </c>
      <c r="B41" s="189">
        <v>12846.18</v>
      </c>
      <c r="C41" s="189">
        <v>10228.57</v>
      </c>
      <c r="D41" s="189">
        <v>2617.61</v>
      </c>
      <c r="E41" s="135">
        <v>27211</v>
      </c>
      <c r="F41" s="196">
        <v>2.64E-2</v>
      </c>
      <c r="G41" s="158">
        <f t="shared" si="23"/>
        <v>339.13915200000002</v>
      </c>
      <c r="H41" s="172">
        <v>0.1</v>
      </c>
      <c r="I41" s="158">
        <f t="shared" si="24"/>
        <v>261.76100000000002</v>
      </c>
      <c r="J41" s="158">
        <f t="shared" si="25"/>
        <v>33.913915200000005</v>
      </c>
      <c r="M41" s="134" t="s">
        <v>51</v>
      </c>
      <c r="N41" s="158">
        <f t="shared" si="30"/>
        <v>1284.6180000000002</v>
      </c>
      <c r="O41" s="158">
        <f t="shared" si="31"/>
        <v>1022.857</v>
      </c>
      <c r="P41" s="158">
        <f t="shared" si="32"/>
        <v>261.76100000000019</v>
      </c>
      <c r="Q41" s="158">
        <f t="shared" si="33"/>
        <v>33.913915200000005</v>
      </c>
    </row>
    <row r="42" spans="1:17" x14ac:dyDescent="0.2">
      <c r="A42" s="199" t="s">
        <v>310</v>
      </c>
      <c r="B42" s="189">
        <v>1316.21</v>
      </c>
      <c r="C42" s="189">
        <v>1048.01</v>
      </c>
      <c r="D42" s="189">
        <v>268.2</v>
      </c>
      <c r="E42" s="135">
        <v>27211</v>
      </c>
      <c r="F42" s="196">
        <v>2.64E-2</v>
      </c>
      <c r="G42" s="158">
        <f t="shared" si="23"/>
        <v>34.747944000000004</v>
      </c>
      <c r="H42" s="172">
        <v>0.1</v>
      </c>
      <c r="I42" s="158">
        <f t="shared" si="24"/>
        <v>26.82</v>
      </c>
      <c r="J42" s="158">
        <f t="shared" si="25"/>
        <v>3.4747944000000004</v>
      </c>
      <c r="M42" s="134" t="s">
        <v>51</v>
      </c>
      <c r="N42" s="158">
        <f t="shared" si="30"/>
        <v>131.62100000000001</v>
      </c>
      <c r="O42" s="158">
        <f t="shared" si="31"/>
        <v>104.801</v>
      </c>
      <c r="P42" s="158">
        <f t="shared" si="32"/>
        <v>26.820000000000007</v>
      </c>
      <c r="Q42" s="158">
        <f t="shared" si="33"/>
        <v>3.4747944000000004</v>
      </c>
    </row>
    <row r="43" spans="1:17" x14ac:dyDescent="0.2">
      <c r="A43" s="199" t="s">
        <v>891</v>
      </c>
      <c r="B43" s="189">
        <v>113406.48</v>
      </c>
      <c r="C43" s="189">
        <v>90298.12</v>
      </c>
      <c r="D43" s="189">
        <v>23108.36</v>
      </c>
      <c r="E43" s="135">
        <v>27211</v>
      </c>
      <c r="F43" s="196">
        <v>2.64E-2</v>
      </c>
      <c r="G43" s="158">
        <f t="shared" si="23"/>
        <v>2993.9310719999999</v>
      </c>
      <c r="H43" s="172">
        <v>0.1</v>
      </c>
      <c r="I43" s="158">
        <f t="shared" si="24"/>
        <v>2310.8360000000002</v>
      </c>
      <c r="J43" s="158">
        <f t="shared" si="25"/>
        <v>299.39310719999997</v>
      </c>
      <c r="M43" s="134" t="s">
        <v>51</v>
      </c>
      <c r="N43" s="158">
        <f t="shared" si="30"/>
        <v>11340.648000000001</v>
      </c>
      <c r="O43" s="158">
        <f t="shared" si="31"/>
        <v>9029.8119999999999</v>
      </c>
      <c r="P43" s="158">
        <f t="shared" si="32"/>
        <v>2310.8360000000011</v>
      </c>
      <c r="Q43" s="158">
        <f t="shared" si="33"/>
        <v>299.39310719999997</v>
      </c>
    </row>
    <row r="44" spans="1:17" x14ac:dyDescent="0.2">
      <c r="A44" s="199" t="s">
        <v>128</v>
      </c>
      <c r="B44" s="189">
        <v>4298.4399999999996</v>
      </c>
      <c r="C44" s="189">
        <v>3368.4</v>
      </c>
      <c r="D44" s="189">
        <v>930.04</v>
      </c>
      <c r="E44" s="135">
        <v>27576</v>
      </c>
      <c r="F44" s="196">
        <v>2.64E-2</v>
      </c>
      <c r="G44" s="158">
        <f t="shared" si="23"/>
        <v>113.47881599999999</v>
      </c>
      <c r="H44" s="172">
        <v>0.1</v>
      </c>
      <c r="I44" s="158">
        <f t="shared" si="24"/>
        <v>93.004000000000005</v>
      </c>
      <c r="J44" s="158">
        <f t="shared" si="25"/>
        <v>11.347881600000001</v>
      </c>
      <c r="M44" s="134" t="s">
        <v>51</v>
      </c>
      <c r="N44" s="158">
        <f t="shared" si="30"/>
        <v>429.84399999999999</v>
      </c>
      <c r="O44" s="158">
        <f t="shared" si="31"/>
        <v>336.84000000000003</v>
      </c>
      <c r="P44" s="158">
        <f t="shared" si="32"/>
        <v>93.003999999999962</v>
      </c>
      <c r="Q44" s="158">
        <f t="shared" si="33"/>
        <v>11.347881600000001</v>
      </c>
    </row>
    <row r="45" spans="1:17" x14ac:dyDescent="0.2">
      <c r="A45" s="199" t="s">
        <v>854</v>
      </c>
      <c r="B45" s="189">
        <v>16938.38</v>
      </c>
      <c r="C45" s="189">
        <v>13273.47</v>
      </c>
      <c r="D45" s="189">
        <v>3664.91</v>
      </c>
      <c r="E45" s="135">
        <v>27576</v>
      </c>
      <c r="F45" s="196">
        <v>2.64E-2</v>
      </c>
      <c r="G45" s="158">
        <f t="shared" si="23"/>
        <v>447.17323200000004</v>
      </c>
      <c r="H45" s="172">
        <v>0.1</v>
      </c>
      <c r="I45" s="158">
        <f t="shared" si="24"/>
        <v>366.49099999999999</v>
      </c>
      <c r="J45" s="158">
        <f t="shared" si="25"/>
        <v>44.71732320000001</v>
      </c>
      <c r="M45" s="134" t="s">
        <v>51</v>
      </c>
      <c r="N45" s="158">
        <f t="shared" si="30"/>
        <v>1693.8380000000002</v>
      </c>
      <c r="O45" s="158">
        <f t="shared" si="31"/>
        <v>1327.347</v>
      </c>
      <c r="P45" s="158">
        <f t="shared" si="32"/>
        <v>366.49100000000021</v>
      </c>
      <c r="Q45" s="158">
        <f t="shared" si="33"/>
        <v>44.71732320000001</v>
      </c>
    </row>
    <row r="46" spans="1:17" x14ac:dyDescent="0.2">
      <c r="A46" s="199" t="s">
        <v>855</v>
      </c>
      <c r="B46" s="189">
        <v>0</v>
      </c>
      <c r="C46" s="189">
        <v>0</v>
      </c>
      <c r="D46" s="189">
        <v>0</v>
      </c>
      <c r="E46" s="135">
        <v>27576</v>
      </c>
      <c r="F46" s="196">
        <v>2.64E-2</v>
      </c>
      <c r="G46" s="158">
        <f t="shared" si="23"/>
        <v>0</v>
      </c>
      <c r="H46" s="172">
        <v>0.1</v>
      </c>
      <c r="I46" s="158">
        <f t="shared" si="24"/>
        <v>0</v>
      </c>
      <c r="J46" s="158">
        <f t="shared" si="25"/>
        <v>0</v>
      </c>
      <c r="M46" s="134" t="s">
        <v>51</v>
      </c>
      <c r="N46" s="158">
        <f t="shared" si="30"/>
        <v>0</v>
      </c>
      <c r="O46" s="158">
        <f t="shared" si="31"/>
        <v>0</v>
      </c>
      <c r="P46" s="158">
        <f t="shared" si="32"/>
        <v>0</v>
      </c>
      <c r="Q46" s="158">
        <f t="shared" si="33"/>
        <v>0</v>
      </c>
    </row>
    <row r="47" spans="1:17" x14ac:dyDescent="0.2">
      <c r="A47" s="199" t="s">
        <v>872</v>
      </c>
      <c r="B47" s="189">
        <v>2139.79</v>
      </c>
      <c r="C47" s="189">
        <v>1676.81</v>
      </c>
      <c r="D47" s="189">
        <v>462.98</v>
      </c>
      <c r="E47" s="135">
        <v>27576</v>
      </c>
      <c r="F47" s="196">
        <v>2.64E-2</v>
      </c>
      <c r="G47" s="158">
        <f t="shared" si="23"/>
        <v>56.490456000000002</v>
      </c>
      <c r="H47" s="172">
        <v>0.1</v>
      </c>
      <c r="I47" s="158">
        <f t="shared" si="24"/>
        <v>46.298000000000002</v>
      </c>
      <c r="J47" s="158">
        <f t="shared" si="25"/>
        <v>5.6490456000000009</v>
      </c>
      <c r="M47" s="134" t="s">
        <v>51</v>
      </c>
      <c r="N47" s="158">
        <f t="shared" si="30"/>
        <v>213.97900000000001</v>
      </c>
      <c r="O47" s="158">
        <f t="shared" si="31"/>
        <v>167.68100000000001</v>
      </c>
      <c r="P47" s="158">
        <f t="shared" si="32"/>
        <v>46.298000000000002</v>
      </c>
      <c r="Q47" s="158">
        <f t="shared" si="33"/>
        <v>5.6490456000000009</v>
      </c>
    </row>
    <row r="48" spans="1:17" x14ac:dyDescent="0.2">
      <c r="A48" s="199" t="s">
        <v>913</v>
      </c>
      <c r="B48" s="189">
        <v>1727.93</v>
      </c>
      <c r="C48" s="189">
        <v>1142.9000000000001</v>
      </c>
      <c r="D48" s="189">
        <v>585.03</v>
      </c>
      <c r="E48" s="135">
        <v>30498</v>
      </c>
      <c r="F48" s="196">
        <v>2.64E-2</v>
      </c>
      <c r="G48" s="158">
        <f t="shared" si="23"/>
        <v>45.617352000000004</v>
      </c>
      <c r="H48" s="172">
        <v>0.1</v>
      </c>
      <c r="I48" s="158">
        <f t="shared" si="24"/>
        <v>58.503</v>
      </c>
      <c r="J48" s="158">
        <f t="shared" si="25"/>
        <v>4.5617352000000002</v>
      </c>
      <c r="M48" s="134" t="s">
        <v>51</v>
      </c>
      <c r="N48" s="158">
        <f t="shared" si="30"/>
        <v>172.79300000000001</v>
      </c>
      <c r="O48" s="158">
        <f t="shared" si="31"/>
        <v>114.29000000000002</v>
      </c>
      <c r="P48" s="158">
        <f t="shared" si="32"/>
        <v>58.502999999999986</v>
      </c>
      <c r="Q48" s="158">
        <f t="shared" si="33"/>
        <v>4.5617352000000002</v>
      </c>
    </row>
    <row r="49" spans="1:19" x14ac:dyDescent="0.2">
      <c r="A49" s="199" t="s">
        <v>877</v>
      </c>
      <c r="B49" s="189">
        <v>11476.65</v>
      </c>
      <c r="C49" s="189">
        <v>957.28</v>
      </c>
      <c r="D49" s="189">
        <v>10519.37</v>
      </c>
      <c r="E49" s="135">
        <v>40017</v>
      </c>
      <c r="F49" s="196">
        <v>2.64E-2</v>
      </c>
      <c r="G49" s="158">
        <f t="shared" si="23"/>
        <v>302.98356000000001</v>
      </c>
      <c r="H49" s="172">
        <v>0.1</v>
      </c>
      <c r="I49" s="158">
        <f t="shared" si="24"/>
        <v>1051.9370000000001</v>
      </c>
      <c r="J49" s="158">
        <f t="shared" si="25"/>
        <v>30.298356000000002</v>
      </c>
      <c r="M49" s="134" t="s">
        <v>51</v>
      </c>
      <c r="N49" s="158">
        <f t="shared" si="30"/>
        <v>1147.665</v>
      </c>
      <c r="O49" s="158">
        <f t="shared" si="31"/>
        <v>95.728000000000009</v>
      </c>
      <c r="P49" s="158">
        <f t="shared" si="32"/>
        <v>1051.9369999999999</v>
      </c>
      <c r="Q49" s="158">
        <f t="shared" si="33"/>
        <v>30.298356000000002</v>
      </c>
    </row>
    <row r="50" spans="1:19" x14ac:dyDescent="0.2">
      <c r="A50" s="199" t="s">
        <v>853</v>
      </c>
      <c r="B50" s="189">
        <v>14177.62</v>
      </c>
      <c r="C50" s="189">
        <v>12412.94</v>
      </c>
      <c r="D50" s="189">
        <v>1764.68</v>
      </c>
      <c r="E50" s="135">
        <v>24289</v>
      </c>
      <c r="F50" s="196">
        <v>2.64E-2</v>
      </c>
      <c r="G50" s="158">
        <f t="shared" si="23"/>
        <v>374.28916800000002</v>
      </c>
      <c r="H50" s="172">
        <v>1</v>
      </c>
      <c r="I50" s="141"/>
      <c r="J50" s="141"/>
      <c r="K50" s="158">
        <f t="shared" ref="K50:K67" si="34">D50*H50</f>
        <v>1764.68</v>
      </c>
      <c r="L50" s="158">
        <f t="shared" ref="L50:L67" si="35">G50*H50</f>
        <v>374.28916800000002</v>
      </c>
      <c r="M50" s="134" t="s">
        <v>51</v>
      </c>
      <c r="N50" s="158"/>
      <c r="O50" s="158"/>
      <c r="P50" s="158"/>
      <c r="Q50" s="158">
        <f t="shared" si="33"/>
        <v>0</v>
      </c>
      <c r="R50" s="158">
        <f>B50</f>
        <v>14177.62</v>
      </c>
      <c r="S50" s="158">
        <f>C50</f>
        <v>12412.94</v>
      </c>
    </row>
    <row r="51" spans="1:19" x14ac:dyDescent="0.2">
      <c r="A51" s="199" t="s">
        <v>861</v>
      </c>
      <c r="B51" s="189">
        <v>3412.37</v>
      </c>
      <c r="C51" s="189">
        <v>2987.63</v>
      </c>
      <c r="D51" s="189">
        <v>424.74</v>
      </c>
      <c r="E51" s="135">
        <v>24289</v>
      </c>
      <c r="F51" s="196">
        <v>2.64E-2</v>
      </c>
      <c r="G51" s="158">
        <f t="shared" si="23"/>
        <v>90.086568</v>
      </c>
      <c r="H51" s="172">
        <v>1</v>
      </c>
      <c r="I51" s="141"/>
      <c r="J51" s="141"/>
      <c r="K51" s="158">
        <f t="shared" si="34"/>
        <v>424.74</v>
      </c>
      <c r="L51" s="158">
        <f t="shared" si="35"/>
        <v>90.086568</v>
      </c>
      <c r="M51" s="134" t="s">
        <v>51</v>
      </c>
      <c r="N51" s="158"/>
      <c r="O51" s="158"/>
      <c r="P51" s="158"/>
      <c r="Q51" s="158">
        <f t="shared" si="33"/>
        <v>0</v>
      </c>
      <c r="R51" s="158">
        <f t="shared" ref="R51:S67" si="36">B51</f>
        <v>3412.37</v>
      </c>
      <c r="S51" s="158">
        <f t="shared" si="36"/>
        <v>2987.63</v>
      </c>
    </row>
    <row r="52" spans="1:19" x14ac:dyDescent="0.2">
      <c r="A52" s="199" t="s">
        <v>886</v>
      </c>
      <c r="B52" s="189">
        <v>1442.07</v>
      </c>
      <c r="C52" s="189">
        <v>1262.58</v>
      </c>
      <c r="D52" s="189">
        <v>179.49</v>
      </c>
      <c r="E52" s="135">
        <v>24289</v>
      </c>
      <c r="F52" s="196">
        <v>2.64E-2</v>
      </c>
      <c r="G52" s="158">
        <f t="shared" si="23"/>
        <v>38.070647999999998</v>
      </c>
      <c r="H52" s="172">
        <v>1</v>
      </c>
      <c r="I52" s="141"/>
      <c r="J52" s="141"/>
      <c r="K52" s="158">
        <f t="shared" si="34"/>
        <v>179.49</v>
      </c>
      <c r="L52" s="158">
        <f t="shared" si="35"/>
        <v>38.070647999999998</v>
      </c>
      <c r="M52" s="134" t="s">
        <v>51</v>
      </c>
      <c r="N52" s="158"/>
      <c r="O52" s="158"/>
      <c r="P52" s="158"/>
      <c r="Q52" s="158">
        <f t="shared" si="33"/>
        <v>0</v>
      </c>
      <c r="R52" s="158">
        <f t="shared" si="36"/>
        <v>1442.07</v>
      </c>
      <c r="S52" s="158">
        <f t="shared" si="36"/>
        <v>1262.58</v>
      </c>
    </row>
    <row r="53" spans="1:19" x14ac:dyDescent="0.2">
      <c r="A53" s="199" t="s">
        <v>889</v>
      </c>
      <c r="B53" s="189">
        <v>1716.36</v>
      </c>
      <c r="C53" s="189">
        <v>1502.73</v>
      </c>
      <c r="D53" s="189">
        <v>213.63</v>
      </c>
      <c r="E53" s="135">
        <v>24289</v>
      </c>
      <c r="F53" s="196">
        <v>2.64E-2</v>
      </c>
      <c r="G53" s="158">
        <f t="shared" si="23"/>
        <v>45.311903999999998</v>
      </c>
      <c r="H53" s="172">
        <v>1</v>
      </c>
      <c r="K53" s="158">
        <f t="shared" si="34"/>
        <v>213.63</v>
      </c>
      <c r="L53" s="158">
        <f t="shared" si="35"/>
        <v>45.311903999999998</v>
      </c>
      <c r="M53" s="134" t="s">
        <v>51</v>
      </c>
      <c r="N53" s="158"/>
      <c r="O53" s="158"/>
      <c r="P53" s="158"/>
      <c r="Q53" s="158">
        <f t="shared" si="33"/>
        <v>0</v>
      </c>
      <c r="R53" s="158">
        <f t="shared" si="36"/>
        <v>1716.36</v>
      </c>
      <c r="S53" s="158">
        <f t="shared" si="36"/>
        <v>1502.73</v>
      </c>
    </row>
    <row r="54" spans="1:19" x14ac:dyDescent="0.2">
      <c r="A54" s="199" t="s">
        <v>897</v>
      </c>
      <c r="B54" s="189">
        <v>87345.52</v>
      </c>
      <c r="C54" s="189">
        <v>76473.67</v>
      </c>
      <c r="D54" s="189">
        <v>10871.85</v>
      </c>
      <c r="E54" s="135">
        <v>24289</v>
      </c>
      <c r="F54" s="196">
        <v>2.64E-2</v>
      </c>
      <c r="G54" s="158">
        <f t="shared" si="23"/>
        <v>2305.9217280000003</v>
      </c>
      <c r="H54" s="172">
        <v>1</v>
      </c>
      <c r="K54" s="158">
        <f t="shared" si="34"/>
        <v>10871.85</v>
      </c>
      <c r="L54" s="158">
        <f t="shared" si="35"/>
        <v>2305.9217280000003</v>
      </c>
      <c r="M54" s="134" t="s">
        <v>51</v>
      </c>
      <c r="N54" s="158"/>
      <c r="O54" s="158"/>
      <c r="P54" s="158"/>
      <c r="Q54" s="158">
        <f t="shared" si="33"/>
        <v>0</v>
      </c>
      <c r="R54" s="158">
        <f t="shared" si="36"/>
        <v>87345.52</v>
      </c>
      <c r="S54" s="158">
        <f t="shared" si="36"/>
        <v>76473.67</v>
      </c>
    </row>
    <row r="55" spans="1:19" x14ac:dyDescent="0.2">
      <c r="A55" s="199" t="s">
        <v>900</v>
      </c>
      <c r="B55" s="189">
        <v>4701.58</v>
      </c>
      <c r="C55" s="189">
        <v>4116.38</v>
      </c>
      <c r="D55" s="189">
        <v>585.20000000000005</v>
      </c>
      <c r="E55" s="135">
        <v>24289</v>
      </c>
      <c r="F55" s="196">
        <v>2.64E-2</v>
      </c>
      <c r="G55" s="158">
        <f t="shared" si="23"/>
        <v>124.121712</v>
      </c>
      <c r="H55" s="172">
        <v>1</v>
      </c>
      <c r="K55" s="158">
        <f t="shared" si="34"/>
        <v>585.20000000000005</v>
      </c>
      <c r="L55" s="158">
        <f t="shared" si="35"/>
        <v>124.121712</v>
      </c>
      <c r="M55" s="134" t="s">
        <v>51</v>
      </c>
      <c r="N55" s="158"/>
      <c r="O55" s="158"/>
      <c r="P55" s="158"/>
      <c r="Q55" s="158">
        <f t="shared" si="33"/>
        <v>0</v>
      </c>
      <c r="R55" s="158">
        <f t="shared" si="36"/>
        <v>4701.58</v>
      </c>
      <c r="S55" s="158">
        <f t="shared" si="36"/>
        <v>4116.38</v>
      </c>
    </row>
    <row r="56" spans="1:19" x14ac:dyDescent="0.2">
      <c r="A56" s="199" t="s">
        <v>903</v>
      </c>
      <c r="B56" s="189">
        <v>1309.8</v>
      </c>
      <c r="C56" s="189">
        <v>1146.77</v>
      </c>
      <c r="D56" s="189">
        <v>163.03</v>
      </c>
      <c r="E56" s="135">
        <v>24289</v>
      </c>
      <c r="F56" s="196">
        <v>2.64E-2</v>
      </c>
      <c r="G56" s="158">
        <f t="shared" si="23"/>
        <v>34.578719999999997</v>
      </c>
      <c r="H56" s="172">
        <v>1</v>
      </c>
      <c r="K56" s="158">
        <f t="shared" si="34"/>
        <v>163.03</v>
      </c>
      <c r="L56" s="158">
        <f t="shared" si="35"/>
        <v>34.578719999999997</v>
      </c>
      <c r="M56" s="134" t="s">
        <v>51</v>
      </c>
      <c r="N56" s="158"/>
      <c r="O56" s="158"/>
      <c r="P56" s="158"/>
      <c r="Q56" s="158">
        <f t="shared" si="33"/>
        <v>0</v>
      </c>
      <c r="R56" s="158">
        <f t="shared" si="36"/>
        <v>1309.8</v>
      </c>
      <c r="S56" s="158">
        <f t="shared" si="36"/>
        <v>1146.77</v>
      </c>
    </row>
    <row r="57" spans="1:19" x14ac:dyDescent="0.2">
      <c r="A57" s="199" t="s">
        <v>916</v>
      </c>
      <c r="B57" s="189">
        <v>814.68</v>
      </c>
      <c r="C57" s="189">
        <v>676.47</v>
      </c>
      <c r="D57" s="189">
        <v>138.21</v>
      </c>
      <c r="E57" s="135">
        <v>26115</v>
      </c>
      <c r="F57" s="196">
        <v>2.64E-2</v>
      </c>
      <c r="G57" s="158">
        <f t="shared" si="23"/>
        <v>21.507551999999997</v>
      </c>
      <c r="H57" s="172">
        <v>1</v>
      </c>
      <c r="K57" s="158">
        <f t="shared" si="34"/>
        <v>138.21</v>
      </c>
      <c r="L57" s="158">
        <f t="shared" si="35"/>
        <v>21.507551999999997</v>
      </c>
      <c r="M57" s="134" t="s">
        <v>51</v>
      </c>
      <c r="N57" s="158"/>
      <c r="O57" s="158"/>
      <c r="P57" s="158"/>
      <c r="Q57" s="158">
        <f t="shared" si="33"/>
        <v>0</v>
      </c>
      <c r="R57" s="158">
        <f t="shared" si="36"/>
        <v>814.68</v>
      </c>
      <c r="S57" s="158">
        <f t="shared" si="36"/>
        <v>676.47</v>
      </c>
    </row>
    <row r="58" spans="1:19" x14ac:dyDescent="0.2">
      <c r="A58" s="199" t="s">
        <v>176</v>
      </c>
      <c r="B58" s="189">
        <v>3864.23</v>
      </c>
      <c r="C58" s="189">
        <v>3123.18</v>
      </c>
      <c r="D58" s="189">
        <v>741.05</v>
      </c>
      <c r="E58" s="135">
        <v>26846</v>
      </c>
      <c r="F58" s="196">
        <v>2.64E-2</v>
      </c>
      <c r="G58" s="158">
        <f t="shared" si="23"/>
        <v>102.015672</v>
      </c>
      <c r="H58" s="172">
        <v>1</v>
      </c>
      <c r="K58" s="158">
        <f t="shared" si="34"/>
        <v>741.05</v>
      </c>
      <c r="L58" s="158">
        <f t="shared" si="35"/>
        <v>102.015672</v>
      </c>
      <c r="M58" s="134" t="s">
        <v>51</v>
      </c>
      <c r="N58" s="158"/>
      <c r="O58" s="158"/>
      <c r="P58" s="158"/>
      <c r="Q58" s="158">
        <f t="shared" si="33"/>
        <v>0</v>
      </c>
      <c r="R58" s="158">
        <f t="shared" si="36"/>
        <v>3864.23</v>
      </c>
      <c r="S58" s="158">
        <f t="shared" si="36"/>
        <v>3123.18</v>
      </c>
    </row>
    <row r="59" spans="1:19" x14ac:dyDescent="0.2">
      <c r="A59" s="199" t="s">
        <v>870</v>
      </c>
      <c r="B59" s="189">
        <v>5210.17</v>
      </c>
      <c r="C59" s="189">
        <v>4211</v>
      </c>
      <c r="D59" s="189">
        <v>999.17</v>
      </c>
      <c r="E59" s="135">
        <v>26846</v>
      </c>
      <c r="F59" s="196">
        <v>2.64E-2</v>
      </c>
      <c r="G59" s="158">
        <f t="shared" si="23"/>
        <v>137.54848799999999</v>
      </c>
      <c r="H59" s="172">
        <v>1</v>
      </c>
      <c r="K59" s="158">
        <f t="shared" si="34"/>
        <v>999.17</v>
      </c>
      <c r="L59" s="158">
        <f t="shared" si="35"/>
        <v>137.54848799999999</v>
      </c>
      <c r="M59" s="134" t="s">
        <v>51</v>
      </c>
      <c r="N59" s="158"/>
      <c r="O59" s="158"/>
      <c r="P59" s="158"/>
      <c r="Q59" s="158">
        <f t="shared" si="33"/>
        <v>0</v>
      </c>
      <c r="R59" s="158">
        <f t="shared" si="36"/>
        <v>5210.17</v>
      </c>
      <c r="S59" s="158">
        <f t="shared" si="36"/>
        <v>4211</v>
      </c>
    </row>
    <row r="60" spans="1:19" x14ac:dyDescent="0.2">
      <c r="A60" s="199" t="s">
        <v>885</v>
      </c>
      <c r="B60" s="189">
        <v>2545.21</v>
      </c>
      <c r="C60" s="189">
        <v>2057.11</v>
      </c>
      <c r="D60" s="189">
        <v>488.1</v>
      </c>
      <c r="E60" s="135">
        <v>26846</v>
      </c>
      <c r="F60" s="196">
        <v>2.64E-2</v>
      </c>
      <c r="G60" s="158">
        <f t="shared" si="23"/>
        <v>67.193544000000003</v>
      </c>
      <c r="H60" s="172">
        <v>1</v>
      </c>
      <c r="K60" s="158">
        <f t="shared" si="34"/>
        <v>488.1</v>
      </c>
      <c r="L60" s="158">
        <f t="shared" si="35"/>
        <v>67.193544000000003</v>
      </c>
      <c r="M60" s="134" t="s">
        <v>51</v>
      </c>
      <c r="N60" s="158"/>
      <c r="O60" s="158"/>
      <c r="P60" s="158"/>
      <c r="Q60" s="158">
        <f t="shared" si="33"/>
        <v>0</v>
      </c>
      <c r="R60" s="158">
        <f t="shared" si="36"/>
        <v>2545.21</v>
      </c>
      <c r="S60" s="158">
        <f t="shared" si="36"/>
        <v>2057.11</v>
      </c>
    </row>
    <row r="61" spans="1:19" x14ac:dyDescent="0.2">
      <c r="A61" s="199" t="s">
        <v>910</v>
      </c>
      <c r="B61" s="189">
        <v>3237.1</v>
      </c>
      <c r="C61" s="189">
        <v>2616.31</v>
      </c>
      <c r="D61" s="189">
        <v>620.79</v>
      </c>
      <c r="E61" s="135">
        <v>26846</v>
      </c>
      <c r="F61" s="196">
        <v>2.64E-2</v>
      </c>
      <c r="G61" s="158">
        <f t="shared" si="23"/>
        <v>85.459440000000001</v>
      </c>
      <c r="H61" s="172">
        <v>1</v>
      </c>
      <c r="K61" s="158">
        <f t="shared" si="34"/>
        <v>620.79</v>
      </c>
      <c r="L61" s="158">
        <f t="shared" si="35"/>
        <v>85.459440000000001</v>
      </c>
      <c r="M61" s="134" t="s">
        <v>51</v>
      </c>
      <c r="N61" s="158"/>
      <c r="O61" s="158"/>
      <c r="P61" s="158"/>
      <c r="Q61" s="158">
        <f t="shared" si="33"/>
        <v>0</v>
      </c>
      <c r="R61" s="158">
        <f t="shared" si="36"/>
        <v>3237.1</v>
      </c>
      <c r="S61" s="158">
        <f t="shared" si="36"/>
        <v>2616.31</v>
      </c>
    </row>
    <row r="62" spans="1:19" x14ac:dyDescent="0.2">
      <c r="A62" s="199" t="s">
        <v>914</v>
      </c>
      <c r="B62" s="189">
        <v>2690.32</v>
      </c>
      <c r="C62" s="189">
        <v>2174.39</v>
      </c>
      <c r="D62" s="189">
        <v>515.92999999999995</v>
      </c>
      <c r="E62" s="135">
        <v>26846</v>
      </c>
      <c r="F62" s="196">
        <v>2.64E-2</v>
      </c>
      <c r="G62" s="158">
        <f t="shared" si="23"/>
        <v>71.024448000000007</v>
      </c>
      <c r="H62" s="172">
        <v>1</v>
      </c>
      <c r="K62" s="158">
        <f t="shared" si="34"/>
        <v>515.92999999999995</v>
      </c>
      <c r="L62" s="158">
        <f t="shared" si="35"/>
        <v>71.024448000000007</v>
      </c>
      <c r="M62" s="134" t="s">
        <v>51</v>
      </c>
      <c r="N62" s="158"/>
      <c r="O62" s="158"/>
      <c r="P62" s="158"/>
      <c r="Q62" s="158">
        <f t="shared" si="33"/>
        <v>0</v>
      </c>
      <c r="R62" s="158">
        <f t="shared" si="36"/>
        <v>2690.32</v>
      </c>
      <c r="S62" s="158">
        <f t="shared" si="36"/>
        <v>2174.39</v>
      </c>
    </row>
    <row r="63" spans="1:19" x14ac:dyDescent="0.2">
      <c r="A63" s="199" t="s">
        <v>856</v>
      </c>
      <c r="B63" s="189">
        <v>21119.35</v>
      </c>
      <c r="C63" s="189">
        <v>16549.82</v>
      </c>
      <c r="D63" s="189">
        <v>4569.53</v>
      </c>
      <c r="E63" s="135">
        <v>27576</v>
      </c>
      <c r="F63" s="196">
        <v>2.64E-2</v>
      </c>
      <c r="G63" s="158">
        <f t="shared" si="23"/>
        <v>557.55083999999999</v>
      </c>
      <c r="H63" s="172">
        <v>1</v>
      </c>
      <c r="K63" s="158">
        <f t="shared" si="34"/>
        <v>4569.53</v>
      </c>
      <c r="L63" s="158">
        <f t="shared" si="35"/>
        <v>557.55083999999999</v>
      </c>
      <c r="M63" s="134" t="s">
        <v>51</v>
      </c>
      <c r="N63" s="158"/>
      <c r="O63" s="158"/>
      <c r="P63" s="158"/>
      <c r="Q63" s="158">
        <f t="shared" si="33"/>
        <v>0</v>
      </c>
      <c r="R63" s="158">
        <f t="shared" si="36"/>
        <v>21119.35</v>
      </c>
      <c r="S63" s="158">
        <f t="shared" si="36"/>
        <v>16549.82</v>
      </c>
    </row>
    <row r="64" spans="1:19" x14ac:dyDescent="0.2">
      <c r="A64" s="199" t="s">
        <v>857</v>
      </c>
      <c r="B64" s="189">
        <v>0</v>
      </c>
      <c r="C64" s="189">
        <v>0</v>
      </c>
      <c r="D64" s="189">
        <v>0</v>
      </c>
      <c r="E64" s="135">
        <v>27576</v>
      </c>
      <c r="F64" s="196">
        <v>2.64E-2</v>
      </c>
      <c r="G64" s="158">
        <f t="shared" si="23"/>
        <v>0</v>
      </c>
      <c r="H64" s="172">
        <v>1</v>
      </c>
      <c r="K64" s="158">
        <f t="shared" si="34"/>
        <v>0</v>
      </c>
      <c r="L64" s="158">
        <f t="shared" si="35"/>
        <v>0</v>
      </c>
      <c r="M64" s="134" t="s">
        <v>51</v>
      </c>
      <c r="N64" s="158"/>
      <c r="O64" s="158"/>
      <c r="P64" s="158"/>
      <c r="Q64" s="158">
        <f t="shared" si="33"/>
        <v>0</v>
      </c>
      <c r="R64" s="158">
        <f t="shared" si="36"/>
        <v>0</v>
      </c>
      <c r="S64" s="158">
        <f t="shared" si="36"/>
        <v>0</v>
      </c>
    </row>
    <row r="65" spans="1:19" x14ac:dyDescent="0.2">
      <c r="A65" s="199" t="s">
        <v>882</v>
      </c>
      <c r="B65" s="189">
        <v>3767.55</v>
      </c>
      <c r="C65" s="189">
        <v>2952.38</v>
      </c>
      <c r="D65" s="189">
        <v>815.17</v>
      </c>
      <c r="E65" s="135">
        <v>27576</v>
      </c>
      <c r="F65" s="196">
        <v>2.64E-2</v>
      </c>
      <c r="G65" s="158">
        <f t="shared" si="23"/>
        <v>99.46332000000001</v>
      </c>
      <c r="H65" s="172">
        <v>1</v>
      </c>
      <c r="K65" s="158">
        <f t="shared" si="34"/>
        <v>815.17</v>
      </c>
      <c r="L65" s="158">
        <f t="shared" si="35"/>
        <v>99.46332000000001</v>
      </c>
      <c r="M65" s="134" t="s">
        <v>51</v>
      </c>
      <c r="N65" s="158"/>
      <c r="O65" s="158"/>
      <c r="P65" s="158"/>
      <c r="Q65" s="158">
        <f t="shared" si="33"/>
        <v>0</v>
      </c>
      <c r="R65" s="158">
        <f t="shared" si="36"/>
        <v>3767.55</v>
      </c>
      <c r="S65" s="158">
        <f t="shared" si="36"/>
        <v>2952.38</v>
      </c>
    </row>
    <row r="66" spans="1:19" x14ac:dyDescent="0.2">
      <c r="A66" s="199" t="s">
        <v>876</v>
      </c>
      <c r="B66" s="189">
        <v>25577.13</v>
      </c>
      <c r="C66" s="189">
        <v>17786.04</v>
      </c>
      <c r="D66" s="189">
        <v>7791.09</v>
      </c>
      <c r="E66" s="135">
        <v>29768</v>
      </c>
      <c r="F66" s="196">
        <v>2.64E-2</v>
      </c>
      <c r="G66" s="158">
        <f t="shared" si="23"/>
        <v>675.23623199999997</v>
      </c>
      <c r="H66" s="172">
        <v>1</v>
      </c>
      <c r="K66" s="158">
        <f t="shared" si="34"/>
        <v>7791.09</v>
      </c>
      <c r="L66" s="158">
        <f t="shared" si="35"/>
        <v>675.23623199999997</v>
      </c>
      <c r="M66" s="134" t="s">
        <v>51</v>
      </c>
      <c r="N66" s="158"/>
      <c r="O66" s="158"/>
      <c r="P66" s="158"/>
      <c r="Q66" s="158">
        <f t="shared" si="33"/>
        <v>0</v>
      </c>
      <c r="R66" s="158">
        <f t="shared" si="36"/>
        <v>25577.13</v>
      </c>
      <c r="S66" s="158">
        <f t="shared" si="36"/>
        <v>17786.04</v>
      </c>
    </row>
    <row r="67" spans="1:19" x14ac:dyDescent="0.2">
      <c r="A67" s="199" t="s">
        <v>919</v>
      </c>
      <c r="B67" s="203">
        <v>16471.7</v>
      </c>
      <c r="C67" s="203">
        <v>8334.9599999999991</v>
      </c>
      <c r="D67" s="203">
        <v>8136.74</v>
      </c>
      <c r="E67" s="207">
        <v>33420</v>
      </c>
      <c r="F67" s="194">
        <v>2.64E-2</v>
      </c>
      <c r="G67" s="164">
        <f t="shared" si="23"/>
        <v>434.85288000000003</v>
      </c>
      <c r="H67" s="211">
        <v>1</v>
      </c>
      <c r="I67" s="216"/>
      <c r="J67" s="216"/>
      <c r="K67" s="164">
        <f t="shared" si="34"/>
        <v>8136.74</v>
      </c>
      <c r="L67" s="164">
        <f t="shared" si="35"/>
        <v>434.85288000000003</v>
      </c>
      <c r="M67" s="134" t="s">
        <v>51</v>
      </c>
      <c r="N67" s="158"/>
      <c r="O67" s="158"/>
      <c r="P67" s="158"/>
      <c r="Q67" s="158">
        <f t="shared" si="33"/>
        <v>0</v>
      </c>
      <c r="R67" s="158">
        <f t="shared" si="36"/>
        <v>16471.7</v>
      </c>
      <c r="S67" s="158">
        <f t="shared" si="36"/>
        <v>8334.9599999999991</v>
      </c>
    </row>
    <row r="68" spans="1:19" s="141" customFormat="1" x14ac:dyDescent="0.2">
      <c r="A68" s="199"/>
      <c r="B68" s="189">
        <f>SUM(B32:B67)</f>
        <v>428421.01999999996</v>
      </c>
      <c r="C68" s="189">
        <f t="shared" ref="C68:L68" si="37">SUM(C32:C67)</f>
        <v>338131.11</v>
      </c>
      <c r="D68" s="189">
        <f t="shared" si="37"/>
        <v>90289.909999999989</v>
      </c>
      <c r="E68" s="189"/>
      <c r="F68" s="189"/>
      <c r="G68" s="189">
        <f t="shared" si="37"/>
        <v>11310.314928</v>
      </c>
      <c r="H68" s="189"/>
      <c r="I68" s="189">
        <f t="shared" si="37"/>
        <v>5127.1510000000007</v>
      </c>
      <c r="J68" s="189">
        <f t="shared" si="37"/>
        <v>604.60820640000009</v>
      </c>
      <c r="K68" s="189">
        <f t="shared" si="37"/>
        <v>39018.399999999994</v>
      </c>
      <c r="L68" s="189">
        <f t="shared" si="37"/>
        <v>5264.2328640000014</v>
      </c>
      <c r="M68" s="134"/>
      <c r="N68" s="158">
        <f>SUM(N32:N67)</f>
        <v>22901.826000000005</v>
      </c>
      <c r="O68" s="158">
        <f t="shared" ref="O68:Q68" si="38">SUM(O32:O67)</f>
        <v>17774.675000000003</v>
      </c>
      <c r="P68" s="158">
        <f t="shared" si="38"/>
        <v>5127.1510000000017</v>
      </c>
      <c r="Q68" s="158">
        <f t="shared" si="38"/>
        <v>604.60820640000009</v>
      </c>
      <c r="R68" s="158">
        <f>SUM(R50:R67)</f>
        <v>199402.76</v>
      </c>
      <c r="S68" s="158">
        <f>SUM(S50:S67)</f>
        <v>160384.36000000002</v>
      </c>
    </row>
    <row r="69" spans="1:19" s="141" customFormat="1" x14ac:dyDescent="0.2">
      <c r="A69" s="199"/>
      <c r="B69" s="189"/>
      <c r="C69" s="189"/>
      <c r="D69" s="189"/>
      <c r="E69" s="135"/>
      <c r="F69" s="187"/>
      <c r="G69" s="158"/>
      <c r="H69" s="172"/>
      <c r="K69" s="158"/>
      <c r="L69" s="158"/>
      <c r="M69" s="134"/>
    </row>
    <row r="70" spans="1:19" s="141" customFormat="1" x14ac:dyDescent="0.2">
      <c r="A70" s="200" t="s">
        <v>1609</v>
      </c>
      <c r="B70" s="189"/>
      <c r="C70" s="189"/>
      <c r="D70" s="189"/>
      <c r="E70" s="135"/>
      <c r="F70" s="187"/>
      <c r="G70" s="158"/>
      <c r="H70" s="172"/>
      <c r="K70" s="158"/>
      <c r="L70" s="158"/>
      <c r="M70" s="134"/>
    </row>
    <row r="71" spans="1:19" s="141" customFormat="1" x14ac:dyDescent="0.2">
      <c r="A71" s="201" t="s">
        <v>1563</v>
      </c>
      <c r="B71" s="147" t="s">
        <v>1564</v>
      </c>
      <c r="C71" s="147" t="s">
        <v>1565</v>
      </c>
      <c r="D71" s="147" t="s">
        <v>1566</v>
      </c>
      <c r="E71" s="147" t="s">
        <v>1567</v>
      </c>
      <c r="F71" s="156" t="s">
        <v>1574</v>
      </c>
      <c r="G71" s="156" t="s">
        <v>1575</v>
      </c>
      <c r="H71" s="156" t="s">
        <v>1577</v>
      </c>
      <c r="I71" s="156" t="s">
        <v>1604</v>
      </c>
      <c r="J71" s="156" t="s">
        <v>1607</v>
      </c>
      <c r="K71" s="156" t="s">
        <v>1616</v>
      </c>
      <c r="L71" s="156" t="s">
        <v>1617</v>
      </c>
    </row>
    <row r="72" spans="1:19" s="141" customFormat="1" x14ac:dyDescent="0.2">
      <c r="A72" s="144"/>
    </row>
    <row r="73" spans="1:19" s="141" customFormat="1" ht="38.25" x14ac:dyDescent="0.2">
      <c r="A73" s="198" t="s">
        <v>1576</v>
      </c>
      <c r="B73" s="151" t="s">
        <v>1570</v>
      </c>
      <c r="C73" s="151" t="s">
        <v>1569</v>
      </c>
      <c r="D73" s="151" t="s">
        <v>1568</v>
      </c>
      <c r="E73" s="167" t="s">
        <v>1589</v>
      </c>
      <c r="F73" s="167" t="s">
        <v>1603</v>
      </c>
      <c r="G73" s="154" t="s">
        <v>1572</v>
      </c>
      <c r="H73" s="151" t="s">
        <v>1571</v>
      </c>
      <c r="I73" s="154" t="s">
        <v>1605</v>
      </c>
      <c r="J73" s="154" t="s">
        <v>1606</v>
      </c>
      <c r="K73" s="154" t="s">
        <v>1618</v>
      </c>
      <c r="L73" s="154" t="s">
        <v>1619</v>
      </c>
    </row>
    <row r="74" spans="1:19" x14ac:dyDescent="0.2">
      <c r="A74" s="199" t="s">
        <v>119</v>
      </c>
      <c r="B74" s="189">
        <v>9342.48</v>
      </c>
      <c r="C74" s="189">
        <v>9342.48</v>
      </c>
      <c r="D74" s="189">
        <v>0</v>
      </c>
      <c r="E74" s="135">
        <v>27211</v>
      </c>
      <c r="F74" s="187">
        <v>6.1499999999999999E-2</v>
      </c>
      <c r="G74" s="158"/>
      <c r="H74" s="172">
        <v>0.1</v>
      </c>
      <c r="I74" s="158">
        <f>D74*H74</f>
        <v>0</v>
      </c>
      <c r="J74" s="158">
        <f>G74*H74</f>
        <v>0</v>
      </c>
      <c r="K74" s="141"/>
      <c r="L74" s="141"/>
      <c r="M74" s="134" t="s">
        <v>115</v>
      </c>
      <c r="N74" s="158">
        <f t="shared" ref="N74" si="39">B74*H74</f>
        <v>934.24800000000005</v>
      </c>
      <c r="O74" s="158">
        <f t="shared" ref="O74" si="40">C74*H74</f>
        <v>934.24800000000005</v>
      </c>
      <c r="P74" s="158">
        <f t="shared" ref="P74" si="41">N74-O74</f>
        <v>0</v>
      </c>
      <c r="Q74" s="158">
        <f t="shared" ref="Q74" si="42">J74</f>
        <v>0</v>
      </c>
    </row>
    <row r="75" spans="1:19" x14ac:dyDescent="0.2">
      <c r="A75" s="199" t="s">
        <v>119</v>
      </c>
      <c r="B75" s="189">
        <v>31827.759999999998</v>
      </c>
      <c r="C75" s="189">
        <v>31827.759999999998</v>
      </c>
      <c r="D75" s="189">
        <v>0</v>
      </c>
      <c r="E75" s="135">
        <v>30864</v>
      </c>
      <c r="F75" s="187">
        <v>6.1499999999999999E-2</v>
      </c>
      <c r="G75" s="158"/>
      <c r="H75" s="172">
        <v>0.1</v>
      </c>
      <c r="I75" s="158">
        <f>D75*H75</f>
        <v>0</v>
      </c>
      <c r="J75" s="158">
        <f>G75*H75</f>
        <v>0</v>
      </c>
      <c r="K75" s="141"/>
      <c r="L75" s="141"/>
      <c r="M75" s="134" t="s">
        <v>115</v>
      </c>
      <c r="N75" s="158">
        <f t="shared" ref="N75:N76" si="43">B75*H75</f>
        <v>3182.7759999999998</v>
      </c>
      <c r="O75" s="158">
        <f t="shared" ref="O75:O76" si="44">C75*H75</f>
        <v>3182.7759999999998</v>
      </c>
      <c r="P75" s="158">
        <f t="shared" ref="P75:P76" si="45">N75-O75</f>
        <v>0</v>
      </c>
      <c r="Q75" s="158">
        <f t="shared" ref="Q75:Q76" si="46">J75</f>
        <v>0</v>
      </c>
    </row>
    <row r="76" spans="1:19" x14ac:dyDescent="0.2">
      <c r="A76" s="199" t="s">
        <v>150</v>
      </c>
      <c r="B76" s="203">
        <v>65427.74</v>
      </c>
      <c r="C76" s="203">
        <v>36544.449999999997</v>
      </c>
      <c r="D76" s="203">
        <v>28883.29</v>
      </c>
      <c r="E76" s="207">
        <v>38398</v>
      </c>
      <c r="F76" s="194">
        <v>6.1499999999999999E-2</v>
      </c>
      <c r="G76" s="164">
        <f>B76*F76</f>
        <v>4023.8060099999998</v>
      </c>
      <c r="H76" s="211">
        <v>0.1</v>
      </c>
      <c r="I76" s="164">
        <f>D76*H76</f>
        <v>2888.3290000000002</v>
      </c>
      <c r="J76" s="164">
        <f>G76*H76</f>
        <v>402.38060100000001</v>
      </c>
      <c r="K76" s="216"/>
      <c r="L76" s="216"/>
      <c r="M76" s="134" t="s">
        <v>115</v>
      </c>
      <c r="N76" s="158">
        <f t="shared" si="43"/>
        <v>6542.7740000000003</v>
      </c>
      <c r="O76" s="158">
        <f t="shared" si="44"/>
        <v>3654.4449999999997</v>
      </c>
      <c r="P76" s="158">
        <f t="shared" si="45"/>
        <v>2888.3290000000006</v>
      </c>
      <c r="Q76" s="158">
        <f t="shared" si="46"/>
        <v>402.38060100000001</v>
      </c>
    </row>
    <row r="77" spans="1:19" x14ac:dyDescent="0.2">
      <c r="B77" s="158">
        <f>SUM(B74:B76)</f>
        <v>106597.98</v>
      </c>
      <c r="C77" s="158">
        <f t="shared" ref="C77:L77" si="47">SUM(C74:C76)</f>
        <v>77714.69</v>
      </c>
      <c r="D77" s="158">
        <f t="shared" si="47"/>
        <v>28883.29</v>
      </c>
      <c r="E77" s="158"/>
      <c r="F77" s="158"/>
      <c r="G77" s="158">
        <f t="shared" si="47"/>
        <v>4023.8060099999998</v>
      </c>
      <c r="H77" s="158"/>
      <c r="I77" s="158">
        <f t="shared" si="47"/>
        <v>2888.3290000000002</v>
      </c>
      <c r="J77" s="158">
        <f t="shared" si="47"/>
        <v>402.38060100000001</v>
      </c>
      <c r="K77" s="158">
        <f t="shared" si="47"/>
        <v>0</v>
      </c>
      <c r="L77" s="158">
        <f t="shared" si="47"/>
        <v>0</v>
      </c>
      <c r="N77" s="158">
        <f>SUM(N74:N76)</f>
        <v>10659.797999999999</v>
      </c>
      <c r="O77" s="158">
        <f t="shared" ref="O77:Q77" si="48">SUM(O74:O76)</f>
        <v>7771.4689999999991</v>
      </c>
      <c r="P77" s="158">
        <f t="shared" si="48"/>
        <v>2888.3290000000006</v>
      </c>
      <c r="Q77" s="158">
        <f t="shared" si="48"/>
        <v>402.38060100000001</v>
      </c>
    </row>
    <row r="79" spans="1:19" x14ac:dyDescent="0.2">
      <c r="A79" s="200" t="s">
        <v>1579</v>
      </c>
      <c r="B79" s="166">
        <f>B11+B26+B68+B77</f>
        <v>589577.43999999994</v>
      </c>
      <c r="C79" s="166">
        <f t="shared" ref="C79:Q79" si="49">C11+C26+C68+C77</f>
        <v>458089.08999999997</v>
      </c>
      <c r="D79" s="166">
        <f t="shared" si="49"/>
        <v>131488.34999999998</v>
      </c>
      <c r="E79" s="166"/>
      <c r="F79" s="166"/>
      <c r="G79" s="166">
        <f t="shared" si="49"/>
        <v>16610.812076999999</v>
      </c>
      <c r="H79" s="166"/>
      <c r="I79" s="166">
        <f t="shared" si="49"/>
        <v>9246.9950000000008</v>
      </c>
      <c r="J79" s="166">
        <f t="shared" si="49"/>
        <v>1134.6579213</v>
      </c>
      <c r="K79" s="166">
        <f t="shared" si="49"/>
        <v>39018.399999999994</v>
      </c>
      <c r="L79" s="166">
        <f t="shared" si="49"/>
        <v>5264.2328640000014</v>
      </c>
      <c r="N79" s="166">
        <f>N11+N26+N68+N77</f>
        <v>39017.468000000008</v>
      </c>
      <c r="O79" s="166">
        <f t="shared" si="49"/>
        <v>29770.472999999998</v>
      </c>
      <c r="P79" s="166">
        <f t="shared" si="49"/>
        <v>9246.9950000000026</v>
      </c>
      <c r="Q79" s="166">
        <f t="shared" si="49"/>
        <v>1134.6579213</v>
      </c>
    </row>
  </sheetData>
  <sortState xmlns:xlrd2="http://schemas.microsoft.com/office/spreadsheetml/2017/richdata2" ref="A8:M57">
    <sortCondition ref="M8:M57"/>
  </sortState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128"/>
  <sheetViews>
    <sheetView zoomScaleNormal="100" workbookViewId="0">
      <selection activeCell="A3" sqref="A3:XFD22"/>
    </sheetView>
  </sheetViews>
  <sheetFormatPr defaultRowHeight="12.75" x14ac:dyDescent="0.2"/>
  <cols>
    <col min="1" max="1" width="9.140625" style="63"/>
    <col min="2" max="2" width="18.42578125" style="19" customWidth="1"/>
    <col min="3" max="3" width="47.42578125" customWidth="1"/>
    <col min="4" max="4" width="7.5703125" bestFit="1" customWidth="1"/>
    <col min="5" max="5" width="9.140625" style="16"/>
    <col min="6" max="6" width="57" customWidth="1"/>
    <col min="9" max="9" width="12.5703125" customWidth="1"/>
    <col min="11" max="11" width="19.7109375" customWidth="1"/>
    <col min="12" max="12" width="16.5703125" bestFit="1" customWidth="1"/>
    <col min="13" max="13" width="12.85546875" bestFit="1" customWidth="1"/>
  </cols>
  <sheetData>
    <row r="1" spans="1:13" x14ac:dyDescent="0.2">
      <c r="A1" s="19" t="s">
        <v>991</v>
      </c>
      <c r="B1" s="63" t="s">
        <v>24</v>
      </c>
      <c r="C1" s="63" t="s">
        <v>29</v>
      </c>
      <c r="D1" s="66" t="s">
        <v>31</v>
      </c>
      <c r="E1" s="63" t="s">
        <v>26</v>
      </c>
      <c r="F1" s="63" t="s">
        <v>27</v>
      </c>
      <c r="G1" s="63" t="s">
        <v>28</v>
      </c>
      <c r="H1" s="63" t="s">
        <v>25</v>
      </c>
      <c r="I1" s="64" t="s">
        <v>992</v>
      </c>
      <c r="J1" s="63" t="s">
        <v>30</v>
      </c>
      <c r="K1" s="65" t="s">
        <v>32</v>
      </c>
      <c r="L1" s="65" t="s">
        <v>33</v>
      </c>
      <c r="M1" s="65" t="s">
        <v>34</v>
      </c>
    </row>
    <row r="2" spans="1:13" s="141" customFormat="1" x14ac:dyDescent="0.2">
      <c r="A2" s="142" t="s">
        <v>1596</v>
      </c>
      <c r="D2" s="146"/>
      <c r="I2" s="110"/>
      <c r="K2" s="112"/>
      <c r="L2" s="112"/>
      <c r="M2" s="112"/>
    </row>
    <row r="3" spans="1:13" x14ac:dyDescent="0.2">
      <c r="B3" s="116" t="s">
        <v>35</v>
      </c>
      <c r="C3" s="182" t="s">
        <v>958</v>
      </c>
      <c r="D3" s="119">
        <v>1</v>
      </c>
      <c r="E3" s="116" t="s">
        <v>926</v>
      </c>
      <c r="F3" s="116" t="s">
        <v>927</v>
      </c>
      <c r="G3" s="116" t="s">
        <v>39</v>
      </c>
      <c r="H3" s="116" t="s">
        <v>51</v>
      </c>
      <c r="I3" s="117">
        <v>21732</v>
      </c>
      <c r="J3" s="116" t="s">
        <v>41</v>
      </c>
      <c r="K3" s="118">
        <v>13549.37</v>
      </c>
      <c r="L3" s="118">
        <v>12463.01</v>
      </c>
      <c r="M3" s="118">
        <v>1086.3599999999999</v>
      </c>
    </row>
    <row r="4" spans="1:13" x14ac:dyDescent="0.2">
      <c r="B4" s="116" t="s">
        <v>35</v>
      </c>
      <c r="C4" s="182" t="s">
        <v>960</v>
      </c>
      <c r="D4" s="119">
        <v>2</v>
      </c>
      <c r="E4" s="116" t="s">
        <v>926</v>
      </c>
      <c r="F4" s="116" t="s">
        <v>927</v>
      </c>
      <c r="G4" s="116" t="s">
        <v>39</v>
      </c>
      <c r="H4" s="116" t="s">
        <v>51</v>
      </c>
      <c r="I4" s="117">
        <v>21732</v>
      </c>
      <c r="J4" s="116" t="s">
        <v>41</v>
      </c>
      <c r="K4" s="118">
        <v>79101.64</v>
      </c>
      <c r="L4" s="118">
        <v>72759.42</v>
      </c>
      <c r="M4" s="118">
        <v>6342.22</v>
      </c>
    </row>
    <row r="5" spans="1:13" x14ac:dyDescent="0.2">
      <c r="B5" s="116" t="s">
        <v>35</v>
      </c>
      <c r="C5" s="182" t="s">
        <v>970</v>
      </c>
      <c r="D5" s="119">
        <v>1</v>
      </c>
      <c r="E5" s="116" t="s">
        <v>926</v>
      </c>
      <c r="F5" s="116" t="s">
        <v>927</v>
      </c>
      <c r="G5" s="116" t="s">
        <v>39</v>
      </c>
      <c r="H5" s="116" t="s">
        <v>51</v>
      </c>
      <c r="I5" s="117">
        <v>21732</v>
      </c>
      <c r="J5" s="116" t="s">
        <v>41</v>
      </c>
      <c r="K5" s="118">
        <v>44648.36</v>
      </c>
      <c r="L5" s="118">
        <v>41068.54</v>
      </c>
      <c r="M5" s="118">
        <v>3579.82</v>
      </c>
    </row>
    <row r="6" spans="1:13" x14ac:dyDescent="0.2">
      <c r="B6" s="116" t="s">
        <v>35</v>
      </c>
      <c r="C6" s="182" t="s">
        <v>973</v>
      </c>
      <c r="D6" s="119">
        <v>1</v>
      </c>
      <c r="E6" s="116" t="s">
        <v>926</v>
      </c>
      <c r="F6" s="116" t="s">
        <v>927</v>
      </c>
      <c r="G6" s="116" t="s">
        <v>39</v>
      </c>
      <c r="H6" s="116" t="s">
        <v>51</v>
      </c>
      <c r="I6" s="117">
        <v>21732</v>
      </c>
      <c r="J6" s="116" t="s">
        <v>41</v>
      </c>
      <c r="K6" s="118">
        <v>10872.42</v>
      </c>
      <c r="L6" s="118">
        <v>10000.69</v>
      </c>
      <c r="M6" s="118">
        <v>871.73</v>
      </c>
    </row>
    <row r="7" spans="1:13" x14ac:dyDescent="0.2">
      <c r="B7" s="116" t="s">
        <v>35</v>
      </c>
      <c r="C7" s="182" t="s">
        <v>975</v>
      </c>
      <c r="D7" s="119">
        <v>1</v>
      </c>
      <c r="E7" s="116" t="s">
        <v>926</v>
      </c>
      <c r="F7" s="116" t="s">
        <v>927</v>
      </c>
      <c r="G7" s="116" t="s">
        <v>39</v>
      </c>
      <c r="H7" s="116" t="s">
        <v>51</v>
      </c>
      <c r="I7" s="117">
        <v>21732</v>
      </c>
      <c r="J7" s="116" t="s">
        <v>41</v>
      </c>
      <c r="K7" s="118">
        <v>52855.03</v>
      </c>
      <c r="L7" s="118">
        <v>48617.21</v>
      </c>
      <c r="M7" s="118">
        <v>4237.82</v>
      </c>
    </row>
    <row r="8" spans="1:13" x14ac:dyDescent="0.2">
      <c r="B8" s="116" t="s">
        <v>35</v>
      </c>
      <c r="C8" s="182" t="s">
        <v>988</v>
      </c>
      <c r="D8" s="119">
        <v>1</v>
      </c>
      <c r="E8" s="116" t="s">
        <v>926</v>
      </c>
      <c r="F8" s="116" t="s">
        <v>927</v>
      </c>
      <c r="G8" s="116" t="s">
        <v>39</v>
      </c>
      <c r="H8" s="116" t="s">
        <v>51</v>
      </c>
      <c r="I8" s="117">
        <v>22098</v>
      </c>
      <c r="J8" s="116" t="s">
        <v>41</v>
      </c>
      <c r="K8" s="118">
        <v>13779.89</v>
      </c>
      <c r="L8" s="118">
        <v>12600.6</v>
      </c>
      <c r="M8" s="118">
        <v>1179.29</v>
      </c>
    </row>
    <row r="9" spans="1:13" x14ac:dyDescent="0.2">
      <c r="B9" s="116" t="s">
        <v>35</v>
      </c>
      <c r="C9" s="182" t="s">
        <v>315</v>
      </c>
      <c r="D9" s="119">
        <v>1</v>
      </c>
      <c r="E9" s="116" t="s">
        <v>926</v>
      </c>
      <c r="F9" s="116" t="s">
        <v>927</v>
      </c>
      <c r="G9" s="116" t="s">
        <v>39</v>
      </c>
      <c r="H9" s="116" t="s">
        <v>51</v>
      </c>
      <c r="I9" s="117">
        <v>22828</v>
      </c>
      <c r="J9" s="116" t="s">
        <v>41</v>
      </c>
      <c r="K9" s="118">
        <v>7376.77</v>
      </c>
      <c r="L9" s="118">
        <v>6660.23</v>
      </c>
      <c r="M9" s="118">
        <v>716.54</v>
      </c>
    </row>
    <row r="10" spans="1:13" x14ac:dyDescent="0.2">
      <c r="B10" s="116" t="s">
        <v>35</v>
      </c>
      <c r="C10" s="182" t="s">
        <v>984</v>
      </c>
      <c r="D10" s="119">
        <v>1</v>
      </c>
      <c r="E10" s="116" t="s">
        <v>926</v>
      </c>
      <c r="F10" s="116" t="s">
        <v>927</v>
      </c>
      <c r="G10" s="116" t="s">
        <v>39</v>
      </c>
      <c r="H10" s="116" t="s">
        <v>51</v>
      </c>
      <c r="I10" s="117">
        <v>22828</v>
      </c>
      <c r="J10" s="116" t="s">
        <v>41</v>
      </c>
      <c r="K10" s="118">
        <v>16686.46</v>
      </c>
      <c r="L10" s="118">
        <v>15065.64</v>
      </c>
      <c r="M10" s="118">
        <v>1620.82</v>
      </c>
    </row>
    <row r="11" spans="1:13" x14ac:dyDescent="0.2">
      <c r="B11" s="116" t="s">
        <v>35</v>
      </c>
      <c r="C11" s="182" t="s">
        <v>139</v>
      </c>
      <c r="D11" s="119">
        <v>2</v>
      </c>
      <c r="E11" s="116" t="s">
        <v>926</v>
      </c>
      <c r="F11" s="116" t="s">
        <v>927</v>
      </c>
      <c r="G11" s="116" t="s">
        <v>39</v>
      </c>
      <c r="H11" s="116" t="s">
        <v>51</v>
      </c>
      <c r="I11" s="117">
        <v>23924</v>
      </c>
      <c r="J11" s="116" t="s">
        <v>41</v>
      </c>
      <c r="K11" s="118">
        <v>2893.54</v>
      </c>
      <c r="L11" s="118">
        <v>2555.0100000000002</v>
      </c>
      <c r="M11" s="118">
        <v>338.53</v>
      </c>
    </row>
    <row r="12" spans="1:13" x14ac:dyDescent="0.2">
      <c r="B12" s="116" t="s">
        <v>35</v>
      </c>
      <c r="C12" s="182" t="s">
        <v>929</v>
      </c>
      <c r="D12" s="119">
        <v>1</v>
      </c>
      <c r="E12" s="116" t="s">
        <v>926</v>
      </c>
      <c r="F12" s="116" t="s">
        <v>927</v>
      </c>
      <c r="G12" s="116" t="s">
        <v>39</v>
      </c>
      <c r="H12" s="116" t="s">
        <v>45</v>
      </c>
      <c r="I12" s="117">
        <v>23924</v>
      </c>
      <c r="J12" s="116" t="s">
        <v>41</v>
      </c>
      <c r="K12" s="118">
        <v>1937.05</v>
      </c>
      <c r="L12" s="118">
        <v>1798.03</v>
      </c>
      <c r="M12" s="118">
        <v>139.02000000000001</v>
      </c>
    </row>
    <row r="13" spans="1:13" x14ac:dyDescent="0.2">
      <c r="B13" s="116" t="s">
        <v>35</v>
      </c>
      <c r="C13" s="182" t="s">
        <v>932</v>
      </c>
      <c r="D13" s="119">
        <v>1</v>
      </c>
      <c r="E13" s="116" t="s">
        <v>926</v>
      </c>
      <c r="F13" s="116" t="s">
        <v>927</v>
      </c>
      <c r="G13" s="116" t="s">
        <v>39</v>
      </c>
      <c r="H13" s="116" t="s">
        <v>45</v>
      </c>
      <c r="I13" s="117">
        <v>23924</v>
      </c>
      <c r="J13" s="116" t="s">
        <v>41</v>
      </c>
      <c r="K13" s="118">
        <v>11511.18</v>
      </c>
      <c r="L13" s="118">
        <v>10685.01</v>
      </c>
      <c r="M13" s="118">
        <v>826.17</v>
      </c>
    </row>
    <row r="14" spans="1:13" x14ac:dyDescent="0.2">
      <c r="B14" s="116" t="s">
        <v>35</v>
      </c>
      <c r="C14" s="182" t="s">
        <v>942</v>
      </c>
      <c r="D14" s="119">
        <v>1</v>
      </c>
      <c r="E14" s="116" t="s">
        <v>926</v>
      </c>
      <c r="F14" s="116" t="s">
        <v>927</v>
      </c>
      <c r="G14" s="116" t="s">
        <v>39</v>
      </c>
      <c r="H14" s="116" t="s">
        <v>51</v>
      </c>
      <c r="I14" s="117">
        <v>27576</v>
      </c>
      <c r="J14" s="116" t="s">
        <v>41</v>
      </c>
      <c r="K14" s="118">
        <v>43647.44</v>
      </c>
      <c r="L14" s="118">
        <v>34203.57</v>
      </c>
      <c r="M14" s="118">
        <v>9443.8700000000008</v>
      </c>
    </row>
    <row r="15" spans="1:13" x14ac:dyDescent="0.2">
      <c r="B15" s="116" t="s">
        <v>35</v>
      </c>
      <c r="C15" s="182" t="s">
        <v>938</v>
      </c>
      <c r="D15" s="119">
        <v>2</v>
      </c>
      <c r="E15" s="116" t="s">
        <v>926</v>
      </c>
      <c r="F15" s="116" t="s">
        <v>927</v>
      </c>
      <c r="G15" s="116" t="s">
        <v>39</v>
      </c>
      <c r="H15" s="116" t="s">
        <v>51</v>
      </c>
      <c r="I15" s="117">
        <v>29037</v>
      </c>
      <c r="J15" s="116" t="s">
        <v>41</v>
      </c>
      <c r="K15" s="118">
        <v>4284</v>
      </c>
      <c r="L15" s="118">
        <v>3115.07</v>
      </c>
      <c r="M15" s="118">
        <v>1168.93</v>
      </c>
    </row>
    <row r="16" spans="1:13" x14ac:dyDescent="0.2">
      <c r="B16" s="116" t="s">
        <v>35</v>
      </c>
      <c r="C16" s="182" t="s">
        <v>930</v>
      </c>
      <c r="D16" s="119">
        <v>1</v>
      </c>
      <c r="E16" s="116" t="s">
        <v>926</v>
      </c>
      <c r="F16" s="116" t="s">
        <v>927</v>
      </c>
      <c r="G16" s="116" t="s">
        <v>39</v>
      </c>
      <c r="H16" s="116" t="s">
        <v>45</v>
      </c>
      <c r="I16" s="117">
        <v>29037</v>
      </c>
      <c r="J16" s="116" t="s">
        <v>41</v>
      </c>
      <c r="K16" s="118">
        <v>2197.75</v>
      </c>
      <c r="L16" s="118">
        <v>1652.13</v>
      </c>
      <c r="M16" s="118">
        <v>545.62</v>
      </c>
    </row>
    <row r="17" spans="1:13" x14ac:dyDescent="0.2">
      <c r="B17" s="116" t="s">
        <v>35</v>
      </c>
      <c r="C17" s="182" t="s">
        <v>969</v>
      </c>
      <c r="D17" s="119">
        <v>4</v>
      </c>
      <c r="E17" s="116" t="s">
        <v>926</v>
      </c>
      <c r="F17" s="116" t="s">
        <v>927</v>
      </c>
      <c r="G17" s="116" t="s">
        <v>39</v>
      </c>
      <c r="H17" s="116" t="s">
        <v>51</v>
      </c>
      <c r="I17" s="117">
        <v>29768</v>
      </c>
      <c r="J17" s="116" t="s">
        <v>41</v>
      </c>
      <c r="K17" s="118">
        <v>3468.56</v>
      </c>
      <c r="L17" s="118">
        <v>2412</v>
      </c>
      <c r="M17" s="118">
        <v>1056.56</v>
      </c>
    </row>
    <row r="18" spans="1:13" x14ac:dyDescent="0.2">
      <c r="B18" s="116" t="s">
        <v>35</v>
      </c>
      <c r="C18" s="182" t="s">
        <v>928</v>
      </c>
      <c r="D18" s="119">
        <v>1</v>
      </c>
      <c r="E18" s="116" t="s">
        <v>926</v>
      </c>
      <c r="F18" s="116" t="s">
        <v>927</v>
      </c>
      <c r="G18" s="116" t="s">
        <v>39</v>
      </c>
      <c r="H18" s="116" t="s">
        <v>45</v>
      </c>
      <c r="I18" s="117">
        <v>29768</v>
      </c>
      <c r="J18" s="116" t="s">
        <v>41</v>
      </c>
      <c r="K18" s="118">
        <v>85048.88</v>
      </c>
      <c r="L18" s="118">
        <v>60365.94</v>
      </c>
      <c r="M18" s="118">
        <v>24682.94</v>
      </c>
    </row>
    <row r="19" spans="1:13" x14ac:dyDescent="0.2">
      <c r="B19" s="116" t="s">
        <v>35</v>
      </c>
      <c r="C19" s="182" t="s">
        <v>296</v>
      </c>
      <c r="D19" s="119">
        <v>1</v>
      </c>
      <c r="E19" s="116" t="s">
        <v>926</v>
      </c>
      <c r="F19" s="116" t="s">
        <v>927</v>
      </c>
      <c r="G19" s="116" t="s">
        <v>39</v>
      </c>
      <c r="H19" s="116" t="s">
        <v>51</v>
      </c>
      <c r="I19" s="117">
        <v>34881</v>
      </c>
      <c r="J19" s="116" t="s">
        <v>41</v>
      </c>
      <c r="K19" s="118">
        <v>13772.58</v>
      </c>
      <c r="L19" s="118">
        <v>5760.92</v>
      </c>
      <c r="M19" s="118">
        <v>8011.66</v>
      </c>
    </row>
    <row r="20" spans="1:13" x14ac:dyDescent="0.2">
      <c r="B20" s="116" t="s">
        <v>35</v>
      </c>
      <c r="C20" s="182" t="s">
        <v>130</v>
      </c>
      <c r="D20" s="119">
        <v>1</v>
      </c>
      <c r="E20" s="116" t="s">
        <v>926</v>
      </c>
      <c r="F20" s="116" t="s">
        <v>927</v>
      </c>
      <c r="G20" s="116" t="s">
        <v>39</v>
      </c>
      <c r="H20" s="116" t="s">
        <v>51</v>
      </c>
      <c r="I20" s="117">
        <v>34881</v>
      </c>
      <c r="J20" s="116" t="s">
        <v>41</v>
      </c>
      <c r="K20" s="118">
        <v>24719.43</v>
      </c>
      <c r="L20" s="118">
        <v>10339.870000000001</v>
      </c>
      <c r="M20" s="118">
        <v>14379.56</v>
      </c>
    </row>
    <row r="21" spans="1:13" x14ac:dyDescent="0.2">
      <c r="B21" s="116" t="s">
        <v>35</v>
      </c>
      <c r="C21" s="182" t="s">
        <v>943</v>
      </c>
      <c r="D21" s="119">
        <v>1</v>
      </c>
      <c r="E21" s="116" t="s">
        <v>926</v>
      </c>
      <c r="F21" s="116" t="s">
        <v>927</v>
      </c>
      <c r="G21" s="116" t="s">
        <v>39</v>
      </c>
      <c r="H21" s="116" t="s">
        <v>51</v>
      </c>
      <c r="I21" s="117">
        <v>37783</v>
      </c>
      <c r="J21" s="116" t="s">
        <v>41</v>
      </c>
      <c r="K21" s="118">
        <v>2596.13</v>
      </c>
      <c r="L21" s="118">
        <v>595.41999999999996</v>
      </c>
      <c r="M21" s="118">
        <v>2000.71</v>
      </c>
    </row>
    <row r="22" spans="1:13" x14ac:dyDescent="0.2">
      <c r="B22" s="116" t="s">
        <v>35</v>
      </c>
      <c r="C22" s="182" t="s">
        <v>990</v>
      </c>
      <c r="D22" s="119">
        <v>2</v>
      </c>
      <c r="E22" s="116" t="s">
        <v>926</v>
      </c>
      <c r="F22" s="116" t="s">
        <v>927</v>
      </c>
      <c r="G22" s="116" t="s">
        <v>39</v>
      </c>
      <c r="H22" s="116" t="s">
        <v>591</v>
      </c>
      <c r="I22" s="117">
        <v>39867</v>
      </c>
      <c r="J22" s="116" t="s">
        <v>41</v>
      </c>
      <c r="K22" s="118">
        <v>20614.310000000001</v>
      </c>
      <c r="L22" s="118">
        <v>4225</v>
      </c>
      <c r="M22" s="118">
        <v>16389.310000000001</v>
      </c>
    </row>
    <row r="23" spans="1:13" s="141" customFormat="1" x14ac:dyDescent="0.2">
      <c r="D23" s="146"/>
      <c r="I23" s="110"/>
      <c r="K23" s="112"/>
      <c r="L23" s="112"/>
      <c r="M23" s="112"/>
    </row>
    <row r="24" spans="1:13" s="141" customFormat="1" x14ac:dyDescent="0.2">
      <c r="A24" s="142" t="s">
        <v>1599</v>
      </c>
      <c r="D24" s="146"/>
      <c r="I24" s="110"/>
      <c r="K24" s="112"/>
      <c r="L24" s="112"/>
      <c r="M24" s="112"/>
    </row>
    <row r="25" spans="1:13" s="109" customFormat="1" x14ac:dyDescent="0.2">
      <c r="A25" s="77" t="s">
        <v>1185</v>
      </c>
      <c r="D25" s="75"/>
      <c r="I25" s="110"/>
      <c r="K25" s="112"/>
      <c r="L25" s="112"/>
      <c r="M25" s="112"/>
    </row>
    <row r="26" spans="1:13" x14ac:dyDescent="0.2">
      <c r="B26" s="116" t="s">
        <v>35</v>
      </c>
      <c r="C26" s="116" t="s">
        <v>173</v>
      </c>
      <c r="D26" s="119">
        <v>1</v>
      </c>
      <c r="E26" s="116" t="s">
        <v>926</v>
      </c>
      <c r="F26" s="116" t="s">
        <v>927</v>
      </c>
      <c r="G26" s="116" t="s">
        <v>39</v>
      </c>
      <c r="H26" s="116" t="s">
        <v>51</v>
      </c>
      <c r="I26" s="117">
        <v>19176</v>
      </c>
      <c r="J26" s="116" t="s">
        <v>41</v>
      </c>
      <c r="K26" s="118">
        <v>32728.94</v>
      </c>
      <c r="L26" s="118">
        <v>31239.040000000001</v>
      </c>
      <c r="M26" s="118">
        <v>1489.9</v>
      </c>
    </row>
    <row r="27" spans="1:13" x14ac:dyDescent="0.2">
      <c r="B27" s="116" t="s">
        <v>35</v>
      </c>
      <c r="C27" s="116" t="s">
        <v>378</v>
      </c>
      <c r="D27" s="119">
        <v>2</v>
      </c>
      <c r="E27" s="116" t="s">
        <v>926</v>
      </c>
      <c r="F27" s="116" t="s">
        <v>927</v>
      </c>
      <c r="G27" s="116" t="s">
        <v>39</v>
      </c>
      <c r="H27" s="116" t="s">
        <v>51</v>
      </c>
      <c r="I27" s="117">
        <v>21732</v>
      </c>
      <c r="J27" s="116" t="s">
        <v>41</v>
      </c>
      <c r="K27" s="118">
        <v>51226.73</v>
      </c>
      <c r="L27" s="118">
        <v>47119.47</v>
      </c>
      <c r="M27" s="118">
        <v>4107.26</v>
      </c>
    </row>
    <row r="28" spans="1:13" x14ac:dyDescent="0.2">
      <c r="B28" s="116" t="s">
        <v>35</v>
      </c>
      <c r="C28" s="116" t="s">
        <v>173</v>
      </c>
      <c r="D28" s="119">
        <v>2</v>
      </c>
      <c r="E28" s="116" t="s">
        <v>926</v>
      </c>
      <c r="F28" s="116" t="s">
        <v>927</v>
      </c>
      <c r="G28" s="116" t="s">
        <v>39</v>
      </c>
      <c r="H28" s="116" t="s">
        <v>51</v>
      </c>
      <c r="I28" s="117">
        <v>21732</v>
      </c>
      <c r="J28" s="116" t="s">
        <v>41</v>
      </c>
      <c r="K28" s="118">
        <v>124418.02</v>
      </c>
      <c r="L28" s="118">
        <v>114442.42</v>
      </c>
      <c r="M28" s="118">
        <v>9975.6</v>
      </c>
    </row>
    <row r="29" spans="1:13" x14ac:dyDescent="0.2">
      <c r="B29" s="116" t="s">
        <v>35</v>
      </c>
      <c r="C29" s="116" t="s">
        <v>934</v>
      </c>
      <c r="D29" s="119">
        <v>2</v>
      </c>
      <c r="E29" s="116" t="s">
        <v>926</v>
      </c>
      <c r="F29" s="116" t="s">
        <v>927</v>
      </c>
      <c r="G29" s="116" t="s">
        <v>39</v>
      </c>
      <c r="H29" s="116" t="s">
        <v>51</v>
      </c>
      <c r="I29" s="117">
        <v>21732</v>
      </c>
      <c r="J29" s="116" t="s">
        <v>41</v>
      </c>
      <c r="K29" s="118">
        <v>45759.29</v>
      </c>
      <c r="L29" s="118">
        <v>42090.400000000001</v>
      </c>
      <c r="M29" s="118">
        <v>3668.89</v>
      </c>
    </row>
    <row r="30" spans="1:13" x14ac:dyDescent="0.2">
      <c r="B30" s="116" t="s">
        <v>35</v>
      </c>
      <c r="C30" s="116" t="s">
        <v>138</v>
      </c>
      <c r="D30" s="119">
        <v>18</v>
      </c>
      <c r="E30" s="116" t="s">
        <v>926</v>
      </c>
      <c r="F30" s="116" t="s">
        <v>927</v>
      </c>
      <c r="G30" s="116" t="s">
        <v>39</v>
      </c>
      <c r="H30" s="116" t="s">
        <v>51</v>
      </c>
      <c r="I30" s="117">
        <v>21732</v>
      </c>
      <c r="J30" s="116" t="s">
        <v>41</v>
      </c>
      <c r="K30" s="118">
        <v>25081.360000000001</v>
      </c>
      <c r="L30" s="118">
        <v>23070.38</v>
      </c>
      <c r="M30" s="118">
        <v>2010.98</v>
      </c>
    </row>
    <row r="31" spans="1:13" x14ac:dyDescent="0.2">
      <c r="B31" s="116" t="s">
        <v>35</v>
      </c>
      <c r="C31" s="116" t="s">
        <v>937</v>
      </c>
      <c r="D31" s="119">
        <v>3</v>
      </c>
      <c r="E31" s="116" t="s">
        <v>926</v>
      </c>
      <c r="F31" s="116" t="s">
        <v>927</v>
      </c>
      <c r="G31" s="116" t="s">
        <v>39</v>
      </c>
      <c r="H31" s="116" t="s">
        <v>51</v>
      </c>
      <c r="I31" s="117">
        <v>21732</v>
      </c>
      <c r="J31" s="116" t="s">
        <v>41</v>
      </c>
      <c r="K31" s="118">
        <v>11985.91</v>
      </c>
      <c r="L31" s="118">
        <v>11024.9</v>
      </c>
      <c r="M31" s="118">
        <v>961.01</v>
      </c>
    </row>
    <row r="32" spans="1:13" x14ac:dyDescent="0.2">
      <c r="B32" s="116" t="s">
        <v>35</v>
      </c>
      <c r="C32" s="116" t="s">
        <v>939</v>
      </c>
      <c r="D32" s="119">
        <v>2</v>
      </c>
      <c r="E32" s="116" t="s">
        <v>926</v>
      </c>
      <c r="F32" s="116" t="s">
        <v>927</v>
      </c>
      <c r="G32" s="116" t="s">
        <v>39</v>
      </c>
      <c r="H32" s="116" t="s">
        <v>51</v>
      </c>
      <c r="I32" s="117">
        <v>21732</v>
      </c>
      <c r="J32" s="116" t="s">
        <v>41</v>
      </c>
      <c r="K32" s="118">
        <v>12119.69</v>
      </c>
      <c r="L32" s="118">
        <v>11147.96</v>
      </c>
      <c r="M32" s="118">
        <v>971.73</v>
      </c>
    </row>
    <row r="33" spans="2:13" x14ac:dyDescent="0.2">
      <c r="B33" s="116" t="s">
        <v>35</v>
      </c>
      <c r="C33" s="116" t="s">
        <v>144</v>
      </c>
      <c r="D33" s="119">
        <v>7</v>
      </c>
      <c r="E33" s="116" t="s">
        <v>926</v>
      </c>
      <c r="F33" s="116" t="s">
        <v>927</v>
      </c>
      <c r="G33" s="116" t="s">
        <v>39</v>
      </c>
      <c r="H33" s="116" t="s">
        <v>51</v>
      </c>
      <c r="I33" s="117">
        <v>21732</v>
      </c>
      <c r="J33" s="116" t="s">
        <v>41</v>
      </c>
      <c r="K33" s="118">
        <v>27378.68</v>
      </c>
      <c r="L33" s="118">
        <v>25183.51</v>
      </c>
      <c r="M33" s="118">
        <v>2195.17</v>
      </c>
    </row>
    <row r="34" spans="2:13" x14ac:dyDescent="0.2">
      <c r="B34" s="116" t="s">
        <v>35</v>
      </c>
      <c r="C34" s="116" t="s">
        <v>225</v>
      </c>
      <c r="D34" s="119">
        <v>1</v>
      </c>
      <c r="E34" s="116" t="s">
        <v>926</v>
      </c>
      <c r="F34" s="116" t="s">
        <v>927</v>
      </c>
      <c r="G34" s="116" t="s">
        <v>39</v>
      </c>
      <c r="H34" s="116" t="s">
        <v>51</v>
      </c>
      <c r="I34" s="117">
        <v>21732</v>
      </c>
      <c r="J34" s="116" t="s">
        <v>41</v>
      </c>
      <c r="K34" s="118">
        <v>26916.68</v>
      </c>
      <c r="L34" s="118">
        <v>24758.55</v>
      </c>
      <c r="M34" s="118">
        <v>2158.13</v>
      </c>
    </row>
    <row r="35" spans="2:13" x14ac:dyDescent="0.2">
      <c r="B35" s="116" t="s">
        <v>35</v>
      </c>
      <c r="C35" s="116" t="s">
        <v>944</v>
      </c>
      <c r="D35" s="119">
        <v>1</v>
      </c>
      <c r="E35" s="116" t="s">
        <v>926</v>
      </c>
      <c r="F35" s="116" t="s">
        <v>927</v>
      </c>
      <c r="G35" s="116" t="s">
        <v>39</v>
      </c>
      <c r="H35" s="116" t="s">
        <v>51</v>
      </c>
      <c r="I35" s="117">
        <v>21732</v>
      </c>
      <c r="J35" s="116" t="s">
        <v>41</v>
      </c>
      <c r="K35" s="118">
        <v>39116.75</v>
      </c>
      <c r="L35" s="118">
        <v>35980.44</v>
      </c>
      <c r="M35" s="118">
        <v>3136.31</v>
      </c>
    </row>
    <row r="36" spans="2:13" x14ac:dyDescent="0.2">
      <c r="B36" s="116" t="s">
        <v>35</v>
      </c>
      <c r="C36" s="116" t="s">
        <v>948</v>
      </c>
      <c r="D36" s="119">
        <v>0</v>
      </c>
      <c r="E36" s="116" t="s">
        <v>926</v>
      </c>
      <c r="F36" s="116" t="s">
        <v>927</v>
      </c>
      <c r="G36" s="116" t="s">
        <v>39</v>
      </c>
      <c r="H36" s="116" t="s">
        <v>51</v>
      </c>
      <c r="I36" s="117">
        <v>21732</v>
      </c>
      <c r="J36" s="116" t="s">
        <v>41</v>
      </c>
      <c r="K36" s="118">
        <v>0</v>
      </c>
      <c r="L36" s="118">
        <v>0</v>
      </c>
      <c r="M36" s="118">
        <v>0</v>
      </c>
    </row>
    <row r="37" spans="2:13" x14ac:dyDescent="0.2">
      <c r="B37" s="116" t="s">
        <v>35</v>
      </c>
      <c r="C37" s="116" t="s">
        <v>971</v>
      </c>
      <c r="D37" s="119">
        <v>7</v>
      </c>
      <c r="E37" s="116" t="s">
        <v>926</v>
      </c>
      <c r="F37" s="116" t="s">
        <v>927</v>
      </c>
      <c r="G37" s="116" t="s">
        <v>39</v>
      </c>
      <c r="H37" s="116" t="s">
        <v>51</v>
      </c>
      <c r="I37" s="117">
        <v>21732</v>
      </c>
      <c r="J37" s="116" t="s">
        <v>41</v>
      </c>
      <c r="K37" s="118">
        <v>26179.52</v>
      </c>
      <c r="L37" s="118">
        <v>24080.5</v>
      </c>
      <c r="M37" s="118">
        <v>2099.02</v>
      </c>
    </row>
    <row r="38" spans="2:13" x14ac:dyDescent="0.2">
      <c r="B38" s="116" t="s">
        <v>35</v>
      </c>
      <c r="C38" s="116" t="s">
        <v>972</v>
      </c>
      <c r="D38" s="119">
        <v>5</v>
      </c>
      <c r="E38" s="116" t="s">
        <v>926</v>
      </c>
      <c r="F38" s="116" t="s">
        <v>927</v>
      </c>
      <c r="G38" s="116" t="s">
        <v>39</v>
      </c>
      <c r="H38" s="116" t="s">
        <v>51</v>
      </c>
      <c r="I38" s="117">
        <v>21732</v>
      </c>
      <c r="J38" s="116" t="s">
        <v>41</v>
      </c>
      <c r="K38" s="118">
        <v>20597.18</v>
      </c>
      <c r="L38" s="118">
        <v>18945.740000000002</v>
      </c>
      <c r="M38" s="118">
        <v>1651.44</v>
      </c>
    </row>
    <row r="39" spans="2:13" x14ac:dyDescent="0.2">
      <c r="B39" s="116" t="s">
        <v>35</v>
      </c>
      <c r="C39" s="116" t="s">
        <v>976</v>
      </c>
      <c r="D39" s="119">
        <v>1</v>
      </c>
      <c r="E39" s="116" t="s">
        <v>926</v>
      </c>
      <c r="F39" s="116" t="s">
        <v>927</v>
      </c>
      <c r="G39" s="116" t="s">
        <v>39</v>
      </c>
      <c r="H39" s="116" t="s">
        <v>51</v>
      </c>
      <c r="I39" s="117">
        <v>21732</v>
      </c>
      <c r="J39" s="116" t="s">
        <v>41</v>
      </c>
      <c r="K39" s="118">
        <v>27774.51</v>
      </c>
      <c r="L39" s="118">
        <v>25547.599999999999</v>
      </c>
      <c r="M39" s="118">
        <v>2226.91</v>
      </c>
    </row>
    <row r="40" spans="2:13" x14ac:dyDescent="0.2">
      <c r="B40" s="116" t="s">
        <v>35</v>
      </c>
      <c r="C40" s="116" t="s">
        <v>977</v>
      </c>
      <c r="D40" s="119">
        <v>0</v>
      </c>
      <c r="E40" s="116" t="s">
        <v>926</v>
      </c>
      <c r="F40" s="116" t="s">
        <v>927</v>
      </c>
      <c r="G40" s="116" t="s">
        <v>39</v>
      </c>
      <c r="H40" s="116" t="s">
        <v>51</v>
      </c>
      <c r="I40" s="117">
        <v>21732</v>
      </c>
      <c r="J40" s="116" t="s">
        <v>41</v>
      </c>
      <c r="K40" s="118">
        <v>0</v>
      </c>
      <c r="L40" s="118">
        <v>0</v>
      </c>
      <c r="M40" s="118">
        <v>0</v>
      </c>
    </row>
    <row r="41" spans="2:13" x14ac:dyDescent="0.2">
      <c r="B41" s="116" t="s">
        <v>35</v>
      </c>
      <c r="C41" s="116" t="s">
        <v>981</v>
      </c>
      <c r="D41" s="119">
        <v>11</v>
      </c>
      <c r="E41" s="116" t="s">
        <v>926</v>
      </c>
      <c r="F41" s="116" t="s">
        <v>927</v>
      </c>
      <c r="G41" s="116" t="s">
        <v>39</v>
      </c>
      <c r="H41" s="116" t="s">
        <v>51</v>
      </c>
      <c r="I41" s="117">
        <v>21732</v>
      </c>
      <c r="J41" s="116" t="s">
        <v>41</v>
      </c>
      <c r="K41" s="118">
        <v>33042.9</v>
      </c>
      <c r="L41" s="118">
        <v>30393.58</v>
      </c>
      <c r="M41" s="118">
        <v>2649.32</v>
      </c>
    </row>
    <row r="42" spans="2:13" x14ac:dyDescent="0.2">
      <c r="B42" s="116" t="s">
        <v>35</v>
      </c>
      <c r="C42" s="116" t="s">
        <v>985</v>
      </c>
      <c r="D42" s="119">
        <v>1</v>
      </c>
      <c r="E42" s="116" t="s">
        <v>926</v>
      </c>
      <c r="F42" s="116" t="s">
        <v>927</v>
      </c>
      <c r="G42" s="116" t="s">
        <v>39</v>
      </c>
      <c r="H42" s="116" t="s">
        <v>51</v>
      </c>
      <c r="I42" s="117">
        <v>21732</v>
      </c>
      <c r="J42" s="116" t="s">
        <v>41</v>
      </c>
      <c r="K42" s="118">
        <v>63587.7</v>
      </c>
      <c r="L42" s="118">
        <v>58489.36</v>
      </c>
      <c r="M42" s="118">
        <v>5098.34</v>
      </c>
    </row>
    <row r="43" spans="2:13" x14ac:dyDescent="0.2">
      <c r="B43" s="116" t="s">
        <v>35</v>
      </c>
      <c r="C43" s="116" t="s">
        <v>978</v>
      </c>
      <c r="D43" s="119">
        <v>0</v>
      </c>
      <c r="E43" s="116" t="s">
        <v>926</v>
      </c>
      <c r="F43" s="116" t="s">
        <v>927</v>
      </c>
      <c r="G43" s="116" t="s">
        <v>39</v>
      </c>
      <c r="H43" s="116" t="s">
        <v>51</v>
      </c>
      <c r="I43" s="117">
        <v>22098</v>
      </c>
      <c r="J43" s="116" t="s">
        <v>41</v>
      </c>
      <c r="K43" s="118">
        <v>0</v>
      </c>
      <c r="L43" s="118">
        <v>0</v>
      </c>
      <c r="M43" s="118">
        <v>0</v>
      </c>
    </row>
    <row r="44" spans="2:13" x14ac:dyDescent="0.2">
      <c r="B44" s="116" t="s">
        <v>35</v>
      </c>
      <c r="C44" s="116" t="s">
        <v>980</v>
      </c>
      <c r="D44" s="119">
        <v>4</v>
      </c>
      <c r="E44" s="116" t="s">
        <v>926</v>
      </c>
      <c r="F44" s="116" t="s">
        <v>927</v>
      </c>
      <c r="G44" s="116" t="s">
        <v>39</v>
      </c>
      <c r="H44" s="116" t="s">
        <v>51</v>
      </c>
      <c r="I44" s="117">
        <v>22098</v>
      </c>
      <c r="J44" s="116" t="s">
        <v>41</v>
      </c>
      <c r="K44" s="118">
        <v>13703.11</v>
      </c>
      <c r="L44" s="118">
        <v>12530.39</v>
      </c>
      <c r="M44" s="118">
        <v>1172.72</v>
      </c>
    </row>
    <row r="45" spans="2:13" x14ac:dyDescent="0.2">
      <c r="B45" s="116" t="s">
        <v>35</v>
      </c>
      <c r="C45" s="116" t="s">
        <v>983</v>
      </c>
      <c r="D45" s="119">
        <v>1</v>
      </c>
      <c r="E45" s="116" t="s">
        <v>926</v>
      </c>
      <c r="F45" s="116" t="s">
        <v>927</v>
      </c>
      <c r="G45" s="116" t="s">
        <v>39</v>
      </c>
      <c r="H45" s="116" t="s">
        <v>51</v>
      </c>
      <c r="I45" s="117">
        <v>22098</v>
      </c>
      <c r="J45" s="116" t="s">
        <v>41</v>
      </c>
      <c r="K45" s="118">
        <v>9428.48</v>
      </c>
      <c r="L45" s="118">
        <v>8621.58</v>
      </c>
      <c r="M45" s="118">
        <v>806.9</v>
      </c>
    </row>
    <row r="46" spans="2:13" x14ac:dyDescent="0.2">
      <c r="B46" s="116" t="s">
        <v>35</v>
      </c>
      <c r="C46" s="116" t="s">
        <v>949</v>
      </c>
      <c r="D46" s="119">
        <v>1</v>
      </c>
      <c r="E46" s="116" t="s">
        <v>926</v>
      </c>
      <c r="F46" s="116" t="s">
        <v>927</v>
      </c>
      <c r="G46" s="116" t="s">
        <v>39</v>
      </c>
      <c r="H46" s="116" t="s">
        <v>51</v>
      </c>
      <c r="I46" s="117">
        <v>29037</v>
      </c>
      <c r="J46" s="116" t="s">
        <v>41</v>
      </c>
      <c r="K46" s="118">
        <v>4968.05</v>
      </c>
      <c r="L46" s="118">
        <v>3612.47</v>
      </c>
      <c r="M46" s="118">
        <v>1355.58</v>
      </c>
    </row>
    <row r="47" spans="2:13" x14ac:dyDescent="0.2">
      <c r="B47" s="116" t="s">
        <v>35</v>
      </c>
      <c r="C47" s="116" t="s">
        <v>959</v>
      </c>
      <c r="D47" s="119">
        <v>12559</v>
      </c>
      <c r="E47" s="116" t="s">
        <v>926</v>
      </c>
      <c r="F47" s="116" t="s">
        <v>927</v>
      </c>
      <c r="G47" s="116" t="s">
        <v>39</v>
      </c>
      <c r="H47" s="116" t="s">
        <v>51</v>
      </c>
      <c r="I47" s="117">
        <v>29037</v>
      </c>
      <c r="J47" s="116" t="s">
        <v>41</v>
      </c>
      <c r="K47" s="118">
        <v>2557.9299999999998</v>
      </c>
      <c r="L47" s="118">
        <v>1859.97</v>
      </c>
      <c r="M47" s="118">
        <v>697.96</v>
      </c>
    </row>
    <row r="48" spans="2:13" x14ac:dyDescent="0.2">
      <c r="B48" s="116" t="s">
        <v>35</v>
      </c>
      <c r="C48" s="116" t="s">
        <v>963</v>
      </c>
      <c r="D48" s="119">
        <v>0</v>
      </c>
      <c r="E48" s="116" t="s">
        <v>926</v>
      </c>
      <c r="F48" s="116" t="s">
        <v>927</v>
      </c>
      <c r="G48" s="116" t="s">
        <v>39</v>
      </c>
      <c r="H48" s="116" t="s">
        <v>51</v>
      </c>
      <c r="I48" s="117">
        <v>29037</v>
      </c>
      <c r="J48" s="116" t="s">
        <v>41</v>
      </c>
      <c r="K48" s="118">
        <v>0</v>
      </c>
      <c r="L48" s="118">
        <v>0</v>
      </c>
      <c r="M48" s="118">
        <v>0</v>
      </c>
    </row>
    <row r="49" spans="2:13" x14ac:dyDescent="0.2">
      <c r="B49" s="116" t="s">
        <v>35</v>
      </c>
      <c r="C49" s="116" t="s">
        <v>964</v>
      </c>
      <c r="D49" s="119">
        <v>4</v>
      </c>
      <c r="E49" s="116" t="s">
        <v>926</v>
      </c>
      <c r="F49" s="116" t="s">
        <v>927</v>
      </c>
      <c r="G49" s="116" t="s">
        <v>39</v>
      </c>
      <c r="H49" s="116" t="s">
        <v>51</v>
      </c>
      <c r="I49" s="117">
        <v>29037</v>
      </c>
      <c r="J49" s="116" t="s">
        <v>41</v>
      </c>
      <c r="K49" s="118">
        <v>23924.53</v>
      </c>
      <c r="L49" s="118">
        <v>17396.5</v>
      </c>
      <c r="M49" s="118">
        <v>6528.03</v>
      </c>
    </row>
    <row r="50" spans="2:13" x14ac:dyDescent="0.2">
      <c r="B50" s="116" t="s">
        <v>35</v>
      </c>
      <c r="C50" s="116" t="s">
        <v>965</v>
      </c>
      <c r="D50" s="119">
        <v>24</v>
      </c>
      <c r="E50" s="116" t="s">
        <v>926</v>
      </c>
      <c r="F50" s="116" t="s">
        <v>927</v>
      </c>
      <c r="G50" s="116" t="s">
        <v>39</v>
      </c>
      <c r="H50" s="116" t="s">
        <v>51</v>
      </c>
      <c r="I50" s="117">
        <v>29037</v>
      </c>
      <c r="J50" s="116" t="s">
        <v>41</v>
      </c>
      <c r="K50" s="118">
        <v>6359.27</v>
      </c>
      <c r="L50" s="118">
        <v>4624.08</v>
      </c>
      <c r="M50" s="118">
        <v>1735.19</v>
      </c>
    </row>
    <row r="51" spans="2:13" x14ac:dyDescent="0.2">
      <c r="B51" s="116" t="s">
        <v>35</v>
      </c>
      <c r="C51" s="116" t="s">
        <v>966</v>
      </c>
      <c r="D51" s="119">
        <v>10809</v>
      </c>
      <c r="E51" s="116" t="s">
        <v>926</v>
      </c>
      <c r="F51" s="116" t="s">
        <v>927</v>
      </c>
      <c r="G51" s="116" t="s">
        <v>39</v>
      </c>
      <c r="H51" s="116" t="s">
        <v>51</v>
      </c>
      <c r="I51" s="117">
        <v>29037</v>
      </c>
      <c r="J51" s="116" t="s">
        <v>41</v>
      </c>
      <c r="K51" s="118">
        <v>8431.2800000000007</v>
      </c>
      <c r="L51" s="118">
        <v>6130.73</v>
      </c>
      <c r="M51" s="118">
        <v>2300.5500000000002</v>
      </c>
    </row>
    <row r="52" spans="2:13" x14ac:dyDescent="0.2">
      <c r="B52" s="116" t="s">
        <v>35</v>
      </c>
      <c r="C52" s="116" t="s">
        <v>967</v>
      </c>
      <c r="D52" s="119">
        <v>1</v>
      </c>
      <c r="E52" s="116" t="s">
        <v>926</v>
      </c>
      <c r="F52" s="116" t="s">
        <v>927</v>
      </c>
      <c r="G52" s="116" t="s">
        <v>39</v>
      </c>
      <c r="H52" s="116" t="s">
        <v>51</v>
      </c>
      <c r="I52" s="117">
        <v>29037</v>
      </c>
      <c r="J52" s="116" t="s">
        <v>41</v>
      </c>
      <c r="K52" s="118">
        <v>12152.46</v>
      </c>
      <c r="L52" s="118">
        <v>8836.5499999999993</v>
      </c>
      <c r="M52" s="118">
        <v>3315.91</v>
      </c>
    </row>
    <row r="53" spans="2:13" x14ac:dyDescent="0.2">
      <c r="B53" s="116" t="s">
        <v>35</v>
      </c>
      <c r="C53" s="116" t="s">
        <v>968</v>
      </c>
      <c r="D53" s="119">
        <v>32</v>
      </c>
      <c r="E53" s="116" t="s">
        <v>926</v>
      </c>
      <c r="F53" s="116" t="s">
        <v>927</v>
      </c>
      <c r="G53" s="116" t="s">
        <v>39</v>
      </c>
      <c r="H53" s="116" t="s">
        <v>51</v>
      </c>
      <c r="I53" s="117">
        <v>29037</v>
      </c>
      <c r="J53" s="116" t="s">
        <v>41</v>
      </c>
      <c r="K53" s="118">
        <v>8905.4599999999991</v>
      </c>
      <c r="L53" s="118">
        <v>6475.52</v>
      </c>
      <c r="M53" s="118">
        <v>2429.94</v>
      </c>
    </row>
    <row r="54" spans="2:13" x14ac:dyDescent="0.2">
      <c r="B54" s="116" t="s">
        <v>35</v>
      </c>
      <c r="C54" s="116" t="s">
        <v>974</v>
      </c>
      <c r="D54" s="119">
        <v>3</v>
      </c>
      <c r="E54" s="116" t="s">
        <v>926</v>
      </c>
      <c r="F54" s="116" t="s">
        <v>927</v>
      </c>
      <c r="G54" s="116" t="s">
        <v>39</v>
      </c>
      <c r="H54" s="116" t="s">
        <v>51</v>
      </c>
      <c r="I54" s="117">
        <v>29037</v>
      </c>
      <c r="J54" s="116" t="s">
        <v>41</v>
      </c>
      <c r="K54" s="118">
        <v>9089.69</v>
      </c>
      <c r="L54" s="118">
        <v>6609.48</v>
      </c>
      <c r="M54" s="118">
        <v>2480.21</v>
      </c>
    </row>
    <row r="55" spans="2:13" x14ac:dyDescent="0.2">
      <c r="B55" s="116" t="s">
        <v>35</v>
      </c>
      <c r="C55" s="116" t="s">
        <v>979</v>
      </c>
      <c r="D55" s="119">
        <v>1</v>
      </c>
      <c r="E55" s="116" t="s">
        <v>926</v>
      </c>
      <c r="F55" s="116" t="s">
        <v>927</v>
      </c>
      <c r="G55" s="116" t="s">
        <v>39</v>
      </c>
      <c r="H55" s="116" t="s">
        <v>51</v>
      </c>
      <c r="I55" s="117">
        <v>29037</v>
      </c>
      <c r="J55" s="116" t="s">
        <v>41</v>
      </c>
      <c r="K55" s="118">
        <v>84137.72</v>
      </c>
      <c r="L55" s="118">
        <v>61179.95</v>
      </c>
      <c r="M55" s="118">
        <v>22957.77</v>
      </c>
    </row>
    <row r="56" spans="2:13" x14ac:dyDescent="0.2">
      <c r="B56" s="116" t="s">
        <v>35</v>
      </c>
      <c r="C56" s="116" t="s">
        <v>986</v>
      </c>
      <c r="D56" s="119">
        <v>448</v>
      </c>
      <c r="E56" s="116" t="s">
        <v>926</v>
      </c>
      <c r="F56" s="116" t="s">
        <v>927</v>
      </c>
      <c r="G56" s="116" t="s">
        <v>39</v>
      </c>
      <c r="H56" s="116" t="s">
        <v>51</v>
      </c>
      <c r="I56" s="117">
        <v>29037</v>
      </c>
      <c r="J56" s="116" t="s">
        <v>41</v>
      </c>
      <c r="K56" s="118">
        <v>4841.7</v>
      </c>
      <c r="L56" s="118">
        <v>3520.6</v>
      </c>
      <c r="M56" s="118">
        <v>1321.1</v>
      </c>
    </row>
    <row r="57" spans="2:13" x14ac:dyDescent="0.2">
      <c r="B57" s="116" t="s">
        <v>35</v>
      </c>
      <c r="C57" s="116" t="s">
        <v>987</v>
      </c>
      <c r="D57" s="119">
        <v>0</v>
      </c>
      <c r="E57" s="116" t="s">
        <v>926</v>
      </c>
      <c r="F57" s="116" t="s">
        <v>927</v>
      </c>
      <c r="G57" s="116" t="s">
        <v>39</v>
      </c>
      <c r="H57" s="116" t="s">
        <v>51</v>
      </c>
      <c r="I57" s="117">
        <v>29037</v>
      </c>
      <c r="J57" s="116" t="s">
        <v>41</v>
      </c>
      <c r="K57" s="118">
        <v>0</v>
      </c>
      <c r="L57" s="118">
        <v>0</v>
      </c>
      <c r="M57" s="118">
        <v>0</v>
      </c>
    </row>
    <row r="58" spans="2:13" x14ac:dyDescent="0.2">
      <c r="B58" s="116" t="s">
        <v>35</v>
      </c>
      <c r="C58" s="116" t="s">
        <v>982</v>
      </c>
      <c r="D58" s="119">
        <v>1</v>
      </c>
      <c r="E58" s="116" t="s">
        <v>926</v>
      </c>
      <c r="F58" s="116" t="s">
        <v>927</v>
      </c>
      <c r="G58" s="116" t="s">
        <v>39</v>
      </c>
      <c r="H58" s="116" t="s">
        <v>51</v>
      </c>
      <c r="I58" s="117">
        <v>29768</v>
      </c>
      <c r="J58" s="116" t="s">
        <v>41</v>
      </c>
      <c r="K58" s="118">
        <v>89450.55</v>
      </c>
      <c r="L58" s="118">
        <v>62202.87</v>
      </c>
      <c r="M58" s="118">
        <v>27247.68</v>
      </c>
    </row>
    <row r="59" spans="2:13" x14ac:dyDescent="0.2">
      <c r="B59" s="116" t="s">
        <v>35</v>
      </c>
      <c r="C59" s="116" t="s">
        <v>962</v>
      </c>
      <c r="D59" s="119">
        <v>2</v>
      </c>
      <c r="E59" s="116" t="s">
        <v>926</v>
      </c>
      <c r="F59" s="116" t="s">
        <v>927</v>
      </c>
      <c r="G59" s="116" t="s">
        <v>39</v>
      </c>
      <c r="H59" s="116" t="s">
        <v>51</v>
      </c>
      <c r="I59" s="117">
        <v>30133</v>
      </c>
      <c r="J59" s="116" t="s">
        <v>41</v>
      </c>
      <c r="K59" s="118">
        <v>3864.49</v>
      </c>
      <c r="L59" s="118">
        <v>2622.71</v>
      </c>
      <c r="M59" s="118">
        <v>1241.78</v>
      </c>
    </row>
    <row r="60" spans="2:13" x14ac:dyDescent="0.2">
      <c r="B60" s="116" t="s">
        <v>35</v>
      </c>
      <c r="C60" s="116" t="s">
        <v>931</v>
      </c>
      <c r="D60" s="119">
        <v>1</v>
      </c>
      <c r="E60" s="116" t="s">
        <v>926</v>
      </c>
      <c r="F60" s="116" t="s">
        <v>927</v>
      </c>
      <c r="G60" s="116" t="s">
        <v>39</v>
      </c>
      <c r="H60" s="116" t="s">
        <v>45</v>
      </c>
      <c r="I60" s="117">
        <v>31229</v>
      </c>
      <c r="J60" s="116" t="s">
        <v>41</v>
      </c>
      <c r="K60" s="118">
        <v>10079.81</v>
      </c>
      <c r="L60" s="118">
        <v>6259.58</v>
      </c>
      <c r="M60" s="118">
        <v>3820.23</v>
      </c>
    </row>
    <row r="61" spans="2:13" x14ac:dyDescent="0.2">
      <c r="B61" s="116" t="s">
        <v>35</v>
      </c>
      <c r="C61" s="116" t="s">
        <v>950</v>
      </c>
      <c r="D61" s="119">
        <v>2</v>
      </c>
      <c r="E61" s="116" t="s">
        <v>926</v>
      </c>
      <c r="F61" s="116" t="s">
        <v>927</v>
      </c>
      <c r="G61" s="116" t="s">
        <v>39</v>
      </c>
      <c r="H61" s="116" t="s">
        <v>51</v>
      </c>
      <c r="I61" s="117">
        <v>31959</v>
      </c>
      <c r="J61" s="116" t="s">
        <v>41</v>
      </c>
      <c r="K61" s="118">
        <v>7095.63</v>
      </c>
      <c r="L61" s="118">
        <v>4167.96</v>
      </c>
      <c r="M61" s="118">
        <v>2927.67</v>
      </c>
    </row>
    <row r="62" spans="2:13" x14ac:dyDescent="0.2">
      <c r="B62" s="116" t="s">
        <v>35</v>
      </c>
      <c r="C62" s="116" t="s">
        <v>957</v>
      </c>
      <c r="D62" s="119">
        <v>5</v>
      </c>
      <c r="E62" s="116" t="s">
        <v>926</v>
      </c>
      <c r="F62" s="116" t="s">
        <v>927</v>
      </c>
      <c r="G62" s="116" t="s">
        <v>39</v>
      </c>
      <c r="H62" s="116" t="s">
        <v>51</v>
      </c>
      <c r="I62" s="117">
        <v>33055</v>
      </c>
      <c r="J62" s="116" t="s">
        <v>41</v>
      </c>
      <c r="K62" s="118">
        <v>36659.25</v>
      </c>
      <c r="L62" s="118">
        <v>19319.45</v>
      </c>
      <c r="M62" s="118">
        <v>17339.8</v>
      </c>
    </row>
    <row r="63" spans="2:13" x14ac:dyDescent="0.2">
      <c r="B63" s="116" t="s">
        <v>35</v>
      </c>
      <c r="C63" s="116" t="s">
        <v>961</v>
      </c>
      <c r="D63" s="119">
        <v>18</v>
      </c>
      <c r="E63" s="116" t="s">
        <v>926</v>
      </c>
      <c r="F63" s="116" t="s">
        <v>927</v>
      </c>
      <c r="G63" s="116" t="s">
        <v>39</v>
      </c>
      <c r="H63" s="116" t="s">
        <v>51</v>
      </c>
      <c r="I63" s="117">
        <v>33055</v>
      </c>
      <c r="J63" s="116" t="s">
        <v>41</v>
      </c>
      <c r="K63" s="118">
        <v>32443.21</v>
      </c>
      <c r="L63" s="118">
        <v>17097.599999999999</v>
      </c>
      <c r="M63" s="118">
        <v>15345.61</v>
      </c>
    </row>
    <row r="64" spans="2:13" x14ac:dyDescent="0.2">
      <c r="B64" s="116" t="s">
        <v>35</v>
      </c>
      <c r="C64" s="116" t="s">
        <v>168</v>
      </c>
      <c r="D64" s="119">
        <v>6</v>
      </c>
      <c r="E64" s="116" t="s">
        <v>926</v>
      </c>
      <c r="F64" s="116" t="s">
        <v>927</v>
      </c>
      <c r="G64" s="116" t="s">
        <v>39</v>
      </c>
      <c r="H64" s="116" t="s">
        <v>51</v>
      </c>
      <c r="I64" s="117">
        <v>34151</v>
      </c>
      <c r="J64" s="116" t="s">
        <v>41</v>
      </c>
      <c r="K64" s="118">
        <v>6617.04</v>
      </c>
      <c r="L64" s="118">
        <v>3062.84</v>
      </c>
      <c r="M64" s="118">
        <v>3554.2</v>
      </c>
    </row>
    <row r="65" spans="2:13" x14ac:dyDescent="0.2">
      <c r="B65" s="116" t="s">
        <v>35</v>
      </c>
      <c r="C65" s="116" t="s">
        <v>945</v>
      </c>
      <c r="D65" s="119">
        <v>3</v>
      </c>
      <c r="E65" s="116" t="s">
        <v>926</v>
      </c>
      <c r="F65" s="116" t="s">
        <v>927</v>
      </c>
      <c r="G65" s="116" t="s">
        <v>39</v>
      </c>
      <c r="H65" s="116" t="s">
        <v>51</v>
      </c>
      <c r="I65" s="117">
        <v>34516</v>
      </c>
      <c r="J65" s="116" t="s">
        <v>41</v>
      </c>
      <c r="K65" s="118">
        <v>3531.86</v>
      </c>
      <c r="L65" s="118">
        <v>1556.7</v>
      </c>
      <c r="M65" s="118">
        <v>1975.16</v>
      </c>
    </row>
    <row r="66" spans="2:13" x14ac:dyDescent="0.2">
      <c r="B66" s="116" t="s">
        <v>35</v>
      </c>
      <c r="C66" s="116" t="s">
        <v>127</v>
      </c>
      <c r="D66" s="119">
        <v>7</v>
      </c>
      <c r="E66" s="116" t="s">
        <v>926</v>
      </c>
      <c r="F66" s="116" t="s">
        <v>927</v>
      </c>
      <c r="G66" s="116" t="s">
        <v>39</v>
      </c>
      <c r="H66" s="116" t="s">
        <v>51</v>
      </c>
      <c r="I66" s="117">
        <v>34881</v>
      </c>
      <c r="J66" s="116" t="s">
        <v>41</v>
      </c>
      <c r="K66" s="118">
        <v>32221.91</v>
      </c>
      <c r="L66" s="118">
        <v>13478.07</v>
      </c>
      <c r="M66" s="118">
        <v>18743.84</v>
      </c>
    </row>
    <row r="67" spans="2:13" x14ac:dyDescent="0.2">
      <c r="B67" s="116" t="s">
        <v>35</v>
      </c>
      <c r="C67" s="116" t="s">
        <v>297</v>
      </c>
      <c r="D67" s="119">
        <v>3</v>
      </c>
      <c r="E67" s="116" t="s">
        <v>926</v>
      </c>
      <c r="F67" s="116" t="s">
        <v>927</v>
      </c>
      <c r="G67" s="116" t="s">
        <v>39</v>
      </c>
      <c r="H67" s="116" t="s">
        <v>51</v>
      </c>
      <c r="I67" s="117">
        <v>34881</v>
      </c>
      <c r="J67" s="116" t="s">
        <v>41</v>
      </c>
      <c r="K67" s="118">
        <v>21555.35</v>
      </c>
      <c r="L67" s="118">
        <v>9016.3700000000008</v>
      </c>
      <c r="M67" s="118">
        <v>12538.98</v>
      </c>
    </row>
    <row r="68" spans="2:13" x14ac:dyDescent="0.2">
      <c r="B68" s="116" t="s">
        <v>35</v>
      </c>
      <c r="C68" s="116" t="s">
        <v>299</v>
      </c>
      <c r="D68" s="119">
        <v>1</v>
      </c>
      <c r="E68" s="116" t="s">
        <v>926</v>
      </c>
      <c r="F68" s="116" t="s">
        <v>927</v>
      </c>
      <c r="G68" s="116" t="s">
        <v>39</v>
      </c>
      <c r="H68" s="116" t="s">
        <v>51</v>
      </c>
      <c r="I68" s="117">
        <v>34881</v>
      </c>
      <c r="J68" s="116" t="s">
        <v>41</v>
      </c>
      <c r="K68" s="118">
        <v>53992.91</v>
      </c>
      <c r="L68" s="118">
        <v>22584.65</v>
      </c>
      <c r="M68" s="118">
        <v>31408.26</v>
      </c>
    </row>
    <row r="69" spans="2:13" x14ac:dyDescent="0.2">
      <c r="B69" s="116" t="s">
        <v>35</v>
      </c>
      <c r="C69" s="116" t="s">
        <v>933</v>
      </c>
      <c r="D69" s="119">
        <v>1</v>
      </c>
      <c r="E69" s="116" t="s">
        <v>926</v>
      </c>
      <c r="F69" s="116" t="s">
        <v>927</v>
      </c>
      <c r="G69" s="116" t="s">
        <v>39</v>
      </c>
      <c r="H69" s="116" t="s">
        <v>51</v>
      </c>
      <c r="I69" s="117">
        <v>34881</v>
      </c>
      <c r="J69" s="116" t="s">
        <v>41</v>
      </c>
      <c r="K69" s="118">
        <v>7191.24</v>
      </c>
      <c r="L69" s="118">
        <v>3008.02</v>
      </c>
      <c r="M69" s="118">
        <v>4183.22</v>
      </c>
    </row>
    <row r="70" spans="2:13" x14ac:dyDescent="0.2">
      <c r="B70" s="116" t="s">
        <v>35</v>
      </c>
      <c r="C70" s="116" t="s">
        <v>935</v>
      </c>
      <c r="D70" s="119">
        <v>1</v>
      </c>
      <c r="E70" s="116" t="s">
        <v>926</v>
      </c>
      <c r="F70" s="116" t="s">
        <v>927</v>
      </c>
      <c r="G70" s="116" t="s">
        <v>39</v>
      </c>
      <c r="H70" s="116" t="s">
        <v>51</v>
      </c>
      <c r="I70" s="117">
        <v>34881</v>
      </c>
      <c r="J70" s="116" t="s">
        <v>41</v>
      </c>
      <c r="K70" s="118">
        <v>11247.29</v>
      </c>
      <c r="L70" s="118">
        <v>4704.62</v>
      </c>
      <c r="M70" s="118">
        <v>6542.67</v>
      </c>
    </row>
    <row r="71" spans="2:13" x14ac:dyDescent="0.2">
      <c r="B71" s="116" t="s">
        <v>35</v>
      </c>
      <c r="C71" s="116" t="s">
        <v>141</v>
      </c>
      <c r="D71" s="119">
        <v>2</v>
      </c>
      <c r="E71" s="116" t="s">
        <v>926</v>
      </c>
      <c r="F71" s="116" t="s">
        <v>927</v>
      </c>
      <c r="G71" s="116" t="s">
        <v>39</v>
      </c>
      <c r="H71" s="116" t="s">
        <v>51</v>
      </c>
      <c r="I71" s="117">
        <v>34881</v>
      </c>
      <c r="J71" s="116" t="s">
        <v>41</v>
      </c>
      <c r="K71" s="118">
        <v>7139.66</v>
      </c>
      <c r="L71" s="118">
        <v>2986.44</v>
      </c>
      <c r="M71" s="118">
        <v>4153.22</v>
      </c>
    </row>
    <row r="72" spans="2:13" x14ac:dyDescent="0.2">
      <c r="B72" s="116" t="s">
        <v>35</v>
      </c>
      <c r="C72" s="116" t="s">
        <v>145</v>
      </c>
      <c r="D72" s="119">
        <v>1</v>
      </c>
      <c r="E72" s="116" t="s">
        <v>926</v>
      </c>
      <c r="F72" s="116" t="s">
        <v>927</v>
      </c>
      <c r="G72" s="116" t="s">
        <v>39</v>
      </c>
      <c r="H72" s="116" t="s">
        <v>51</v>
      </c>
      <c r="I72" s="117">
        <v>34881</v>
      </c>
      <c r="J72" s="116" t="s">
        <v>41</v>
      </c>
      <c r="K72" s="118">
        <v>132191.07</v>
      </c>
      <c r="L72" s="118">
        <v>55294.080000000002</v>
      </c>
      <c r="M72" s="118">
        <v>76896.990000000005</v>
      </c>
    </row>
    <row r="73" spans="2:13" x14ac:dyDescent="0.2">
      <c r="B73" s="116" t="s">
        <v>35</v>
      </c>
      <c r="C73" s="116" t="s">
        <v>940</v>
      </c>
      <c r="D73" s="119">
        <v>2</v>
      </c>
      <c r="E73" s="116" t="s">
        <v>926</v>
      </c>
      <c r="F73" s="116" t="s">
        <v>927</v>
      </c>
      <c r="G73" s="116" t="s">
        <v>39</v>
      </c>
      <c r="H73" s="116" t="s">
        <v>51</v>
      </c>
      <c r="I73" s="117">
        <v>34881</v>
      </c>
      <c r="J73" s="116" t="s">
        <v>41</v>
      </c>
      <c r="K73" s="118">
        <v>18902.2</v>
      </c>
      <c r="L73" s="118">
        <v>7906.58</v>
      </c>
      <c r="M73" s="118">
        <v>10995.62</v>
      </c>
    </row>
    <row r="74" spans="2:13" x14ac:dyDescent="0.2">
      <c r="B74" s="116" t="s">
        <v>35</v>
      </c>
      <c r="C74" s="116" t="s">
        <v>146</v>
      </c>
      <c r="D74" s="119">
        <v>3</v>
      </c>
      <c r="E74" s="116" t="s">
        <v>926</v>
      </c>
      <c r="F74" s="116" t="s">
        <v>927</v>
      </c>
      <c r="G74" s="116" t="s">
        <v>39</v>
      </c>
      <c r="H74" s="116" t="s">
        <v>51</v>
      </c>
      <c r="I74" s="117">
        <v>34881</v>
      </c>
      <c r="J74" s="116" t="s">
        <v>41</v>
      </c>
      <c r="K74" s="118">
        <v>30899.279999999999</v>
      </c>
      <c r="L74" s="118">
        <v>12924.83</v>
      </c>
      <c r="M74" s="118">
        <v>17974.45</v>
      </c>
    </row>
    <row r="75" spans="2:13" x14ac:dyDescent="0.2">
      <c r="B75" s="116" t="s">
        <v>35</v>
      </c>
      <c r="C75" s="116" t="s">
        <v>341</v>
      </c>
      <c r="D75" s="119">
        <v>1</v>
      </c>
      <c r="E75" s="116" t="s">
        <v>926</v>
      </c>
      <c r="F75" s="116" t="s">
        <v>927</v>
      </c>
      <c r="G75" s="116" t="s">
        <v>39</v>
      </c>
      <c r="H75" s="116" t="s">
        <v>51</v>
      </c>
      <c r="I75" s="117">
        <v>34881</v>
      </c>
      <c r="J75" s="116" t="s">
        <v>41</v>
      </c>
      <c r="K75" s="118">
        <v>116092.59</v>
      </c>
      <c r="L75" s="118">
        <v>48560.26</v>
      </c>
      <c r="M75" s="118">
        <v>67532.33</v>
      </c>
    </row>
    <row r="76" spans="2:13" x14ac:dyDescent="0.2">
      <c r="B76" s="116" t="s">
        <v>35</v>
      </c>
      <c r="C76" s="116" t="s">
        <v>946</v>
      </c>
      <c r="D76" s="119">
        <v>1</v>
      </c>
      <c r="E76" s="116" t="s">
        <v>926</v>
      </c>
      <c r="F76" s="116" t="s">
        <v>927</v>
      </c>
      <c r="G76" s="116" t="s">
        <v>39</v>
      </c>
      <c r="H76" s="116" t="s">
        <v>51</v>
      </c>
      <c r="I76" s="117">
        <v>34881</v>
      </c>
      <c r="J76" s="116" t="s">
        <v>41</v>
      </c>
      <c r="K76" s="118">
        <v>7868.84</v>
      </c>
      <c r="L76" s="118">
        <v>3291.45</v>
      </c>
      <c r="M76" s="118">
        <v>4577.3900000000003</v>
      </c>
    </row>
    <row r="77" spans="2:13" x14ac:dyDescent="0.2">
      <c r="B77" s="116" t="s">
        <v>35</v>
      </c>
      <c r="C77" s="116" t="s">
        <v>936</v>
      </c>
      <c r="D77" s="119">
        <v>2</v>
      </c>
      <c r="E77" s="116" t="s">
        <v>926</v>
      </c>
      <c r="F77" s="116" t="s">
        <v>927</v>
      </c>
      <c r="G77" s="116" t="s">
        <v>39</v>
      </c>
      <c r="H77" s="116" t="s">
        <v>51</v>
      </c>
      <c r="I77" s="117">
        <v>37438</v>
      </c>
      <c r="J77" s="116" t="s">
        <v>41</v>
      </c>
      <c r="K77" s="118">
        <v>1177452.6499999999</v>
      </c>
      <c r="L77" s="118">
        <v>298599.8</v>
      </c>
      <c r="M77" s="118">
        <v>878852.85</v>
      </c>
    </row>
    <row r="78" spans="2:13" x14ac:dyDescent="0.2">
      <c r="B78" s="116" t="s">
        <v>35</v>
      </c>
      <c r="C78" s="116" t="s">
        <v>941</v>
      </c>
      <c r="D78" s="119">
        <v>11</v>
      </c>
      <c r="E78" s="116" t="s">
        <v>926</v>
      </c>
      <c r="F78" s="116" t="s">
        <v>927</v>
      </c>
      <c r="G78" s="116" t="s">
        <v>39</v>
      </c>
      <c r="H78" s="116" t="s">
        <v>51</v>
      </c>
      <c r="I78" s="117">
        <v>37438</v>
      </c>
      <c r="J78" s="116" t="s">
        <v>41</v>
      </c>
      <c r="K78" s="118">
        <v>145466.75</v>
      </c>
      <c r="L78" s="118">
        <v>36890.1</v>
      </c>
      <c r="M78" s="118">
        <v>108576.65</v>
      </c>
    </row>
    <row r="79" spans="2:13" x14ac:dyDescent="0.2">
      <c r="B79" s="116" t="s">
        <v>35</v>
      </c>
      <c r="C79" s="116" t="s">
        <v>947</v>
      </c>
      <c r="D79" s="119">
        <v>6</v>
      </c>
      <c r="E79" s="116" t="s">
        <v>926</v>
      </c>
      <c r="F79" s="116" t="s">
        <v>927</v>
      </c>
      <c r="G79" s="116" t="s">
        <v>39</v>
      </c>
      <c r="H79" s="116" t="s">
        <v>51</v>
      </c>
      <c r="I79" s="117">
        <v>37438</v>
      </c>
      <c r="J79" s="116" t="s">
        <v>41</v>
      </c>
      <c r="K79" s="118">
        <v>677951.22</v>
      </c>
      <c r="L79" s="118">
        <v>171927.17</v>
      </c>
      <c r="M79" s="118">
        <v>506024.05</v>
      </c>
    </row>
    <row r="80" spans="2:13" x14ac:dyDescent="0.2">
      <c r="B80" s="116" t="s">
        <v>35</v>
      </c>
      <c r="C80" s="116" t="s">
        <v>951</v>
      </c>
      <c r="D80" s="119">
        <v>1</v>
      </c>
      <c r="E80" s="116" t="s">
        <v>926</v>
      </c>
      <c r="F80" s="116" t="s">
        <v>927</v>
      </c>
      <c r="G80" s="116" t="s">
        <v>39</v>
      </c>
      <c r="H80" s="116" t="s">
        <v>51</v>
      </c>
      <c r="I80" s="117">
        <v>37438</v>
      </c>
      <c r="J80" s="116" t="s">
        <v>41</v>
      </c>
      <c r="K80" s="118">
        <v>14068.75</v>
      </c>
      <c r="L80" s="118">
        <v>3567.81</v>
      </c>
      <c r="M80" s="118">
        <v>10500.94</v>
      </c>
    </row>
    <row r="81" spans="1:13" x14ac:dyDescent="0.2">
      <c r="B81" s="116" t="s">
        <v>35</v>
      </c>
      <c r="C81" s="116" t="s">
        <v>94</v>
      </c>
      <c r="D81" s="119">
        <v>1</v>
      </c>
      <c r="E81" s="116" t="s">
        <v>926</v>
      </c>
      <c r="F81" s="116" t="s">
        <v>927</v>
      </c>
      <c r="G81" s="116" t="s">
        <v>39</v>
      </c>
      <c r="H81" s="116" t="s">
        <v>51</v>
      </c>
      <c r="I81" s="117">
        <v>37438</v>
      </c>
      <c r="J81" s="116" t="s">
        <v>41</v>
      </c>
      <c r="K81" s="118">
        <v>17540.12</v>
      </c>
      <c r="L81" s="118">
        <v>4448.1400000000003</v>
      </c>
      <c r="M81" s="118">
        <v>13091.98</v>
      </c>
    </row>
    <row r="82" spans="1:13" x14ac:dyDescent="0.2">
      <c r="B82" s="116" t="s">
        <v>35</v>
      </c>
      <c r="C82" s="116" t="s">
        <v>952</v>
      </c>
      <c r="D82" s="119">
        <v>1</v>
      </c>
      <c r="E82" s="116" t="s">
        <v>926</v>
      </c>
      <c r="F82" s="116" t="s">
        <v>927</v>
      </c>
      <c r="G82" s="116" t="s">
        <v>39</v>
      </c>
      <c r="H82" s="116" t="s">
        <v>51</v>
      </c>
      <c r="I82" s="117">
        <v>37438</v>
      </c>
      <c r="J82" s="116" t="s">
        <v>41</v>
      </c>
      <c r="K82" s="118">
        <v>15396.95</v>
      </c>
      <c r="L82" s="118">
        <v>3904.64</v>
      </c>
      <c r="M82" s="118">
        <v>11492.31</v>
      </c>
    </row>
    <row r="83" spans="1:13" x14ac:dyDescent="0.2">
      <c r="B83" s="116" t="s">
        <v>35</v>
      </c>
      <c r="C83" s="116" t="s">
        <v>953</v>
      </c>
      <c r="D83" s="119">
        <v>1</v>
      </c>
      <c r="E83" s="116" t="s">
        <v>926</v>
      </c>
      <c r="F83" s="116" t="s">
        <v>927</v>
      </c>
      <c r="G83" s="116" t="s">
        <v>39</v>
      </c>
      <c r="H83" s="116" t="s">
        <v>51</v>
      </c>
      <c r="I83" s="117">
        <v>37438</v>
      </c>
      <c r="J83" s="116" t="s">
        <v>41</v>
      </c>
      <c r="K83" s="118">
        <v>17540.12</v>
      </c>
      <c r="L83" s="118">
        <v>4448.1400000000003</v>
      </c>
      <c r="M83" s="118">
        <v>13091.98</v>
      </c>
    </row>
    <row r="84" spans="1:13" x14ac:dyDescent="0.2">
      <c r="B84" s="116" t="s">
        <v>35</v>
      </c>
      <c r="C84" s="116" t="s">
        <v>954</v>
      </c>
      <c r="D84" s="119">
        <v>1</v>
      </c>
      <c r="E84" s="116" t="s">
        <v>926</v>
      </c>
      <c r="F84" s="116" t="s">
        <v>927</v>
      </c>
      <c r="G84" s="116" t="s">
        <v>39</v>
      </c>
      <c r="H84" s="116" t="s">
        <v>51</v>
      </c>
      <c r="I84" s="117">
        <v>37438</v>
      </c>
      <c r="J84" s="116" t="s">
        <v>41</v>
      </c>
      <c r="K84" s="118">
        <v>19457.72</v>
      </c>
      <c r="L84" s="118">
        <v>4934.4399999999996</v>
      </c>
      <c r="M84" s="118">
        <v>14523.28</v>
      </c>
    </row>
    <row r="85" spans="1:13" x14ac:dyDescent="0.2">
      <c r="B85" s="116" t="s">
        <v>35</v>
      </c>
      <c r="C85" s="116" t="s">
        <v>955</v>
      </c>
      <c r="D85" s="119">
        <v>1</v>
      </c>
      <c r="E85" s="116" t="s">
        <v>926</v>
      </c>
      <c r="F85" s="116" t="s">
        <v>927</v>
      </c>
      <c r="G85" s="116" t="s">
        <v>39</v>
      </c>
      <c r="H85" s="116" t="s">
        <v>51</v>
      </c>
      <c r="I85" s="117">
        <v>37438</v>
      </c>
      <c r="J85" s="116" t="s">
        <v>41</v>
      </c>
      <c r="K85" s="118">
        <v>15396.95</v>
      </c>
      <c r="L85" s="118">
        <v>3904.64</v>
      </c>
      <c r="M85" s="118">
        <v>11492.31</v>
      </c>
    </row>
    <row r="86" spans="1:13" x14ac:dyDescent="0.2">
      <c r="B86" s="116" t="s">
        <v>35</v>
      </c>
      <c r="C86" s="116" t="s">
        <v>95</v>
      </c>
      <c r="D86" s="119">
        <v>1</v>
      </c>
      <c r="E86" s="116" t="s">
        <v>926</v>
      </c>
      <c r="F86" s="116" t="s">
        <v>927</v>
      </c>
      <c r="G86" s="116" t="s">
        <v>39</v>
      </c>
      <c r="H86" s="116" t="s">
        <v>51</v>
      </c>
      <c r="I86" s="117">
        <v>37438</v>
      </c>
      <c r="J86" s="116" t="s">
        <v>41</v>
      </c>
      <c r="K86" s="118">
        <v>30765.7</v>
      </c>
      <c r="L86" s="118">
        <v>7802.12</v>
      </c>
      <c r="M86" s="118">
        <v>22963.58</v>
      </c>
    </row>
    <row r="87" spans="1:13" x14ac:dyDescent="0.2">
      <c r="B87" s="116" t="s">
        <v>35</v>
      </c>
      <c r="C87" s="116" t="s">
        <v>956</v>
      </c>
      <c r="D87" s="119">
        <v>0</v>
      </c>
      <c r="E87" s="116" t="s">
        <v>926</v>
      </c>
      <c r="F87" s="116" t="s">
        <v>927</v>
      </c>
      <c r="G87" s="116" t="s">
        <v>39</v>
      </c>
      <c r="H87" s="116" t="s">
        <v>51</v>
      </c>
      <c r="I87" s="117">
        <v>37438</v>
      </c>
      <c r="J87" s="116" t="s">
        <v>41</v>
      </c>
      <c r="K87" s="118">
        <v>0</v>
      </c>
      <c r="L87" s="118">
        <v>0</v>
      </c>
      <c r="M87" s="118">
        <v>0</v>
      </c>
    </row>
    <row r="88" spans="1:13" x14ac:dyDescent="0.2">
      <c r="B88" s="116" t="s">
        <v>35</v>
      </c>
      <c r="C88" s="116" t="s">
        <v>989</v>
      </c>
      <c r="D88" s="119">
        <v>1</v>
      </c>
      <c r="E88" s="116" t="s">
        <v>926</v>
      </c>
      <c r="F88" s="116" t="s">
        <v>927</v>
      </c>
      <c r="G88" s="116" t="s">
        <v>39</v>
      </c>
      <c r="H88" s="116" t="s">
        <v>113</v>
      </c>
      <c r="I88" s="117">
        <v>37783</v>
      </c>
      <c r="J88" s="116" t="s">
        <v>41</v>
      </c>
      <c r="K88" s="118">
        <v>3630.09</v>
      </c>
      <c r="L88" s="118">
        <v>847.78</v>
      </c>
      <c r="M88" s="118">
        <v>2782.31</v>
      </c>
    </row>
    <row r="89" spans="1:13" x14ac:dyDescent="0.2">
      <c r="B89" s="116" t="s">
        <v>35</v>
      </c>
      <c r="C89" s="116" t="s">
        <v>295</v>
      </c>
      <c r="D89" s="119">
        <v>6</v>
      </c>
      <c r="E89" s="116" t="s">
        <v>926</v>
      </c>
      <c r="F89" s="116" t="s">
        <v>927</v>
      </c>
      <c r="G89" s="116" t="s">
        <v>39</v>
      </c>
      <c r="H89" s="116" t="s">
        <v>51</v>
      </c>
      <c r="I89" s="117">
        <v>37803</v>
      </c>
      <c r="J89" s="116" t="s">
        <v>41</v>
      </c>
      <c r="K89" s="118">
        <v>48076.86</v>
      </c>
      <c r="L89" s="118">
        <v>11026.34</v>
      </c>
      <c r="M89" s="118">
        <v>37050.519999999997</v>
      </c>
    </row>
    <row r="90" spans="1:13" x14ac:dyDescent="0.2">
      <c r="C90" s="11"/>
      <c r="D90" s="11"/>
      <c r="F90" s="11"/>
      <c r="G90" s="11"/>
      <c r="H90" s="11"/>
      <c r="I90" s="11"/>
      <c r="K90" s="11"/>
      <c r="L90" s="11"/>
      <c r="M90" s="12"/>
    </row>
    <row r="91" spans="1:13" x14ac:dyDescent="0.2">
      <c r="A91" s="77" t="s">
        <v>1388</v>
      </c>
      <c r="C91" s="11"/>
      <c r="D91" s="11"/>
      <c r="F91" s="11"/>
      <c r="G91" s="11"/>
      <c r="H91" s="11"/>
      <c r="I91" s="11"/>
      <c r="K91" s="11"/>
      <c r="L91" s="11"/>
      <c r="M91" s="12"/>
    </row>
    <row r="92" spans="1:13" x14ac:dyDescent="0.2">
      <c r="B92" s="113" t="s">
        <v>1389</v>
      </c>
      <c r="C92" s="113" t="s">
        <v>1441</v>
      </c>
      <c r="D92" s="113">
        <v>1</v>
      </c>
      <c r="E92" s="113" t="s">
        <v>1442</v>
      </c>
      <c r="F92" s="113" t="s">
        <v>1443</v>
      </c>
      <c r="G92" s="113" t="s">
        <v>39</v>
      </c>
      <c r="H92" s="113" t="s">
        <v>1438</v>
      </c>
      <c r="I92" s="114">
        <v>21367</v>
      </c>
      <c r="J92" s="113" t="s">
        <v>41</v>
      </c>
      <c r="K92" s="115">
        <v>1965.46</v>
      </c>
      <c r="L92" s="115">
        <v>0</v>
      </c>
      <c r="M92" s="115">
        <v>1965.46</v>
      </c>
    </row>
    <row r="93" spans="1:13" x14ac:dyDescent="0.2">
      <c r="B93" s="113" t="s">
        <v>1389</v>
      </c>
      <c r="C93" s="113" t="s">
        <v>1444</v>
      </c>
      <c r="D93" s="113">
        <v>1</v>
      </c>
      <c r="E93" s="113" t="s">
        <v>1442</v>
      </c>
      <c r="F93" s="113" t="s">
        <v>1443</v>
      </c>
      <c r="G93" s="113" t="s">
        <v>39</v>
      </c>
      <c r="H93" s="113" t="s">
        <v>1438</v>
      </c>
      <c r="I93" s="114">
        <v>31959</v>
      </c>
      <c r="J93" s="113" t="s">
        <v>41</v>
      </c>
      <c r="K93" s="115">
        <v>526509</v>
      </c>
      <c r="L93" s="115">
        <v>0</v>
      </c>
      <c r="M93" s="115">
        <v>526509</v>
      </c>
    </row>
    <row r="94" spans="1:13" x14ac:dyDescent="0.2">
      <c r="B94" s="113" t="s">
        <v>1389</v>
      </c>
      <c r="C94" s="113" t="s">
        <v>1445</v>
      </c>
      <c r="D94" s="113">
        <v>1</v>
      </c>
      <c r="E94" s="113" t="s">
        <v>1442</v>
      </c>
      <c r="F94" s="113" t="s">
        <v>1443</v>
      </c>
      <c r="G94" s="113" t="s">
        <v>39</v>
      </c>
      <c r="H94" s="113" t="s">
        <v>1438</v>
      </c>
      <c r="I94" s="114">
        <v>20637</v>
      </c>
      <c r="J94" s="113" t="s">
        <v>41</v>
      </c>
      <c r="K94" s="115">
        <v>80000</v>
      </c>
      <c r="L94" s="115">
        <v>0</v>
      </c>
      <c r="M94" s="115">
        <v>80000</v>
      </c>
    </row>
    <row r="95" spans="1:13" x14ac:dyDescent="0.2">
      <c r="C95" s="11"/>
      <c r="D95" s="11"/>
      <c r="F95" s="11"/>
      <c r="G95" s="11"/>
      <c r="H95" s="11"/>
      <c r="I95" s="11"/>
      <c r="K95" s="11"/>
      <c r="L95" s="11"/>
      <c r="M95" s="12"/>
    </row>
    <row r="96" spans="1:13" x14ac:dyDescent="0.2">
      <c r="A96" s="77" t="s">
        <v>1352</v>
      </c>
      <c r="C96" s="11"/>
      <c r="D96" s="11"/>
      <c r="F96" s="11"/>
      <c r="G96" s="11"/>
      <c r="H96" s="11"/>
      <c r="I96" s="11"/>
      <c r="K96" s="11"/>
      <c r="L96" s="11"/>
      <c r="M96" s="12"/>
    </row>
    <row r="97" spans="2:13" x14ac:dyDescent="0.2">
      <c r="B97" s="120" t="s">
        <v>1321</v>
      </c>
      <c r="C97" s="120" t="s">
        <v>1446</v>
      </c>
      <c r="D97" s="120">
        <v>1</v>
      </c>
      <c r="E97" s="120" t="s">
        <v>1447</v>
      </c>
      <c r="F97" s="120" t="s">
        <v>1448</v>
      </c>
      <c r="G97" s="120"/>
      <c r="H97" s="120" t="s">
        <v>1092</v>
      </c>
      <c r="I97" s="121">
        <v>27942</v>
      </c>
      <c r="J97" s="120" t="s">
        <v>41</v>
      </c>
      <c r="K97" s="122">
        <v>85400.82</v>
      </c>
      <c r="L97" s="122">
        <v>56710.64</v>
      </c>
      <c r="M97" s="122">
        <v>28690.18</v>
      </c>
    </row>
    <row r="98" spans="2:13" x14ac:dyDescent="0.2">
      <c r="B98" s="120" t="s">
        <v>1321</v>
      </c>
      <c r="C98" s="120" t="s">
        <v>1449</v>
      </c>
      <c r="D98" s="120">
        <v>1</v>
      </c>
      <c r="E98" s="120" t="s">
        <v>1447</v>
      </c>
      <c r="F98" s="120" t="s">
        <v>1448</v>
      </c>
      <c r="G98" s="120"/>
      <c r="H98" s="120" t="s">
        <v>1092</v>
      </c>
      <c r="I98" s="121">
        <v>34151</v>
      </c>
      <c r="J98" s="120" t="s">
        <v>41</v>
      </c>
      <c r="K98" s="122">
        <v>1000</v>
      </c>
      <c r="L98" s="122">
        <v>411.4</v>
      </c>
      <c r="M98" s="122">
        <v>588.6</v>
      </c>
    </row>
    <row r="99" spans="2:13" x14ac:dyDescent="0.2">
      <c r="B99" s="120" t="s">
        <v>1321</v>
      </c>
      <c r="C99" s="120" t="s">
        <v>1450</v>
      </c>
      <c r="D99" s="120">
        <v>1</v>
      </c>
      <c r="E99" s="120" t="s">
        <v>1447</v>
      </c>
      <c r="F99" s="120" t="s">
        <v>1448</v>
      </c>
      <c r="G99" s="120"/>
      <c r="H99" s="120" t="s">
        <v>1092</v>
      </c>
      <c r="I99" s="121">
        <v>34151</v>
      </c>
      <c r="J99" s="120" t="s">
        <v>41</v>
      </c>
      <c r="K99" s="122">
        <v>200</v>
      </c>
      <c r="L99" s="122">
        <v>82.28</v>
      </c>
      <c r="M99" s="122">
        <v>117.72</v>
      </c>
    </row>
    <row r="100" spans="2:13" x14ac:dyDescent="0.2">
      <c r="B100" s="120" t="s">
        <v>1321</v>
      </c>
      <c r="C100" s="120" t="s">
        <v>1451</v>
      </c>
      <c r="D100" s="120">
        <v>1</v>
      </c>
      <c r="E100" s="120" t="s">
        <v>1447</v>
      </c>
      <c r="F100" s="120" t="s">
        <v>1448</v>
      </c>
      <c r="G100" s="120"/>
      <c r="H100" s="120" t="s">
        <v>1092</v>
      </c>
      <c r="I100" s="121">
        <v>35612</v>
      </c>
      <c r="J100" s="120" t="s">
        <v>41</v>
      </c>
      <c r="K100" s="122">
        <v>2000</v>
      </c>
      <c r="L100" s="122">
        <v>680.8</v>
      </c>
      <c r="M100" s="122">
        <v>1319.2</v>
      </c>
    </row>
    <row r="101" spans="2:13" x14ac:dyDescent="0.2">
      <c r="B101" s="120" t="s">
        <v>1321</v>
      </c>
      <c r="C101" s="120" t="s">
        <v>1452</v>
      </c>
      <c r="D101" s="120">
        <v>4</v>
      </c>
      <c r="E101" s="120" t="s">
        <v>1447</v>
      </c>
      <c r="F101" s="120" t="s">
        <v>1448</v>
      </c>
      <c r="G101" s="120"/>
      <c r="H101" s="120" t="s">
        <v>1092</v>
      </c>
      <c r="I101" s="121">
        <v>35612</v>
      </c>
      <c r="J101" s="120" t="s">
        <v>41</v>
      </c>
      <c r="K101" s="122">
        <v>1000</v>
      </c>
      <c r="L101" s="122">
        <v>340.4</v>
      </c>
      <c r="M101" s="122">
        <v>659.6</v>
      </c>
    </row>
    <row r="102" spans="2:13" x14ac:dyDescent="0.2">
      <c r="B102" s="120" t="s">
        <v>1321</v>
      </c>
      <c r="C102" s="120" t="s">
        <v>1453</v>
      </c>
      <c r="D102" s="120">
        <v>1</v>
      </c>
      <c r="E102" s="120" t="s">
        <v>1447</v>
      </c>
      <c r="F102" s="120" t="s">
        <v>1448</v>
      </c>
      <c r="G102" s="120"/>
      <c r="H102" s="120" t="s">
        <v>1092</v>
      </c>
      <c r="I102" s="121">
        <v>35612</v>
      </c>
      <c r="J102" s="120" t="s">
        <v>41</v>
      </c>
      <c r="K102" s="122">
        <v>200</v>
      </c>
      <c r="L102" s="122">
        <v>68.08</v>
      </c>
      <c r="M102" s="122">
        <v>131.91999999999999</v>
      </c>
    </row>
    <row r="103" spans="2:13" x14ac:dyDescent="0.2">
      <c r="B103" s="120" t="s">
        <v>1321</v>
      </c>
      <c r="C103" s="120" t="s">
        <v>1454</v>
      </c>
      <c r="D103" s="120">
        <v>2</v>
      </c>
      <c r="E103" s="120" t="s">
        <v>1447</v>
      </c>
      <c r="F103" s="120" t="s">
        <v>1448</v>
      </c>
      <c r="G103" s="120"/>
      <c r="H103" s="120" t="s">
        <v>1092</v>
      </c>
      <c r="I103" s="121">
        <v>37073</v>
      </c>
      <c r="J103" s="120" t="s">
        <v>41</v>
      </c>
      <c r="K103" s="122">
        <v>2500</v>
      </c>
      <c r="L103" s="122">
        <v>659.54</v>
      </c>
      <c r="M103" s="122">
        <v>1840.46</v>
      </c>
    </row>
    <row r="104" spans="2:13" x14ac:dyDescent="0.2">
      <c r="B104" s="120" t="s">
        <v>1321</v>
      </c>
      <c r="C104" s="120" t="s">
        <v>1455</v>
      </c>
      <c r="D104" s="120">
        <v>1</v>
      </c>
      <c r="E104" s="120" t="s">
        <v>1447</v>
      </c>
      <c r="F104" s="120" t="s">
        <v>1448</v>
      </c>
      <c r="G104" s="120"/>
      <c r="H104" s="120" t="s">
        <v>1092</v>
      </c>
      <c r="I104" s="121">
        <v>37073</v>
      </c>
      <c r="J104" s="120" t="s">
        <v>41</v>
      </c>
      <c r="K104" s="122">
        <v>550</v>
      </c>
      <c r="L104" s="122">
        <v>145.1</v>
      </c>
      <c r="M104" s="122">
        <v>404.9</v>
      </c>
    </row>
    <row r="105" spans="2:13" x14ac:dyDescent="0.2">
      <c r="B105" s="120" t="s">
        <v>1321</v>
      </c>
      <c r="C105" s="120" t="s">
        <v>1456</v>
      </c>
      <c r="D105" s="120">
        <v>1</v>
      </c>
      <c r="E105" s="120" t="s">
        <v>1372</v>
      </c>
      <c r="F105" s="120" t="s">
        <v>1457</v>
      </c>
      <c r="G105" s="120"/>
      <c r="H105" s="120" t="s">
        <v>1325</v>
      </c>
      <c r="I105" s="121">
        <v>26846</v>
      </c>
      <c r="J105" s="120" t="s">
        <v>41</v>
      </c>
      <c r="K105" s="122">
        <v>794.05</v>
      </c>
      <c r="L105" s="122">
        <v>606.04999999999995</v>
      </c>
      <c r="M105" s="122">
        <v>188</v>
      </c>
    </row>
    <row r="106" spans="2:13" x14ac:dyDescent="0.2">
      <c r="B106" s="120" t="s">
        <v>1321</v>
      </c>
      <c r="C106" s="120" t="s">
        <v>1458</v>
      </c>
      <c r="D106" s="120">
        <v>1</v>
      </c>
      <c r="E106" s="120" t="s">
        <v>1372</v>
      </c>
      <c r="F106" s="120" t="s">
        <v>1457</v>
      </c>
      <c r="G106" s="120"/>
      <c r="H106" s="120" t="s">
        <v>1092</v>
      </c>
      <c r="I106" s="121">
        <v>26846</v>
      </c>
      <c r="J106" s="120" t="s">
        <v>41</v>
      </c>
      <c r="K106" s="122">
        <v>77053.490000000005</v>
      </c>
      <c r="L106" s="122">
        <v>54069.120000000003</v>
      </c>
      <c r="M106" s="122">
        <v>22984.37</v>
      </c>
    </row>
    <row r="107" spans="2:13" x14ac:dyDescent="0.2">
      <c r="B107" s="120" t="s">
        <v>1321</v>
      </c>
      <c r="C107" s="120" t="s">
        <v>1459</v>
      </c>
      <c r="D107" s="120">
        <v>1</v>
      </c>
      <c r="E107" s="120" t="s">
        <v>1372</v>
      </c>
      <c r="F107" s="120" t="s">
        <v>1457</v>
      </c>
      <c r="G107" s="120"/>
      <c r="H107" s="120" t="s">
        <v>1092</v>
      </c>
      <c r="I107" s="121">
        <v>26846</v>
      </c>
      <c r="J107" s="120" t="s">
        <v>41</v>
      </c>
      <c r="K107" s="122">
        <v>19745.61</v>
      </c>
      <c r="L107" s="122">
        <v>13855.67</v>
      </c>
      <c r="M107" s="122">
        <v>5889.94</v>
      </c>
    </row>
    <row r="108" spans="2:13" x14ac:dyDescent="0.2">
      <c r="B108" s="120" t="s">
        <v>1321</v>
      </c>
      <c r="C108" s="120" t="s">
        <v>403</v>
      </c>
      <c r="D108" s="120">
        <v>1</v>
      </c>
      <c r="E108" s="120" t="s">
        <v>1372</v>
      </c>
      <c r="F108" s="120" t="s">
        <v>1457</v>
      </c>
      <c r="G108" s="120"/>
      <c r="H108" s="120" t="s">
        <v>1092</v>
      </c>
      <c r="I108" s="121">
        <v>26846</v>
      </c>
      <c r="J108" s="120" t="s">
        <v>41</v>
      </c>
      <c r="K108" s="122">
        <v>5143.79</v>
      </c>
      <c r="L108" s="122">
        <v>3609.44</v>
      </c>
      <c r="M108" s="122">
        <v>1534.35</v>
      </c>
    </row>
    <row r="109" spans="2:13" x14ac:dyDescent="0.2">
      <c r="B109" s="120" t="s">
        <v>1321</v>
      </c>
      <c r="C109" s="120" t="s">
        <v>1460</v>
      </c>
      <c r="D109" s="120">
        <v>1</v>
      </c>
      <c r="E109" s="120" t="s">
        <v>1372</v>
      </c>
      <c r="F109" s="120" t="s">
        <v>1457</v>
      </c>
      <c r="G109" s="120"/>
      <c r="H109" s="120" t="s">
        <v>1092</v>
      </c>
      <c r="I109" s="121">
        <v>26846</v>
      </c>
      <c r="J109" s="120" t="s">
        <v>41</v>
      </c>
      <c r="K109" s="122">
        <v>87691.199999999997</v>
      </c>
      <c r="L109" s="122">
        <v>61533.7</v>
      </c>
      <c r="M109" s="122">
        <v>26157.5</v>
      </c>
    </row>
    <row r="110" spans="2:13" x14ac:dyDescent="0.2">
      <c r="B110" s="120" t="s">
        <v>1321</v>
      </c>
      <c r="C110" s="120" t="s">
        <v>286</v>
      </c>
      <c r="D110" s="120">
        <v>1</v>
      </c>
      <c r="E110" s="120" t="s">
        <v>1372</v>
      </c>
      <c r="F110" s="120" t="s">
        <v>1457</v>
      </c>
      <c r="G110" s="120"/>
      <c r="H110" s="120" t="s">
        <v>1325</v>
      </c>
      <c r="I110" s="121">
        <v>26846</v>
      </c>
      <c r="J110" s="120" t="s">
        <v>41</v>
      </c>
      <c r="K110" s="122">
        <v>1841.05</v>
      </c>
      <c r="L110" s="122">
        <v>1405.15</v>
      </c>
      <c r="M110" s="122">
        <v>435.9</v>
      </c>
    </row>
    <row r="111" spans="2:13" x14ac:dyDescent="0.2">
      <c r="B111" s="120" t="s">
        <v>1321</v>
      </c>
      <c r="C111" s="120" t="s">
        <v>62</v>
      </c>
      <c r="D111" s="120">
        <v>1</v>
      </c>
      <c r="E111" s="120" t="s">
        <v>1372</v>
      </c>
      <c r="F111" s="120" t="s">
        <v>1457</v>
      </c>
      <c r="G111" s="120"/>
      <c r="H111" s="120" t="s">
        <v>1092</v>
      </c>
      <c r="I111" s="121">
        <v>26846</v>
      </c>
      <c r="J111" s="120" t="s">
        <v>41</v>
      </c>
      <c r="K111" s="122">
        <v>9243.5</v>
      </c>
      <c r="L111" s="122">
        <v>6486.25</v>
      </c>
      <c r="M111" s="122">
        <v>2757.25</v>
      </c>
    </row>
    <row r="112" spans="2:13" x14ac:dyDescent="0.2">
      <c r="B112" s="120" t="s">
        <v>1321</v>
      </c>
      <c r="C112" s="120" t="s">
        <v>1461</v>
      </c>
      <c r="D112" s="120">
        <v>9</v>
      </c>
      <c r="E112" s="120" t="s">
        <v>1372</v>
      </c>
      <c r="F112" s="120" t="s">
        <v>1457</v>
      </c>
      <c r="G112" s="120"/>
      <c r="H112" s="120" t="s">
        <v>1092</v>
      </c>
      <c r="I112" s="121">
        <v>26846</v>
      </c>
      <c r="J112" s="120" t="s">
        <v>41</v>
      </c>
      <c r="K112" s="122">
        <v>1191.21</v>
      </c>
      <c r="L112" s="122">
        <v>835.88</v>
      </c>
      <c r="M112" s="122">
        <v>355.33</v>
      </c>
    </row>
    <row r="113" spans="2:13" x14ac:dyDescent="0.2">
      <c r="B113" s="120" t="s">
        <v>1321</v>
      </c>
      <c r="C113" s="120" t="s">
        <v>1462</v>
      </c>
      <c r="D113" s="120">
        <v>2425</v>
      </c>
      <c r="E113" s="120" t="s">
        <v>1372</v>
      </c>
      <c r="F113" s="120" t="s">
        <v>1457</v>
      </c>
      <c r="G113" s="120"/>
      <c r="H113" s="120" t="s">
        <v>1092</v>
      </c>
      <c r="I113" s="121">
        <v>26846</v>
      </c>
      <c r="J113" s="120" t="s">
        <v>41</v>
      </c>
      <c r="K113" s="122">
        <v>3399.19</v>
      </c>
      <c r="L113" s="122">
        <v>2385.2399999999998</v>
      </c>
      <c r="M113" s="122">
        <v>1013.95</v>
      </c>
    </row>
    <row r="114" spans="2:13" x14ac:dyDescent="0.2">
      <c r="B114" s="120" t="s">
        <v>1321</v>
      </c>
      <c r="C114" s="120" t="s">
        <v>1463</v>
      </c>
      <c r="D114" s="120">
        <v>110</v>
      </c>
      <c r="E114" s="120" t="s">
        <v>1372</v>
      </c>
      <c r="F114" s="120" t="s">
        <v>1457</v>
      </c>
      <c r="G114" s="120"/>
      <c r="H114" s="120" t="s">
        <v>1092</v>
      </c>
      <c r="I114" s="121">
        <v>26846</v>
      </c>
      <c r="J114" s="120" t="s">
        <v>41</v>
      </c>
      <c r="K114" s="122">
        <v>1131.27</v>
      </c>
      <c r="L114" s="122">
        <v>793.82</v>
      </c>
      <c r="M114" s="122">
        <v>337.45</v>
      </c>
    </row>
    <row r="115" spans="2:13" x14ac:dyDescent="0.2">
      <c r="B115" s="120" t="s">
        <v>1321</v>
      </c>
      <c r="C115" s="120" t="s">
        <v>1464</v>
      </c>
      <c r="D115" s="120">
        <v>6</v>
      </c>
      <c r="E115" s="120" t="s">
        <v>1372</v>
      </c>
      <c r="F115" s="120" t="s">
        <v>1457</v>
      </c>
      <c r="G115" s="120"/>
      <c r="H115" s="120" t="s">
        <v>1092</v>
      </c>
      <c r="I115" s="121">
        <v>26846</v>
      </c>
      <c r="J115" s="120" t="s">
        <v>41</v>
      </c>
      <c r="K115" s="122">
        <v>239.74</v>
      </c>
      <c r="L115" s="122">
        <v>168.23</v>
      </c>
      <c r="M115" s="122">
        <v>71.510000000000005</v>
      </c>
    </row>
    <row r="116" spans="2:13" x14ac:dyDescent="0.2">
      <c r="B116" s="120" t="s">
        <v>1321</v>
      </c>
      <c r="C116" s="120" t="s">
        <v>1465</v>
      </c>
      <c r="D116" s="120">
        <v>1</v>
      </c>
      <c r="E116" s="120" t="s">
        <v>1372</v>
      </c>
      <c r="F116" s="120" t="s">
        <v>1457</v>
      </c>
      <c r="G116" s="120"/>
      <c r="H116" s="120" t="s">
        <v>1092</v>
      </c>
      <c r="I116" s="121">
        <v>26846</v>
      </c>
      <c r="J116" s="120" t="s">
        <v>41</v>
      </c>
      <c r="K116" s="122">
        <v>1933.73</v>
      </c>
      <c r="L116" s="122">
        <v>1356.92</v>
      </c>
      <c r="M116" s="122">
        <v>576.80999999999995</v>
      </c>
    </row>
    <row r="117" spans="2:13" x14ac:dyDescent="0.2">
      <c r="B117" s="120" t="s">
        <v>1321</v>
      </c>
      <c r="C117" s="120" t="s">
        <v>1466</v>
      </c>
      <c r="D117" s="120">
        <v>9</v>
      </c>
      <c r="E117" s="120" t="s">
        <v>1372</v>
      </c>
      <c r="F117" s="120" t="s">
        <v>1457</v>
      </c>
      <c r="G117" s="120"/>
      <c r="H117" s="120" t="s">
        <v>1092</v>
      </c>
      <c r="I117" s="121">
        <v>26846</v>
      </c>
      <c r="J117" s="120" t="s">
        <v>41</v>
      </c>
      <c r="K117" s="122">
        <v>1055.31</v>
      </c>
      <c r="L117" s="122">
        <v>740.52</v>
      </c>
      <c r="M117" s="122">
        <v>314.79000000000002</v>
      </c>
    </row>
    <row r="118" spans="2:13" x14ac:dyDescent="0.2">
      <c r="B118" s="120" t="s">
        <v>1321</v>
      </c>
      <c r="C118" s="120" t="s">
        <v>1467</v>
      </c>
      <c r="D118" s="120">
        <v>1</v>
      </c>
      <c r="E118" s="120" t="s">
        <v>1372</v>
      </c>
      <c r="F118" s="120" t="s">
        <v>1457</v>
      </c>
      <c r="G118" s="120"/>
      <c r="H118" s="120" t="s">
        <v>1092</v>
      </c>
      <c r="I118" s="121">
        <v>28672</v>
      </c>
      <c r="J118" s="120" t="s">
        <v>41</v>
      </c>
      <c r="K118" s="122">
        <v>436.24</v>
      </c>
      <c r="L118" s="122">
        <v>278.27</v>
      </c>
      <c r="M118" s="122">
        <v>157.97</v>
      </c>
    </row>
    <row r="119" spans="2:13" x14ac:dyDescent="0.2">
      <c r="B119" s="120" t="s">
        <v>1321</v>
      </c>
      <c r="C119" s="120" t="s">
        <v>1468</v>
      </c>
      <c r="D119" s="120">
        <v>1</v>
      </c>
      <c r="E119" s="120" t="s">
        <v>1372</v>
      </c>
      <c r="F119" s="120" t="s">
        <v>1457</v>
      </c>
      <c r="G119" s="120"/>
      <c r="H119" s="120" t="s">
        <v>1092</v>
      </c>
      <c r="I119" s="121">
        <v>35977</v>
      </c>
      <c r="J119" s="120" t="s">
        <v>41</v>
      </c>
      <c r="K119" s="122">
        <v>3557.22</v>
      </c>
      <c r="L119" s="122">
        <v>1144.73</v>
      </c>
      <c r="M119" s="122">
        <v>2412.4899999999998</v>
      </c>
    </row>
    <row r="120" spans="2:13" x14ac:dyDescent="0.2">
      <c r="B120" s="120" t="s">
        <v>1321</v>
      </c>
      <c r="C120" s="120" t="s">
        <v>1469</v>
      </c>
      <c r="D120" s="120">
        <v>6</v>
      </c>
      <c r="E120" s="120" t="s">
        <v>1372</v>
      </c>
      <c r="F120" s="120" t="s">
        <v>1457</v>
      </c>
      <c r="G120" s="120"/>
      <c r="H120" s="120" t="s">
        <v>1092</v>
      </c>
      <c r="I120" s="121">
        <v>35977</v>
      </c>
      <c r="J120" s="120" t="s">
        <v>41</v>
      </c>
      <c r="K120" s="122">
        <v>1091.69</v>
      </c>
      <c r="L120" s="122">
        <v>351.31</v>
      </c>
      <c r="M120" s="122">
        <v>740.38</v>
      </c>
    </row>
    <row r="121" spans="2:13" x14ac:dyDescent="0.2">
      <c r="B121" s="120" t="s">
        <v>1321</v>
      </c>
      <c r="C121" s="120" t="s">
        <v>1470</v>
      </c>
      <c r="D121" s="120">
        <v>1</v>
      </c>
      <c r="E121" s="120" t="s">
        <v>1372</v>
      </c>
      <c r="F121" s="120" t="s">
        <v>1457</v>
      </c>
      <c r="G121" s="120"/>
      <c r="H121" s="120" t="s">
        <v>1092</v>
      </c>
      <c r="I121" s="121">
        <v>35977</v>
      </c>
      <c r="J121" s="120" t="s">
        <v>41</v>
      </c>
      <c r="K121" s="122">
        <v>2926.93</v>
      </c>
      <c r="L121" s="122">
        <v>941.9</v>
      </c>
      <c r="M121" s="122">
        <v>1985.03</v>
      </c>
    </row>
    <row r="122" spans="2:13" x14ac:dyDescent="0.2">
      <c r="B122" s="120" t="s">
        <v>1321</v>
      </c>
      <c r="C122" s="120" t="s">
        <v>781</v>
      </c>
      <c r="D122" s="120">
        <v>1</v>
      </c>
      <c r="E122" s="120" t="s">
        <v>1372</v>
      </c>
      <c r="F122" s="120" t="s">
        <v>1457</v>
      </c>
      <c r="G122" s="120"/>
      <c r="H122" s="120" t="s">
        <v>1092</v>
      </c>
      <c r="I122" s="121">
        <v>38399</v>
      </c>
      <c r="J122" s="120" t="s">
        <v>41</v>
      </c>
      <c r="K122" s="122">
        <v>3965.07</v>
      </c>
      <c r="L122" s="122">
        <v>716.23</v>
      </c>
      <c r="M122" s="122">
        <v>3248.84</v>
      </c>
    </row>
    <row r="123" spans="2:13" x14ac:dyDescent="0.2">
      <c r="B123" s="120" t="s">
        <v>1321</v>
      </c>
      <c r="C123" s="120" t="s">
        <v>1471</v>
      </c>
      <c r="D123" s="120">
        <v>1</v>
      </c>
      <c r="E123" s="120" t="s">
        <v>1372</v>
      </c>
      <c r="F123" s="120" t="s">
        <v>1457</v>
      </c>
      <c r="G123" s="120"/>
      <c r="H123" s="120" t="s">
        <v>1092</v>
      </c>
      <c r="I123" s="121">
        <v>41263</v>
      </c>
      <c r="J123" s="120" t="s">
        <v>41</v>
      </c>
      <c r="K123" s="122">
        <v>22849.11</v>
      </c>
      <c r="L123" s="122">
        <v>309.76</v>
      </c>
      <c r="M123" s="122">
        <v>22539.35</v>
      </c>
    </row>
    <row r="124" spans="2:13" x14ac:dyDescent="0.2">
      <c r="B124" s="120" t="s">
        <v>1321</v>
      </c>
      <c r="C124" s="120" t="s">
        <v>1349</v>
      </c>
      <c r="D124" s="120">
        <v>1</v>
      </c>
      <c r="E124" s="120" t="s">
        <v>1372</v>
      </c>
      <c r="F124" s="120" t="s">
        <v>1457</v>
      </c>
      <c r="G124" s="120"/>
      <c r="H124" s="120" t="s">
        <v>1344</v>
      </c>
      <c r="I124" s="121">
        <v>40029</v>
      </c>
      <c r="J124" s="120" t="s">
        <v>41</v>
      </c>
      <c r="K124" s="122">
        <v>147.4</v>
      </c>
      <c r="L124" s="122">
        <v>14.5</v>
      </c>
      <c r="M124" s="122">
        <v>132.9</v>
      </c>
    </row>
    <row r="125" spans="2:13" x14ac:dyDescent="0.2">
      <c r="B125" s="120" t="s">
        <v>1321</v>
      </c>
      <c r="C125" s="120" t="s">
        <v>1022</v>
      </c>
      <c r="D125" s="120">
        <v>6</v>
      </c>
      <c r="E125" s="120" t="s">
        <v>1372</v>
      </c>
      <c r="F125" s="120" t="s">
        <v>1457</v>
      </c>
      <c r="G125" s="120"/>
      <c r="H125" s="120" t="s">
        <v>1342</v>
      </c>
      <c r="I125" s="121">
        <v>40029</v>
      </c>
      <c r="J125" s="120" t="s">
        <v>41</v>
      </c>
      <c r="K125" s="122">
        <v>88.51</v>
      </c>
      <c r="L125" s="122">
        <v>7.92</v>
      </c>
      <c r="M125" s="122">
        <v>80.59</v>
      </c>
    </row>
    <row r="126" spans="2:13" x14ac:dyDescent="0.2">
      <c r="B126" s="120" t="s">
        <v>1321</v>
      </c>
      <c r="C126" s="120" t="s">
        <v>1472</v>
      </c>
      <c r="D126" s="120">
        <v>2</v>
      </c>
      <c r="E126" s="120" t="s">
        <v>1372</v>
      </c>
      <c r="F126" s="120" t="s">
        <v>1457</v>
      </c>
      <c r="G126" s="120"/>
      <c r="H126" s="120" t="s">
        <v>1344</v>
      </c>
      <c r="I126" s="121">
        <v>40029</v>
      </c>
      <c r="J126" s="120" t="s">
        <v>41</v>
      </c>
      <c r="K126" s="122">
        <v>3766.36</v>
      </c>
      <c r="L126" s="122">
        <v>370.48</v>
      </c>
      <c r="M126" s="122">
        <v>3395.88</v>
      </c>
    </row>
    <row r="127" spans="2:13" x14ac:dyDescent="0.2">
      <c r="B127" s="120" t="s">
        <v>1321</v>
      </c>
      <c r="C127" s="120" t="s">
        <v>1384</v>
      </c>
      <c r="D127" s="120">
        <v>1</v>
      </c>
      <c r="E127" s="120" t="s">
        <v>1372</v>
      </c>
      <c r="F127" s="120" t="s">
        <v>1457</v>
      </c>
      <c r="G127" s="120"/>
      <c r="H127" s="120" t="s">
        <v>1344</v>
      </c>
      <c r="I127" s="121">
        <v>40029</v>
      </c>
      <c r="J127" s="120" t="s">
        <v>41</v>
      </c>
      <c r="K127" s="122">
        <v>3456.86</v>
      </c>
      <c r="L127" s="122">
        <v>340.03</v>
      </c>
      <c r="M127" s="122">
        <v>3116.83</v>
      </c>
    </row>
    <row r="128" spans="2:13" x14ac:dyDescent="0.2">
      <c r="B128" s="120" t="s">
        <v>1321</v>
      </c>
      <c r="C128" s="120" t="s">
        <v>619</v>
      </c>
      <c r="D128" s="120">
        <v>450</v>
      </c>
      <c r="E128" s="120" t="s">
        <v>1372</v>
      </c>
      <c r="F128" s="120" t="s">
        <v>1457</v>
      </c>
      <c r="G128" s="120"/>
      <c r="H128" s="120" t="s">
        <v>1342</v>
      </c>
      <c r="I128" s="121">
        <v>40029</v>
      </c>
      <c r="J128" s="120" t="s">
        <v>41</v>
      </c>
      <c r="K128" s="122">
        <v>1291.97</v>
      </c>
      <c r="L128" s="122">
        <v>115.68</v>
      </c>
      <c r="M128" s="122">
        <v>1176.29</v>
      </c>
    </row>
  </sheetData>
  <sortState xmlns:xlrd2="http://schemas.microsoft.com/office/spreadsheetml/2017/richdata2" ref="B3:M86">
    <sortCondition ref="I3:I86"/>
  </sortState>
  <pageMargins left="0.7" right="0.7" top="0.75" bottom="0.75" header="0.3" footer="0.3"/>
  <pageSetup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41"/>
  <sheetViews>
    <sheetView topLeftCell="A16" workbookViewId="0">
      <selection activeCell="F40" sqref="F40"/>
    </sheetView>
  </sheetViews>
  <sheetFormatPr defaultRowHeight="12.75" x14ac:dyDescent="0.2"/>
  <cols>
    <col min="1" max="1" width="34.42578125" style="144" customWidth="1"/>
    <col min="2" max="3" width="11.28515625" bestFit="1" customWidth="1"/>
    <col min="4" max="4" width="10.28515625" bestFit="1" customWidth="1"/>
    <col min="5" max="5" width="10.28515625" customWidth="1"/>
    <col min="7" max="7" width="10.28515625" bestFit="1" customWidth="1"/>
    <col min="8" max="8" width="12" customWidth="1"/>
    <col min="10" max="10" width="11.42578125" customWidth="1"/>
    <col min="14" max="14" width="9.28515625" bestFit="1" customWidth="1"/>
    <col min="15" max="15" width="9.28515625" customWidth="1"/>
    <col min="16" max="16" width="9.28515625" bestFit="1" customWidth="1"/>
  </cols>
  <sheetData>
    <row r="1" spans="1:17" x14ac:dyDescent="0.2">
      <c r="A1" s="200" t="s">
        <v>1559</v>
      </c>
      <c r="B1" s="141"/>
      <c r="C1" s="141"/>
      <c r="D1" s="141"/>
      <c r="E1" s="141"/>
      <c r="F1" s="141"/>
      <c r="G1" s="141"/>
      <c r="H1" s="141"/>
      <c r="I1" s="141"/>
    </row>
    <row r="2" spans="1:17" x14ac:dyDescent="0.2">
      <c r="A2" s="200" t="s">
        <v>1588</v>
      </c>
      <c r="B2" s="141"/>
      <c r="C2" s="141"/>
      <c r="D2" s="141"/>
      <c r="E2" s="141"/>
      <c r="F2" s="141"/>
      <c r="G2" s="141"/>
      <c r="H2" s="141"/>
      <c r="I2" s="141"/>
    </row>
    <row r="3" spans="1:17" x14ac:dyDescent="0.2">
      <c r="B3" s="141"/>
      <c r="C3" s="141"/>
      <c r="D3" s="141"/>
      <c r="E3" s="141"/>
      <c r="F3" s="141"/>
      <c r="G3" s="141"/>
      <c r="H3" s="141"/>
      <c r="I3" s="141"/>
    </row>
    <row r="4" spans="1:17" x14ac:dyDescent="0.2">
      <c r="A4" s="200" t="s">
        <v>1561</v>
      </c>
      <c r="B4" s="141"/>
      <c r="C4" s="141"/>
      <c r="D4" s="141"/>
      <c r="E4" s="141"/>
      <c r="F4" s="141"/>
      <c r="G4" s="141"/>
      <c r="H4" s="141"/>
      <c r="I4" s="141"/>
    </row>
    <row r="5" spans="1:17" s="141" customFormat="1" x14ac:dyDescent="0.2">
      <c r="A5" s="201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</row>
    <row r="6" spans="1:17" s="141" customFormat="1" x14ac:dyDescent="0.2">
      <c r="A6" s="144"/>
    </row>
    <row r="7" spans="1:17" s="141" customFormat="1" ht="38.25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</row>
    <row r="8" spans="1:17" x14ac:dyDescent="0.2">
      <c r="A8" s="199" t="s">
        <v>929</v>
      </c>
      <c r="B8" s="136">
        <v>1937.05</v>
      </c>
      <c r="C8" s="136">
        <v>1798.03</v>
      </c>
      <c r="D8" s="136">
        <v>139.02000000000001</v>
      </c>
      <c r="E8" s="135">
        <v>23924</v>
      </c>
      <c r="F8" s="187">
        <v>2.4299999999999999E-2</v>
      </c>
      <c r="G8" s="158">
        <f>B8*F8</f>
        <v>47.070314999999994</v>
      </c>
      <c r="H8" s="172">
        <v>0.01</v>
      </c>
      <c r="I8" s="158">
        <f>D8*H8</f>
        <v>1.3902000000000001</v>
      </c>
      <c r="J8" s="158">
        <f>G8*H8</f>
        <v>0.47070314999999996</v>
      </c>
      <c r="K8" s="134" t="s">
        <v>45</v>
      </c>
      <c r="N8" s="158">
        <f t="shared" ref="N8" si="0">B8*H8</f>
        <v>19.3705</v>
      </c>
      <c r="O8" s="158">
        <f t="shared" ref="O8" si="1">C8*H8</f>
        <v>17.9803</v>
      </c>
      <c r="P8" s="158">
        <f t="shared" ref="P8" si="2">N8-O8</f>
        <v>1.3902000000000001</v>
      </c>
      <c r="Q8" s="158">
        <f t="shared" ref="Q8" si="3">J8</f>
        <v>0.47070314999999996</v>
      </c>
    </row>
    <row r="9" spans="1:17" x14ac:dyDescent="0.2">
      <c r="A9" s="199" t="s">
        <v>932</v>
      </c>
      <c r="B9" s="136">
        <v>11511.18</v>
      </c>
      <c r="C9" s="136">
        <v>10685.01</v>
      </c>
      <c r="D9" s="136">
        <v>826.17</v>
      </c>
      <c r="E9" s="135">
        <v>23924</v>
      </c>
      <c r="F9" s="187">
        <v>2.4299999999999999E-2</v>
      </c>
      <c r="G9" s="158">
        <f>B9*F9</f>
        <v>279.72167400000001</v>
      </c>
      <c r="H9" s="172">
        <v>0.01</v>
      </c>
      <c r="I9" s="158">
        <f>D9*H9</f>
        <v>8.2616999999999994</v>
      </c>
      <c r="J9" s="158">
        <f>G9*H9</f>
        <v>2.7972167400000001</v>
      </c>
      <c r="K9" s="134" t="s">
        <v>45</v>
      </c>
      <c r="N9" s="158">
        <f t="shared" ref="N9:N11" si="4">B9*H9</f>
        <v>115.1118</v>
      </c>
      <c r="O9" s="158">
        <f t="shared" ref="O9:O11" si="5">C9*H9</f>
        <v>106.8501</v>
      </c>
      <c r="P9" s="158">
        <f t="shared" ref="P9:P11" si="6">N9-O9</f>
        <v>8.2617000000000047</v>
      </c>
      <c r="Q9" s="158">
        <f t="shared" ref="Q9:Q11" si="7">J9</f>
        <v>2.7972167400000001</v>
      </c>
    </row>
    <row r="10" spans="1:17" x14ac:dyDescent="0.2">
      <c r="A10" s="199" t="s">
        <v>930</v>
      </c>
      <c r="B10" s="136">
        <v>2197.75</v>
      </c>
      <c r="C10" s="136">
        <v>1652.13</v>
      </c>
      <c r="D10" s="136">
        <v>545.62</v>
      </c>
      <c r="E10" s="135">
        <v>29037</v>
      </c>
      <c r="F10" s="187">
        <v>2.4299999999999999E-2</v>
      </c>
      <c r="G10" s="158">
        <f>B10*F10</f>
        <v>53.405324999999998</v>
      </c>
      <c r="H10" s="172">
        <v>0.01</v>
      </c>
      <c r="I10" s="158">
        <f>D10*H10</f>
        <v>5.4561999999999999</v>
      </c>
      <c r="J10" s="158">
        <f>G10*H10</f>
        <v>0.53405325000000003</v>
      </c>
      <c r="K10" s="134" t="s">
        <v>45</v>
      </c>
      <c r="N10" s="158">
        <f t="shared" si="4"/>
        <v>21.977499999999999</v>
      </c>
      <c r="O10" s="158">
        <f t="shared" si="5"/>
        <v>16.5213</v>
      </c>
      <c r="P10" s="158">
        <f t="shared" si="6"/>
        <v>5.4561999999999991</v>
      </c>
      <c r="Q10" s="158">
        <f t="shared" si="7"/>
        <v>0.53405325000000003</v>
      </c>
    </row>
    <row r="11" spans="1:17" x14ac:dyDescent="0.2">
      <c r="A11" s="199" t="s">
        <v>928</v>
      </c>
      <c r="B11" s="214">
        <v>85048.88</v>
      </c>
      <c r="C11" s="214">
        <v>60365.94</v>
      </c>
      <c r="D11" s="214">
        <v>24682.94</v>
      </c>
      <c r="E11" s="207">
        <v>29768</v>
      </c>
      <c r="F11" s="194">
        <v>2.4299999999999999E-2</v>
      </c>
      <c r="G11" s="164">
        <f>B11*F11</f>
        <v>2066.6877840000002</v>
      </c>
      <c r="H11" s="211">
        <v>0.01</v>
      </c>
      <c r="I11" s="164">
        <f>D11*H11</f>
        <v>246.82939999999999</v>
      </c>
      <c r="J11" s="164">
        <f>G11*H11</f>
        <v>20.666877840000001</v>
      </c>
      <c r="K11" s="134" t="s">
        <v>45</v>
      </c>
      <c r="N11" s="158">
        <f t="shared" si="4"/>
        <v>850.48880000000008</v>
      </c>
      <c r="O11" s="158">
        <f t="shared" si="5"/>
        <v>603.65940000000001</v>
      </c>
      <c r="P11" s="158">
        <f t="shared" si="6"/>
        <v>246.82940000000008</v>
      </c>
      <c r="Q11" s="158">
        <f t="shared" si="7"/>
        <v>20.666877840000001</v>
      </c>
    </row>
    <row r="12" spans="1:17" s="141" customFormat="1" x14ac:dyDescent="0.2">
      <c r="A12" s="199"/>
      <c r="B12" s="136">
        <f>SUM(B8:B11)</f>
        <v>100694.86</v>
      </c>
      <c r="C12" s="136">
        <f t="shared" ref="C12:J12" si="8">SUM(C8:C11)</f>
        <v>74501.11</v>
      </c>
      <c r="D12" s="136">
        <f t="shared" si="8"/>
        <v>26193.75</v>
      </c>
      <c r="E12" s="136"/>
      <c r="F12" s="136"/>
      <c r="G12" s="136">
        <f t="shared" si="8"/>
        <v>2446.8850980000002</v>
      </c>
      <c r="H12" s="136"/>
      <c r="I12" s="136">
        <f t="shared" si="8"/>
        <v>261.9375</v>
      </c>
      <c r="J12" s="136">
        <f t="shared" si="8"/>
        <v>24.468850980000003</v>
      </c>
      <c r="K12" s="134"/>
      <c r="N12" s="158">
        <f>SUM(N8:N11)</f>
        <v>1006.9486000000001</v>
      </c>
      <c r="O12" s="158">
        <f t="shared" ref="O12:Q12" si="9">SUM(O8:O11)</f>
        <v>745.01109999999994</v>
      </c>
      <c r="P12" s="158">
        <f t="shared" si="9"/>
        <v>261.93750000000006</v>
      </c>
      <c r="Q12" s="158">
        <f t="shared" si="9"/>
        <v>24.468850980000003</v>
      </c>
    </row>
    <row r="13" spans="1:17" s="141" customFormat="1" x14ac:dyDescent="0.2">
      <c r="A13" s="199"/>
      <c r="B13" s="136"/>
      <c r="C13" s="136"/>
      <c r="D13" s="136"/>
      <c r="E13" s="135"/>
      <c r="F13" s="187"/>
      <c r="G13" s="158"/>
      <c r="H13" s="172"/>
      <c r="I13" s="158"/>
      <c r="J13" s="158"/>
      <c r="K13" s="134"/>
    </row>
    <row r="14" spans="1:17" s="141" customFormat="1" x14ac:dyDescent="0.2">
      <c r="A14" s="200" t="s">
        <v>1562</v>
      </c>
      <c r="B14" s="136"/>
      <c r="C14" s="136"/>
      <c r="D14" s="136"/>
      <c r="E14" s="135"/>
      <c r="F14" s="187"/>
      <c r="G14" s="158"/>
      <c r="H14" s="172"/>
      <c r="I14" s="158"/>
      <c r="J14" s="158"/>
      <c r="K14" s="134"/>
    </row>
    <row r="15" spans="1:17" s="141" customFormat="1" x14ac:dyDescent="0.2">
      <c r="A15" s="201" t="s">
        <v>1563</v>
      </c>
      <c r="B15" s="147" t="s">
        <v>1564</v>
      </c>
      <c r="C15" s="147" t="s">
        <v>1565</v>
      </c>
      <c r="D15" s="147" t="s">
        <v>1566</v>
      </c>
      <c r="E15" s="147" t="s">
        <v>1567</v>
      </c>
      <c r="F15" s="156" t="s">
        <v>1574</v>
      </c>
      <c r="G15" s="156" t="s">
        <v>1575</v>
      </c>
      <c r="H15" s="156" t="s">
        <v>1577</v>
      </c>
      <c r="I15" s="156" t="s">
        <v>1604</v>
      </c>
      <c r="J15" s="156" t="s">
        <v>1607</v>
      </c>
    </row>
    <row r="16" spans="1:17" s="141" customFormat="1" x14ac:dyDescent="0.2">
      <c r="A16" s="144"/>
    </row>
    <row r="17" spans="1:17" s="141" customFormat="1" ht="38.25" x14ac:dyDescent="0.2">
      <c r="A17" s="198" t="s">
        <v>1576</v>
      </c>
      <c r="B17" s="151" t="s">
        <v>1570</v>
      </c>
      <c r="C17" s="151" t="s">
        <v>1569</v>
      </c>
      <c r="D17" s="151" t="s">
        <v>1568</v>
      </c>
      <c r="E17" s="167" t="s">
        <v>1589</v>
      </c>
      <c r="F17" s="167" t="s">
        <v>1603</v>
      </c>
      <c r="G17" s="154" t="s">
        <v>1572</v>
      </c>
      <c r="H17" s="151" t="s">
        <v>1571</v>
      </c>
      <c r="I17" s="154" t="s">
        <v>1605</v>
      </c>
      <c r="J17" s="154" t="s">
        <v>1606</v>
      </c>
    </row>
    <row r="18" spans="1:17" x14ac:dyDescent="0.2">
      <c r="A18" s="199" t="s">
        <v>958</v>
      </c>
      <c r="B18" s="136">
        <v>13549.37</v>
      </c>
      <c r="C18" s="136">
        <v>12463.01</v>
      </c>
      <c r="D18" s="136">
        <v>1086.3599999999999</v>
      </c>
      <c r="E18" s="135">
        <v>21732</v>
      </c>
      <c r="F18" s="196">
        <v>2.64E-2</v>
      </c>
      <c r="G18" s="158">
        <f t="shared" ref="G18:G32" si="10">B18*F18</f>
        <v>357.70336800000001</v>
      </c>
      <c r="H18" s="172">
        <v>0.01</v>
      </c>
      <c r="I18" s="158">
        <f t="shared" ref="I18:I32" si="11">D18*H18</f>
        <v>10.8636</v>
      </c>
      <c r="J18" s="158">
        <f t="shared" ref="J18:J32" si="12">G18*H18</f>
        <v>3.57703368</v>
      </c>
      <c r="K18" s="134" t="s">
        <v>51</v>
      </c>
      <c r="N18" s="158">
        <f>B18*H18</f>
        <v>135.49370000000002</v>
      </c>
      <c r="O18" s="158">
        <f t="shared" ref="O18" si="13">C18*H18</f>
        <v>124.6301</v>
      </c>
      <c r="P18" s="158">
        <f t="shared" ref="P18" si="14">N18-O18</f>
        <v>10.863600000000019</v>
      </c>
      <c r="Q18" s="158">
        <f t="shared" ref="Q18" si="15">J18</f>
        <v>3.57703368</v>
      </c>
    </row>
    <row r="19" spans="1:17" x14ac:dyDescent="0.2">
      <c r="A19" s="199" t="s">
        <v>960</v>
      </c>
      <c r="B19" s="136">
        <v>79101.64</v>
      </c>
      <c r="C19" s="136">
        <v>72759.42</v>
      </c>
      <c r="D19" s="136">
        <v>6342.22</v>
      </c>
      <c r="E19" s="135">
        <v>21732</v>
      </c>
      <c r="F19" s="196">
        <v>2.64E-2</v>
      </c>
      <c r="G19" s="158">
        <f t="shared" si="10"/>
        <v>2088.2832960000001</v>
      </c>
      <c r="H19" s="172">
        <v>0.01</v>
      </c>
      <c r="I19" s="158">
        <f t="shared" si="11"/>
        <v>63.422200000000004</v>
      </c>
      <c r="J19" s="158">
        <f t="shared" si="12"/>
        <v>20.882832960000002</v>
      </c>
      <c r="K19" s="134" t="s">
        <v>51</v>
      </c>
      <c r="N19" s="158">
        <f t="shared" ref="N19:N32" si="16">B19*H19</f>
        <v>791.01639999999998</v>
      </c>
      <c r="O19" s="158">
        <f t="shared" ref="O19:O32" si="17">C19*H19</f>
        <v>727.5942</v>
      </c>
      <c r="P19" s="158">
        <f t="shared" ref="P19:P32" si="18">N19-O19</f>
        <v>63.422199999999975</v>
      </c>
      <c r="Q19" s="158">
        <f t="shared" ref="Q19:Q32" si="19">J19</f>
        <v>20.882832960000002</v>
      </c>
    </row>
    <row r="20" spans="1:17" x14ac:dyDescent="0.2">
      <c r="A20" s="199" t="s">
        <v>970</v>
      </c>
      <c r="B20" s="136">
        <v>44648.36</v>
      </c>
      <c r="C20" s="136">
        <v>41068.54</v>
      </c>
      <c r="D20" s="136">
        <v>3579.82</v>
      </c>
      <c r="E20" s="135">
        <v>21732</v>
      </c>
      <c r="F20" s="196">
        <v>2.64E-2</v>
      </c>
      <c r="G20" s="158">
        <f t="shared" si="10"/>
        <v>1178.7167039999999</v>
      </c>
      <c r="H20" s="172">
        <v>0.01</v>
      </c>
      <c r="I20" s="158">
        <f t="shared" si="11"/>
        <v>35.798200000000001</v>
      </c>
      <c r="J20" s="158">
        <f t="shared" si="12"/>
        <v>11.78716704</v>
      </c>
      <c r="K20" s="134" t="s">
        <v>51</v>
      </c>
      <c r="N20" s="158">
        <f t="shared" si="16"/>
        <v>446.48360000000002</v>
      </c>
      <c r="O20" s="158">
        <f t="shared" si="17"/>
        <v>410.68540000000002</v>
      </c>
      <c r="P20" s="158">
        <f t="shared" si="18"/>
        <v>35.798200000000008</v>
      </c>
      <c r="Q20" s="158">
        <f t="shared" si="19"/>
        <v>11.78716704</v>
      </c>
    </row>
    <row r="21" spans="1:17" x14ac:dyDescent="0.2">
      <c r="A21" s="199" t="s">
        <v>973</v>
      </c>
      <c r="B21" s="136">
        <v>10872.42</v>
      </c>
      <c r="C21" s="136">
        <v>10000.69</v>
      </c>
      <c r="D21" s="136">
        <v>871.73</v>
      </c>
      <c r="E21" s="135">
        <v>21732</v>
      </c>
      <c r="F21" s="196">
        <v>2.64E-2</v>
      </c>
      <c r="G21" s="158">
        <f t="shared" si="10"/>
        <v>287.03188799999998</v>
      </c>
      <c r="H21" s="172">
        <v>0.01</v>
      </c>
      <c r="I21" s="158">
        <f t="shared" si="11"/>
        <v>8.7172999999999998</v>
      </c>
      <c r="J21" s="158">
        <f t="shared" si="12"/>
        <v>2.8703188799999997</v>
      </c>
      <c r="K21" s="134" t="s">
        <v>51</v>
      </c>
      <c r="N21" s="158">
        <f t="shared" si="16"/>
        <v>108.7242</v>
      </c>
      <c r="O21" s="158">
        <f t="shared" si="17"/>
        <v>100.0069</v>
      </c>
      <c r="P21" s="158">
        <f t="shared" si="18"/>
        <v>8.7172999999999945</v>
      </c>
      <c r="Q21" s="158">
        <f t="shared" si="19"/>
        <v>2.8703188799999997</v>
      </c>
    </row>
    <row r="22" spans="1:17" x14ac:dyDescent="0.2">
      <c r="A22" s="199" t="s">
        <v>975</v>
      </c>
      <c r="B22" s="136">
        <v>52855.03</v>
      </c>
      <c r="C22" s="136">
        <v>48617.21</v>
      </c>
      <c r="D22" s="136">
        <v>4237.82</v>
      </c>
      <c r="E22" s="135">
        <v>21732</v>
      </c>
      <c r="F22" s="196">
        <v>2.64E-2</v>
      </c>
      <c r="G22" s="158">
        <f t="shared" si="10"/>
        <v>1395.3727919999999</v>
      </c>
      <c r="H22" s="172">
        <v>0.01</v>
      </c>
      <c r="I22" s="158">
        <f t="shared" si="11"/>
        <v>42.3782</v>
      </c>
      <c r="J22" s="158">
        <f t="shared" si="12"/>
        <v>13.953727919999999</v>
      </c>
      <c r="K22" s="134" t="s">
        <v>51</v>
      </c>
      <c r="N22" s="158">
        <f t="shared" si="16"/>
        <v>528.55029999999999</v>
      </c>
      <c r="O22" s="158">
        <f t="shared" si="17"/>
        <v>486.1721</v>
      </c>
      <c r="P22" s="158">
        <f t="shared" si="18"/>
        <v>42.378199999999993</v>
      </c>
      <c r="Q22" s="158">
        <f t="shared" si="19"/>
        <v>13.953727919999999</v>
      </c>
    </row>
    <row r="23" spans="1:17" x14ac:dyDescent="0.2">
      <c r="A23" s="199" t="s">
        <v>988</v>
      </c>
      <c r="B23" s="136">
        <v>13779.89</v>
      </c>
      <c r="C23" s="136">
        <v>12600.6</v>
      </c>
      <c r="D23" s="136">
        <v>1179.29</v>
      </c>
      <c r="E23" s="135">
        <v>22098</v>
      </c>
      <c r="F23" s="196">
        <v>2.64E-2</v>
      </c>
      <c r="G23" s="158">
        <f t="shared" si="10"/>
        <v>363.78909599999997</v>
      </c>
      <c r="H23" s="172">
        <v>0.01</v>
      </c>
      <c r="I23" s="158">
        <f t="shared" si="11"/>
        <v>11.792899999999999</v>
      </c>
      <c r="J23" s="158">
        <f t="shared" si="12"/>
        <v>3.63789096</v>
      </c>
      <c r="K23" s="134" t="s">
        <v>51</v>
      </c>
      <c r="N23" s="158">
        <f t="shared" si="16"/>
        <v>137.7989</v>
      </c>
      <c r="O23" s="158">
        <f t="shared" si="17"/>
        <v>126.006</v>
      </c>
      <c r="P23" s="158">
        <f t="shared" si="18"/>
        <v>11.792900000000003</v>
      </c>
      <c r="Q23" s="158">
        <f t="shared" si="19"/>
        <v>3.63789096</v>
      </c>
    </row>
    <row r="24" spans="1:17" x14ac:dyDescent="0.2">
      <c r="A24" s="199" t="s">
        <v>315</v>
      </c>
      <c r="B24" s="136">
        <v>7376.77</v>
      </c>
      <c r="C24" s="136">
        <v>6660.23</v>
      </c>
      <c r="D24" s="136">
        <v>716.54</v>
      </c>
      <c r="E24" s="135">
        <v>22828</v>
      </c>
      <c r="F24" s="196">
        <v>2.64E-2</v>
      </c>
      <c r="G24" s="158">
        <f t="shared" si="10"/>
        <v>194.74672800000002</v>
      </c>
      <c r="H24" s="172">
        <v>0.01</v>
      </c>
      <c r="I24" s="158">
        <f t="shared" si="11"/>
        <v>7.1654</v>
      </c>
      <c r="J24" s="158">
        <f t="shared" si="12"/>
        <v>1.9474672800000001</v>
      </c>
      <c r="K24" s="134" t="s">
        <v>51</v>
      </c>
      <c r="N24" s="158">
        <f t="shared" si="16"/>
        <v>73.767700000000005</v>
      </c>
      <c r="O24" s="158">
        <f t="shared" si="17"/>
        <v>66.6023</v>
      </c>
      <c r="P24" s="158">
        <f t="shared" si="18"/>
        <v>7.1654000000000053</v>
      </c>
      <c r="Q24" s="158">
        <f t="shared" si="19"/>
        <v>1.9474672800000001</v>
      </c>
    </row>
    <row r="25" spans="1:17" x14ac:dyDescent="0.2">
      <c r="A25" s="199" t="s">
        <v>984</v>
      </c>
      <c r="B25" s="136">
        <v>16686.46</v>
      </c>
      <c r="C25" s="136">
        <v>15065.64</v>
      </c>
      <c r="D25" s="136">
        <v>1620.82</v>
      </c>
      <c r="E25" s="135">
        <v>22828</v>
      </c>
      <c r="F25" s="196">
        <v>2.64E-2</v>
      </c>
      <c r="G25" s="158">
        <f t="shared" si="10"/>
        <v>440.52254399999998</v>
      </c>
      <c r="H25" s="172">
        <v>0.01</v>
      </c>
      <c r="I25" s="158">
        <f t="shared" si="11"/>
        <v>16.208199999999998</v>
      </c>
      <c r="J25" s="158">
        <f t="shared" si="12"/>
        <v>4.4052254399999997</v>
      </c>
      <c r="K25" s="134" t="s">
        <v>51</v>
      </c>
      <c r="N25" s="158">
        <f t="shared" si="16"/>
        <v>166.8646</v>
      </c>
      <c r="O25" s="158">
        <f t="shared" si="17"/>
        <v>150.65639999999999</v>
      </c>
      <c r="P25" s="158">
        <f t="shared" si="18"/>
        <v>16.208200000000005</v>
      </c>
      <c r="Q25" s="158">
        <f t="shared" si="19"/>
        <v>4.4052254399999997</v>
      </c>
    </row>
    <row r="26" spans="1:17" x14ac:dyDescent="0.2">
      <c r="A26" s="199" t="s">
        <v>139</v>
      </c>
      <c r="B26" s="136">
        <v>2893.54</v>
      </c>
      <c r="C26" s="136">
        <v>2555.0100000000002</v>
      </c>
      <c r="D26" s="136">
        <v>338.53</v>
      </c>
      <c r="E26" s="135">
        <v>23924</v>
      </c>
      <c r="F26" s="196">
        <v>2.64E-2</v>
      </c>
      <c r="G26" s="158">
        <f t="shared" si="10"/>
        <v>76.389455999999996</v>
      </c>
      <c r="H26" s="172">
        <v>0.01</v>
      </c>
      <c r="I26" s="158">
        <f t="shared" si="11"/>
        <v>3.3853</v>
      </c>
      <c r="J26" s="158">
        <f t="shared" si="12"/>
        <v>0.76389456</v>
      </c>
      <c r="K26" s="134" t="s">
        <v>51</v>
      </c>
      <c r="N26" s="158">
        <f t="shared" si="16"/>
        <v>28.935400000000001</v>
      </c>
      <c r="O26" s="158">
        <f t="shared" si="17"/>
        <v>25.550100000000004</v>
      </c>
      <c r="P26" s="158">
        <f t="shared" si="18"/>
        <v>3.3852999999999973</v>
      </c>
      <c r="Q26" s="158">
        <f t="shared" si="19"/>
        <v>0.76389456</v>
      </c>
    </row>
    <row r="27" spans="1:17" x14ac:dyDescent="0.2">
      <c r="A27" s="199" t="s">
        <v>942</v>
      </c>
      <c r="B27" s="136">
        <v>43647.44</v>
      </c>
      <c r="C27" s="136">
        <v>34203.57</v>
      </c>
      <c r="D27" s="136">
        <v>9443.8700000000008</v>
      </c>
      <c r="E27" s="135">
        <v>27576</v>
      </c>
      <c r="F27" s="196">
        <v>2.64E-2</v>
      </c>
      <c r="G27" s="158">
        <f t="shared" si="10"/>
        <v>1152.292416</v>
      </c>
      <c r="H27" s="172">
        <v>0.01</v>
      </c>
      <c r="I27" s="158">
        <f t="shared" si="11"/>
        <v>94.438700000000011</v>
      </c>
      <c r="J27" s="158">
        <f t="shared" si="12"/>
        <v>11.522924160000001</v>
      </c>
      <c r="K27" s="134" t="s">
        <v>51</v>
      </c>
      <c r="N27" s="158">
        <f t="shared" si="16"/>
        <v>436.47440000000006</v>
      </c>
      <c r="O27" s="158">
        <f t="shared" si="17"/>
        <v>342.03570000000002</v>
      </c>
      <c r="P27" s="158">
        <f t="shared" si="18"/>
        <v>94.43870000000004</v>
      </c>
      <c r="Q27" s="158">
        <f t="shared" si="19"/>
        <v>11.522924160000001</v>
      </c>
    </row>
    <row r="28" spans="1:17" x14ac:dyDescent="0.2">
      <c r="A28" s="199" t="s">
        <v>938</v>
      </c>
      <c r="B28" s="136">
        <v>4284</v>
      </c>
      <c r="C28" s="136">
        <v>3115.07</v>
      </c>
      <c r="D28" s="136">
        <v>1168.93</v>
      </c>
      <c r="E28" s="135">
        <v>29037</v>
      </c>
      <c r="F28" s="196">
        <v>2.64E-2</v>
      </c>
      <c r="G28" s="158">
        <f t="shared" si="10"/>
        <v>113.0976</v>
      </c>
      <c r="H28" s="172">
        <v>0.01</v>
      </c>
      <c r="I28" s="158">
        <f t="shared" si="11"/>
        <v>11.689300000000001</v>
      </c>
      <c r="J28" s="158">
        <f t="shared" si="12"/>
        <v>1.130976</v>
      </c>
      <c r="K28" s="134" t="s">
        <v>51</v>
      </c>
      <c r="N28" s="158">
        <f t="shared" si="16"/>
        <v>42.84</v>
      </c>
      <c r="O28" s="158">
        <f t="shared" si="17"/>
        <v>31.150700000000004</v>
      </c>
      <c r="P28" s="158">
        <f t="shared" si="18"/>
        <v>11.689299999999999</v>
      </c>
      <c r="Q28" s="158">
        <f t="shared" si="19"/>
        <v>1.130976</v>
      </c>
    </row>
    <row r="29" spans="1:17" x14ac:dyDescent="0.2">
      <c r="A29" s="199" t="s">
        <v>969</v>
      </c>
      <c r="B29" s="136">
        <v>3468.56</v>
      </c>
      <c r="C29" s="136">
        <v>2412</v>
      </c>
      <c r="D29" s="136">
        <v>1056.56</v>
      </c>
      <c r="E29" s="135">
        <v>29768</v>
      </c>
      <c r="F29" s="196">
        <v>2.64E-2</v>
      </c>
      <c r="G29" s="158">
        <f t="shared" si="10"/>
        <v>91.569984000000005</v>
      </c>
      <c r="H29" s="172">
        <v>0.01</v>
      </c>
      <c r="I29" s="158">
        <f t="shared" si="11"/>
        <v>10.5656</v>
      </c>
      <c r="J29" s="158">
        <f t="shared" si="12"/>
        <v>0.91569984000000004</v>
      </c>
      <c r="K29" s="134" t="s">
        <v>51</v>
      </c>
      <c r="N29" s="158">
        <f t="shared" si="16"/>
        <v>34.685600000000001</v>
      </c>
      <c r="O29" s="158">
        <f t="shared" si="17"/>
        <v>24.12</v>
      </c>
      <c r="P29" s="158">
        <f t="shared" si="18"/>
        <v>10.5656</v>
      </c>
      <c r="Q29" s="158">
        <f t="shared" si="19"/>
        <v>0.91569984000000004</v>
      </c>
    </row>
    <row r="30" spans="1:17" x14ac:dyDescent="0.2">
      <c r="A30" s="199" t="s">
        <v>296</v>
      </c>
      <c r="B30" s="136">
        <v>13772.58</v>
      </c>
      <c r="C30" s="136">
        <v>5760.92</v>
      </c>
      <c r="D30" s="136">
        <v>8011.66</v>
      </c>
      <c r="E30" s="135">
        <v>34881</v>
      </c>
      <c r="F30" s="196">
        <v>2.64E-2</v>
      </c>
      <c r="G30" s="158">
        <f t="shared" si="10"/>
        <v>363.59611200000001</v>
      </c>
      <c r="H30" s="172">
        <v>0.01</v>
      </c>
      <c r="I30" s="158">
        <f t="shared" si="11"/>
        <v>80.116600000000005</v>
      </c>
      <c r="J30" s="158">
        <f t="shared" si="12"/>
        <v>3.6359611200000002</v>
      </c>
      <c r="K30" s="134" t="s">
        <v>51</v>
      </c>
      <c r="N30" s="158">
        <f t="shared" si="16"/>
        <v>137.72579999999999</v>
      </c>
      <c r="O30" s="158">
        <f t="shared" si="17"/>
        <v>57.609200000000001</v>
      </c>
      <c r="P30" s="158">
        <f t="shared" si="18"/>
        <v>80.116599999999991</v>
      </c>
      <c r="Q30" s="158">
        <f t="shared" si="19"/>
        <v>3.6359611200000002</v>
      </c>
    </row>
    <row r="31" spans="1:17" x14ac:dyDescent="0.2">
      <c r="A31" s="199" t="s">
        <v>130</v>
      </c>
      <c r="B31" s="136">
        <v>24719.43</v>
      </c>
      <c r="C31" s="136">
        <v>10339.870000000001</v>
      </c>
      <c r="D31" s="136">
        <v>14379.56</v>
      </c>
      <c r="E31" s="135">
        <v>34881</v>
      </c>
      <c r="F31" s="196">
        <v>2.64E-2</v>
      </c>
      <c r="G31" s="158">
        <f t="shared" si="10"/>
        <v>652.59295199999997</v>
      </c>
      <c r="H31" s="172">
        <v>0.01</v>
      </c>
      <c r="I31" s="158">
        <f t="shared" si="11"/>
        <v>143.79560000000001</v>
      </c>
      <c r="J31" s="158">
        <f t="shared" si="12"/>
        <v>6.52592952</v>
      </c>
      <c r="K31" s="134" t="s">
        <v>51</v>
      </c>
      <c r="N31" s="158">
        <f t="shared" si="16"/>
        <v>247.1943</v>
      </c>
      <c r="O31" s="158">
        <f t="shared" si="17"/>
        <v>103.39870000000001</v>
      </c>
      <c r="P31" s="158">
        <f t="shared" si="18"/>
        <v>143.79559999999998</v>
      </c>
      <c r="Q31" s="158">
        <f t="shared" si="19"/>
        <v>6.52592952</v>
      </c>
    </row>
    <row r="32" spans="1:17" x14ac:dyDescent="0.2">
      <c r="A32" s="199" t="s">
        <v>943</v>
      </c>
      <c r="B32" s="214">
        <v>2596.13</v>
      </c>
      <c r="C32" s="214">
        <v>595.41999999999996</v>
      </c>
      <c r="D32" s="214">
        <v>2000.71</v>
      </c>
      <c r="E32" s="207">
        <v>37783</v>
      </c>
      <c r="F32" s="194">
        <v>2.64E-2</v>
      </c>
      <c r="G32" s="164">
        <f t="shared" si="10"/>
        <v>68.537832000000009</v>
      </c>
      <c r="H32" s="211">
        <v>0.01</v>
      </c>
      <c r="I32" s="164">
        <f t="shared" si="11"/>
        <v>20.007100000000001</v>
      </c>
      <c r="J32" s="164">
        <f t="shared" si="12"/>
        <v>0.6853783200000001</v>
      </c>
      <c r="K32" s="134" t="s">
        <v>51</v>
      </c>
      <c r="N32" s="158">
        <f t="shared" si="16"/>
        <v>25.961300000000001</v>
      </c>
      <c r="O32" s="158">
        <f t="shared" si="17"/>
        <v>5.9541999999999993</v>
      </c>
      <c r="P32" s="158">
        <f t="shared" si="18"/>
        <v>20.007100000000001</v>
      </c>
      <c r="Q32" s="158">
        <f t="shared" si="19"/>
        <v>0.6853783200000001</v>
      </c>
    </row>
    <row r="33" spans="1:17" s="141" customFormat="1" x14ac:dyDescent="0.2">
      <c r="A33" s="199"/>
      <c r="B33" s="136">
        <f>SUM(B18:B32)</f>
        <v>334251.62000000005</v>
      </c>
      <c r="C33" s="136">
        <f t="shared" ref="C33:J33" si="20">SUM(C18:C32)</f>
        <v>278217.2</v>
      </c>
      <c r="D33" s="136">
        <f t="shared" si="20"/>
        <v>56034.42</v>
      </c>
      <c r="E33" s="136"/>
      <c r="F33" s="136"/>
      <c r="G33" s="136">
        <f t="shared" si="20"/>
        <v>8824.2427680000019</v>
      </c>
      <c r="H33" s="136"/>
      <c r="I33" s="136">
        <f t="shared" si="20"/>
        <v>560.34420000000011</v>
      </c>
      <c r="J33" s="136">
        <f t="shared" si="20"/>
        <v>88.242427680000006</v>
      </c>
      <c r="K33" s="134"/>
      <c r="N33" s="158">
        <f>SUM(N18:N32)</f>
        <v>3342.5162</v>
      </c>
      <c r="O33" s="158">
        <f t="shared" ref="O33:Q33" si="21">SUM(O18:O32)</f>
        <v>2782.172</v>
      </c>
      <c r="P33" s="158">
        <f t="shared" si="21"/>
        <v>560.34420000000011</v>
      </c>
      <c r="Q33" s="158">
        <f t="shared" si="21"/>
        <v>88.242427680000006</v>
      </c>
    </row>
    <row r="34" spans="1:17" s="141" customFormat="1" x14ac:dyDescent="0.2">
      <c r="A34" s="199"/>
      <c r="B34" s="136"/>
      <c r="C34" s="136"/>
      <c r="D34" s="136"/>
      <c r="E34" s="135"/>
      <c r="F34" s="187"/>
      <c r="G34" s="158"/>
      <c r="H34" s="172"/>
      <c r="I34" s="158"/>
      <c r="J34" s="158"/>
      <c r="K34" s="134"/>
    </row>
    <row r="35" spans="1:17" s="141" customFormat="1" x14ac:dyDescent="0.2">
      <c r="A35" s="200" t="s">
        <v>1615</v>
      </c>
      <c r="B35" s="136"/>
      <c r="C35" s="136"/>
      <c r="D35" s="136"/>
      <c r="E35" s="135"/>
      <c r="F35" s="187"/>
      <c r="G35" s="158"/>
      <c r="H35" s="172"/>
      <c r="I35" s="158"/>
      <c r="J35" s="158"/>
      <c r="K35" s="134"/>
    </row>
    <row r="36" spans="1:17" s="141" customFormat="1" x14ac:dyDescent="0.2">
      <c r="A36" s="201" t="s">
        <v>1563</v>
      </c>
      <c r="B36" s="147" t="s">
        <v>1564</v>
      </c>
      <c r="C36" s="147" t="s">
        <v>1565</v>
      </c>
      <c r="D36" s="147" t="s">
        <v>1566</v>
      </c>
      <c r="E36" s="147" t="s">
        <v>1567</v>
      </c>
      <c r="F36" s="156" t="s">
        <v>1574</v>
      </c>
      <c r="G36" s="156" t="s">
        <v>1575</v>
      </c>
      <c r="H36" s="156" t="s">
        <v>1577</v>
      </c>
      <c r="I36" s="156" t="s">
        <v>1604</v>
      </c>
      <c r="J36" s="156" t="s">
        <v>1607</v>
      </c>
    </row>
    <row r="37" spans="1:17" s="141" customFormat="1" x14ac:dyDescent="0.2">
      <c r="A37" s="144"/>
    </row>
    <row r="38" spans="1:17" s="141" customFormat="1" ht="38.25" x14ac:dyDescent="0.2">
      <c r="A38" s="198" t="s">
        <v>1576</v>
      </c>
      <c r="B38" s="151" t="s">
        <v>1570</v>
      </c>
      <c r="C38" s="151" t="s">
        <v>1569</v>
      </c>
      <c r="D38" s="151" t="s">
        <v>1568</v>
      </c>
      <c r="E38" s="167" t="s">
        <v>1589</v>
      </c>
      <c r="F38" s="167" t="s">
        <v>1603</v>
      </c>
      <c r="G38" s="154" t="s">
        <v>1572</v>
      </c>
      <c r="H38" s="151" t="s">
        <v>1571</v>
      </c>
      <c r="I38" s="154" t="s">
        <v>1605</v>
      </c>
      <c r="J38" s="154" t="s">
        <v>1606</v>
      </c>
    </row>
    <row r="39" spans="1:17" x14ac:dyDescent="0.2">
      <c r="A39" s="199" t="s">
        <v>990</v>
      </c>
      <c r="B39" s="136">
        <v>20614.310000000001</v>
      </c>
      <c r="C39" s="136">
        <v>4225</v>
      </c>
      <c r="D39" s="136">
        <v>16389.310000000001</v>
      </c>
      <c r="E39" s="135">
        <v>39867</v>
      </c>
      <c r="F39" s="186">
        <v>6.1499999999999999E-2</v>
      </c>
      <c r="G39" s="158">
        <f>B39*F39</f>
        <v>1267.7800650000001</v>
      </c>
      <c r="H39" s="172">
        <v>0.01</v>
      </c>
      <c r="I39" s="158">
        <f>D39*H39</f>
        <v>163.8931</v>
      </c>
      <c r="J39" s="158">
        <f>G39*H39</f>
        <v>12.677800650000002</v>
      </c>
      <c r="K39" s="134" t="s">
        <v>591</v>
      </c>
      <c r="N39" s="158">
        <f t="shared" ref="N39" si="22">B39*H39</f>
        <v>206.1431</v>
      </c>
      <c r="O39" s="158">
        <f t="shared" ref="O39" si="23">C39*H39</f>
        <v>42.25</v>
      </c>
      <c r="P39" s="158">
        <f t="shared" ref="P39" si="24">N39-O39</f>
        <v>163.8931</v>
      </c>
      <c r="Q39" s="158">
        <f t="shared" ref="Q39" si="25">J39</f>
        <v>12.677800650000002</v>
      </c>
    </row>
    <row r="40" spans="1:17" x14ac:dyDescent="0.2">
      <c r="H40" s="172"/>
    </row>
    <row r="41" spans="1:17" x14ac:dyDescent="0.2">
      <c r="A41" s="200" t="s">
        <v>1579</v>
      </c>
      <c r="B41" s="166">
        <f>B12+B33+B39</f>
        <v>455560.79000000004</v>
      </c>
      <c r="C41" s="166">
        <f t="shared" ref="C41:J41" si="26">C12+C33+C39</f>
        <v>356943.31</v>
      </c>
      <c r="D41" s="166">
        <f t="shared" si="26"/>
        <v>98617.48</v>
      </c>
      <c r="E41" s="166"/>
      <c r="F41" s="166"/>
      <c r="G41" s="166">
        <f t="shared" si="26"/>
        <v>12538.907931000003</v>
      </c>
      <c r="H41" s="166"/>
      <c r="I41" s="166">
        <f t="shared" si="26"/>
        <v>986.17480000000012</v>
      </c>
      <c r="J41" s="166">
        <f t="shared" si="26"/>
        <v>125.38907931</v>
      </c>
      <c r="N41" s="166">
        <f t="shared" ref="N41:Q41" si="27">N12+N33+N39</f>
        <v>4555.6079</v>
      </c>
      <c r="O41" s="166">
        <f t="shared" si="27"/>
        <v>3569.4331000000002</v>
      </c>
      <c r="P41" s="166">
        <f t="shared" si="27"/>
        <v>986.17480000000023</v>
      </c>
      <c r="Q41" s="166">
        <f t="shared" si="27"/>
        <v>125.38907931</v>
      </c>
    </row>
  </sheetData>
  <sortState xmlns:xlrd2="http://schemas.microsoft.com/office/spreadsheetml/2017/richdata2" ref="A8:K27">
    <sortCondition ref="K8:K27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1"/>
  <sheetViews>
    <sheetView topLeftCell="A16" zoomScaleNormal="100" workbookViewId="0">
      <selection activeCell="I42" sqref="I42"/>
    </sheetView>
  </sheetViews>
  <sheetFormatPr defaultRowHeight="12.75" x14ac:dyDescent="0.2"/>
  <cols>
    <col min="1" max="1" width="10.5703125" customWidth="1"/>
    <col min="2" max="2" width="15" bestFit="1" customWidth="1"/>
    <col min="3" max="3" width="41.5703125" customWidth="1"/>
    <col min="4" max="4" width="9.28515625" bestFit="1" customWidth="1"/>
    <col min="5" max="5" width="24.7109375" hidden="1" customWidth="1"/>
    <col min="6" max="6" width="0" hidden="1" customWidth="1"/>
    <col min="7" max="7" width="16.7109375" hidden="1" customWidth="1"/>
    <col min="8" max="8" width="33.5703125" hidden="1" customWidth="1"/>
    <col min="9" max="9" width="10.140625" bestFit="1" customWidth="1"/>
    <col min="10" max="10" width="11.28515625" bestFit="1" customWidth="1"/>
    <col min="11" max="11" width="16.5703125" bestFit="1" customWidth="1"/>
    <col min="12" max="13" width="15" bestFit="1" customWidth="1"/>
  </cols>
  <sheetData>
    <row r="1" spans="1:16" x14ac:dyDescent="0.2">
      <c r="A1" s="1" t="s">
        <v>991</v>
      </c>
      <c r="B1" s="101" t="s">
        <v>24</v>
      </c>
      <c r="C1" s="101" t="s">
        <v>29</v>
      </c>
      <c r="D1" s="105" t="s">
        <v>31</v>
      </c>
      <c r="E1" s="101" t="s">
        <v>26</v>
      </c>
      <c r="F1" s="101" t="s">
        <v>27</v>
      </c>
      <c r="G1" s="101"/>
      <c r="H1" s="101" t="s">
        <v>25</v>
      </c>
      <c r="I1" s="102" t="s">
        <v>992</v>
      </c>
      <c r="J1" s="101" t="s">
        <v>30</v>
      </c>
      <c r="K1" s="104" t="s">
        <v>32</v>
      </c>
      <c r="L1" s="104" t="s">
        <v>33</v>
      </c>
      <c r="M1" s="104" t="s">
        <v>34</v>
      </c>
      <c r="N1" s="101"/>
      <c r="O1" s="101" t="s">
        <v>1370</v>
      </c>
      <c r="P1" s="101" t="s">
        <v>1371</v>
      </c>
    </row>
    <row r="2" spans="1:16" s="141" customFormat="1" x14ac:dyDescent="0.2">
      <c r="A2" s="142" t="s">
        <v>1599</v>
      </c>
      <c r="B2" s="134"/>
      <c r="C2" s="134"/>
      <c r="D2" s="137"/>
      <c r="E2" s="134"/>
      <c r="F2" s="134"/>
      <c r="G2" s="134"/>
      <c r="H2" s="134"/>
      <c r="I2" s="130"/>
      <c r="J2" s="134"/>
      <c r="K2" s="136"/>
      <c r="L2" s="136"/>
      <c r="M2" s="136"/>
      <c r="N2" s="134"/>
      <c r="O2" s="134"/>
      <c r="P2" s="134"/>
    </row>
    <row r="3" spans="1:16" s="87" customFormat="1" x14ac:dyDescent="0.2">
      <c r="A3" s="77" t="s">
        <v>1352</v>
      </c>
      <c r="B3" s="101"/>
      <c r="C3" s="101"/>
      <c r="D3" s="105"/>
      <c r="E3" s="101"/>
      <c r="F3" s="101"/>
      <c r="G3" s="101"/>
      <c r="H3" s="101"/>
      <c r="I3" s="102"/>
      <c r="J3" s="101"/>
      <c r="K3" s="104"/>
      <c r="L3" s="104"/>
      <c r="M3" s="104"/>
      <c r="N3" s="101"/>
      <c r="O3" s="101"/>
      <c r="P3" s="101"/>
    </row>
    <row r="4" spans="1:16" x14ac:dyDescent="0.2">
      <c r="A4" s="13"/>
      <c r="B4" s="101" t="s">
        <v>1321</v>
      </c>
      <c r="C4" s="101" t="s">
        <v>204</v>
      </c>
      <c r="D4" s="101">
        <v>6250</v>
      </c>
      <c r="E4" s="101" t="s">
        <v>1372</v>
      </c>
      <c r="F4" s="101" t="s">
        <v>1373</v>
      </c>
      <c r="G4" s="101"/>
      <c r="H4" s="101" t="s">
        <v>1092</v>
      </c>
      <c r="I4" s="103">
        <v>38846</v>
      </c>
      <c r="J4" s="101" t="s">
        <v>41</v>
      </c>
      <c r="K4" s="104">
        <v>49102.9</v>
      </c>
      <c r="L4" s="104">
        <v>7790.31</v>
      </c>
      <c r="M4" s="104">
        <v>41312.589999999997</v>
      </c>
      <c r="N4" s="101"/>
      <c r="O4" s="101" t="s">
        <v>1374</v>
      </c>
      <c r="P4" s="101">
        <v>10251211</v>
      </c>
    </row>
    <row r="5" spans="1:16" x14ac:dyDescent="0.2">
      <c r="A5" s="13"/>
      <c r="B5" s="101" t="s">
        <v>1321</v>
      </c>
      <c r="C5" s="101" t="s">
        <v>1324</v>
      </c>
      <c r="D5" s="101">
        <v>2</v>
      </c>
      <c r="E5" s="101" t="s">
        <v>1372</v>
      </c>
      <c r="F5" s="101" t="s">
        <v>1373</v>
      </c>
      <c r="G5" s="101"/>
      <c r="H5" s="101" t="s">
        <v>1092</v>
      </c>
      <c r="I5" s="103">
        <v>38846</v>
      </c>
      <c r="J5" s="101" t="s">
        <v>41</v>
      </c>
      <c r="K5" s="104">
        <v>2013551.67</v>
      </c>
      <c r="L5" s="104">
        <v>319455.57</v>
      </c>
      <c r="M5" s="104">
        <v>1694096.1</v>
      </c>
      <c r="N5" s="101"/>
      <c r="O5" s="101" t="s">
        <v>1374</v>
      </c>
      <c r="P5" s="101">
        <v>10251212</v>
      </c>
    </row>
    <row r="6" spans="1:16" x14ac:dyDescent="0.2">
      <c r="A6" s="13"/>
      <c r="B6" s="101" t="s">
        <v>1321</v>
      </c>
      <c r="C6" s="101" t="s">
        <v>1375</v>
      </c>
      <c r="D6" s="101">
        <v>1</v>
      </c>
      <c r="E6" s="101" t="s">
        <v>1372</v>
      </c>
      <c r="F6" s="101" t="s">
        <v>1373</v>
      </c>
      <c r="G6" s="101"/>
      <c r="H6" s="101" t="s">
        <v>1092</v>
      </c>
      <c r="I6" s="103">
        <v>38846</v>
      </c>
      <c r="J6" s="101" t="s">
        <v>41</v>
      </c>
      <c r="K6" s="104">
        <v>343729.28</v>
      </c>
      <c r="L6" s="104">
        <v>54533.61</v>
      </c>
      <c r="M6" s="104">
        <v>289195.67</v>
      </c>
      <c r="N6" s="101"/>
      <c r="O6" s="101" t="s">
        <v>1374</v>
      </c>
      <c r="P6" s="101">
        <v>10251213</v>
      </c>
    </row>
    <row r="7" spans="1:16" x14ac:dyDescent="0.2">
      <c r="A7" s="13"/>
      <c r="B7" s="101" t="s">
        <v>1321</v>
      </c>
      <c r="C7" s="101" t="s">
        <v>1328</v>
      </c>
      <c r="D7" s="101">
        <v>2</v>
      </c>
      <c r="E7" s="101" t="s">
        <v>1372</v>
      </c>
      <c r="F7" s="101" t="s">
        <v>1373</v>
      </c>
      <c r="G7" s="101"/>
      <c r="H7" s="101" t="s">
        <v>1092</v>
      </c>
      <c r="I7" s="103">
        <v>38846</v>
      </c>
      <c r="J7" s="101" t="s">
        <v>41</v>
      </c>
      <c r="K7" s="104">
        <v>1145764.3500000001</v>
      </c>
      <c r="L7" s="104">
        <v>181778.7</v>
      </c>
      <c r="M7" s="104">
        <v>963985.65</v>
      </c>
      <c r="N7" s="101"/>
      <c r="O7" s="101" t="s">
        <v>1374</v>
      </c>
      <c r="P7" s="101">
        <v>10251214</v>
      </c>
    </row>
    <row r="8" spans="1:16" x14ac:dyDescent="0.2">
      <c r="A8" s="13"/>
      <c r="B8" s="101" t="s">
        <v>1321</v>
      </c>
      <c r="C8" s="101" t="s">
        <v>72</v>
      </c>
      <c r="D8" s="101">
        <v>1</v>
      </c>
      <c r="E8" s="101" t="s">
        <v>1372</v>
      </c>
      <c r="F8" s="101" t="s">
        <v>1373</v>
      </c>
      <c r="G8" s="101"/>
      <c r="H8" s="101" t="s">
        <v>1092</v>
      </c>
      <c r="I8" s="103">
        <v>39137</v>
      </c>
      <c r="J8" s="101" t="s">
        <v>41</v>
      </c>
      <c r="K8" s="104">
        <v>136.52000000000001</v>
      </c>
      <c r="L8" s="104">
        <v>18.579999999999998</v>
      </c>
      <c r="M8" s="104">
        <v>117.94</v>
      </c>
      <c r="N8" s="101"/>
      <c r="O8" s="101" t="s">
        <v>1376</v>
      </c>
      <c r="P8" s="101">
        <v>15449041</v>
      </c>
    </row>
    <row r="9" spans="1:16" x14ac:dyDescent="0.2">
      <c r="B9" s="101" t="s">
        <v>1321</v>
      </c>
      <c r="C9" s="101" t="s">
        <v>1377</v>
      </c>
      <c r="D9" s="101">
        <v>4</v>
      </c>
      <c r="E9" s="101" t="s">
        <v>1372</v>
      </c>
      <c r="F9" s="101" t="s">
        <v>1373</v>
      </c>
      <c r="G9" s="101"/>
      <c r="H9" s="101" t="s">
        <v>1092</v>
      </c>
      <c r="I9" s="103">
        <v>39137</v>
      </c>
      <c r="J9" s="101" t="s">
        <v>41</v>
      </c>
      <c r="K9" s="104">
        <v>242185.44</v>
      </c>
      <c r="L9" s="104">
        <v>32967.379999999997</v>
      </c>
      <c r="M9" s="104">
        <v>209218.06</v>
      </c>
      <c r="N9" s="101"/>
      <c r="O9" s="101" t="s">
        <v>1376</v>
      </c>
      <c r="P9" s="101">
        <v>15449045</v>
      </c>
    </row>
    <row r="10" spans="1:16" x14ac:dyDescent="0.2">
      <c r="B10" s="101" t="s">
        <v>1321</v>
      </c>
      <c r="C10" s="101" t="s">
        <v>1335</v>
      </c>
      <c r="D10" s="101">
        <v>120</v>
      </c>
      <c r="E10" s="101" t="s">
        <v>1372</v>
      </c>
      <c r="F10" s="101" t="s">
        <v>1373</v>
      </c>
      <c r="G10" s="101"/>
      <c r="H10" s="101" t="s">
        <v>1092</v>
      </c>
      <c r="I10" s="103">
        <v>39137</v>
      </c>
      <c r="J10" s="101" t="s">
        <v>41</v>
      </c>
      <c r="K10" s="104">
        <v>1146.28</v>
      </c>
      <c r="L10" s="104">
        <v>156.04</v>
      </c>
      <c r="M10" s="104">
        <v>990.24</v>
      </c>
      <c r="N10" s="101"/>
      <c r="O10" s="101" t="s">
        <v>1376</v>
      </c>
      <c r="P10" s="101">
        <v>15449046</v>
      </c>
    </row>
    <row r="11" spans="1:16" x14ac:dyDescent="0.2">
      <c r="B11" s="101" t="s">
        <v>1321</v>
      </c>
      <c r="C11" s="101" t="s">
        <v>1348</v>
      </c>
      <c r="D11" s="101">
        <v>4160</v>
      </c>
      <c r="E11" s="101" t="s">
        <v>1372</v>
      </c>
      <c r="F11" s="101" t="s">
        <v>1373</v>
      </c>
      <c r="G11" s="101"/>
      <c r="H11" s="101" t="s">
        <v>1092</v>
      </c>
      <c r="I11" s="103">
        <v>39137</v>
      </c>
      <c r="J11" s="101" t="s">
        <v>41</v>
      </c>
      <c r="K11" s="104">
        <v>15362.96</v>
      </c>
      <c r="L11" s="104">
        <v>2091.2800000000002</v>
      </c>
      <c r="M11" s="104">
        <v>13271.68</v>
      </c>
      <c r="N11" s="101"/>
      <c r="O11" s="101" t="s">
        <v>1376</v>
      </c>
      <c r="P11" s="101">
        <v>15449047</v>
      </c>
    </row>
    <row r="12" spans="1:16" x14ac:dyDescent="0.2">
      <c r="B12" s="101" t="s">
        <v>1321</v>
      </c>
      <c r="C12" s="101" t="s">
        <v>1369</v>
      </c>
      <c r="D12" s="101">
        <v>6</v>
      </c>
      <c r="E12" s="101" t="s">
        <v>1372</v>
      </c>
      <c r="F12" s="101" t="s">
        <v>1373</v>
      </c>
      <c r="G12" s="101"/>
      <c r="H12" s="101" t="s">
        <v>1092</v>
      </c>
      <c r="I12" s="103">
        <v>39137</v>
      </c>
      <c r="J12" s="101" t="s">
        <v>41</v>
      </c>
      <c r="K12" s="104">
        <v>10857.5</v>
      </c>
      <c r="L12" s="104">
        <v>1477.97</v>
      </c>
      <c r="M12" s="104">
        <v>9379.5300000000007</v>
      </c>
      <c r="N12" s="101"/>
      <c r="O12" s="101" t="s">
        <v>1376</v>
      </c>
      <c r="P12" s="101">
        <v>15449048</v>
      </c>
    </row>
    <row r="13" spans="1:16" x14ac:dyDescent="0.2">
      <c r="B13" s="101" t="s">
        <v>1321</v>
      </c>
      <c r="C13" s="101" t="s">
        <v>282</v>
      </c>
      <c r="D13" s="101">
        <v>6</v>
      </c>
      <c r="E13" s="101" t="s">
        <v>1372</v>
      </c>
      <c r="F13" s="101" t="s">
        <v>1373</v>
      </c>
      <c r="G13" s="101"/>
      <c r="H13" s="101" t="s">
        <v>1092</v>
      </c>
      <c r="I13" s="103">
        <v>39137</v>
      </c>
      <c r="J13" s="101" t="s">
        <v>41</v>
      </c>
      <c r="K13" s="104">
        <v>14943.82</v>
      </c>
      <c r="L13" s="104">
        <v>2034.22</v>
      </c>
      <c r="M13" s="104">
        <v>12909.6</v>
      </c>
      <c r="N13" s="101"/>
      <c r="O13" s="101" t="s">
        <v>1376</v>
      </c>
      <c r="P13" s="101">
        <v>15449049</v>
      </c>
    </row>
    <row r="14" spans="1:16" x14ac:dyDescent="0.2">
      <c r="B14" s="101" t="s">
        <v>1321</v>
      </c>
      <c r="C14" s="101" t="s">
        <v>1363</v>
      </c>
      <c r="D14" s="101">
        <v>4</v>
      </c>
      <c r="E14" s="101" t="s">
        <v>1372</v>
      </c>
      <c r="F14" s="101" t="s">
        <v>1373</v>
      </c>
      <c r="G14" s="101"/>
      <c r="H14" s="101" t="s">
        <v>1092</v>
      </c>
      <c r="I14" s="103">
        <v>39137</v>
      </c>
      <c r="J14" s="101" t="s">
        <v>41</v>
      </c>
      <c r="K14" s="104">
        <v>447473.23</v>
      </c>
      <c r="L14" s="104">
        <v>60912.08</v>
      </c>
      <c r="M14" s="104">
        <v>386561.15</v>
      </c>
      <c r="N14" s="101"/>
      <c r="O14" s="101" t="s">
        <v>1376</v>
      </c>
      <c r="P14" s="101">
        <v>15449050</v>
      </c>
    </row>
    <row r="15" spans="1:16" x14ac:dyDescent="0.2">
      <c r="B15" s="101" t="s">
        <v>1321</v>
      </c>
      <c r="C15" s="101" t="s">
        <v>1378</v>
      </c>
      <c r="D15" s="101">
        <v>2550</v>
      </c>
      <c r="E15" s="101" t="s">
        <v>1372</v>
      </c>
      <c r="F15" s="101" t="s">
        <v>1373</v>
      </c>
      <c r="G15" s="101"/>
      <c r="H15" s="101" t="s">
        <v>1092</v>
      </c>
      <c r="I15" s="103">
        <v>39137</v>
      </c>
      <c r="J15" s="101" t="s">
        <v>41</v>
      </c>
      <c r="K15" s="104">
        <v>9137.1299999999992</v>
      </c>
      <c r="L15" s="104">
        <v>1243.79</v>
      </c>
      <c r="M15" s="104">
        <v>7893.34</v>
      </c>
      <c r="N15" s="101"/>
      <c r="O15" s="101" t="s">
        <v>1376</v>
      </c>
      <c r="P15" s="101">
        <v>15449051</v>
      </c>
    </row>
    <row r="16" spans="1:16" x14ac:dyDescent="0.2">
      <c r="B16" s="101" t="s">
        <v>1321</v>
      </c>
      <c r="C16" s="101" t="s">
        <v>619</v>
      </c>
      <c r="D16" s="101">
        <v>3009</v>
      </c>
      <c r="E16" s="101" t="s">
        <v>1372</v>
      </c>
      <c r="F16" s="101" t="s">
        <v>1373</v>
      </c>
      <c r="G16" s="101"/>
      <c r="H16" s="101" t="s">
        <v>1092</v>
      </c>
      <c r="I16" s="103">
        <v>39137</v>
      </c>
      <c r="J16" s="101" t="s">
        <v>41</v>
      </c>
      <c r="K16" s="104">
        <v>108543.44</v>
      </c>
      <c r="L16" s="104">
        <v>14775.42</v>
      </c>
      <c r="M16" s="104">
        <v>93768.02</v>
      </c>
      <c r="N16" s="101"/>
      <c r="O16" s="101" t="s">
        <v>1376</v>
      </c>
      <c r="P16" s="101">
        <v>15449052</v>
      </c>
    </row>
    <row r="17" spans="2:16" x14ac:dyDescent="0.2">
      <c r="B17" s="101" t="s">
        <v>1321</v>
      </c>
      <c r="C17" s="101" t="s">
        <v>1379</v>
      </c>
      <c r="D17" s="101">
        <v>1</v>
      </c>
      <c r="E17" s="101" t="s">
        <v>1372</v>
      </c>
      <c r="F17" s="101" t="s">
        <v>1373</v>
      </c>
      <c r="G17" s="101"/>
      <c r="H17" s="101" t="s">
        <v>1092</v>
      </c>
      <c r="I17" s="103">
        <v>39876</v>
      </c>
      <c r="J17" s="101" t="s">
        <v>41</v>
      </c>
      <c r="K17" s="104">
        <v>18946.66</v>
      </c>
      <c r="L17" s="104">
        <v>1692.33</v>
      </c>
      <c r="M17" s="104">
        <v>17254.330000000002</v>
      </c>
      <c r="N17" s="101"/>
      <c r="O17" s="101" t="s">
        <v>1380</v>
      </c>
      <c r="P17" s="101">
        <v>15449306</v>
      </c>
    </row>
    <row r="18" spans="2:16" x14ac:dyDescent="0.2">
      <c r="B18" s="101" t="s">
        <v>1321</v>
      </c>
      <c r="C18" s="101" t="s">
        <v>150</v>
      </c>
      <c r="D18" s="101">
        <v>1</v>
      </c>
      <c r="E18" s="101" t="s">
        <v>1372</v>
      </c>
      <c r="F18" s="101" t="s">
        <v>1373</v>
      </c>
      <c r="G18" s="101"/>
      <c r="H18" s="101" t="s">
        <v>1337</v>
      </c>
      <c r="I18" s="103">
        <v>39219</v>
      </c>
      <c r="J18" s="101" t="s">
        <v>41</v>
      </c>
      <c r="K18" s="104">
        <v>49646.92</v>
      </c>
      <c r="L18" s="104">
        <v>14711.84</v>
      </c>
      <c r="M18" s="104">
        <v>34935.08</v>
      </c>
      <c r="N18" s="101"/>
      <c r="O18" s="101" t="s">
        <v>1376</v>
      </c>
      <c r="P18" s="101">
        <v>16219006</v>
      </c>
    </row>
    <row r="19" spans="2:16" x14ac:dyDescent="0.2">
      <c r="B19" s="101" t="s">
        <v>1321</v>
      </c>
      <c r="C19" s="101" t="s">
        <v>1381</v>
      </c>
      <c r="D19" s="101">
        <v>1</v>
      </c>
      <c r="E19" s="101" t="s">
        <v>1372</v>
      </c>
      <c r="F19" s="101" t="s">
        <v>1373</v>
      </c>
      <c r="G19" s="101"/>
      <c r="H19" s="101" t="s">
        <v>1092</v>
      </c>
      <c r="I19" s="103">
        <v>41263</v>
      </c>
      <c r="J19" s="101" t="s">
        <v>41</v>
      </c>
      <c r="K19" s="104">
        <v>11122.3</v>
      </c>
      <c r="L19" s="104">
        <v>150.78</v>
      </c>
      <c r="M19" s="104">
        <v>10971.52</v>
      </c>
      <c r="N19" s="101"/>
      <c r="O19" s="101" t="s">
        <v>1382</v>
      </c>
      <c r="P19" s="101">
        <v>19182108</v>
      </c>
    </row>
    <row r="20" spans="2:16" x14ac:dyDescent="0.2">
      <c r="B20" s="101" t="s">
        <v>1321</v>
      </c>
      <c r="C20" s="101" t="s">
        <v>1383</v>
      </c>
      <c r="D20" s="101">
        <v>1</v>
      </c>
      <c r="E20" s="101" t="s">
        <v>1372</v>
      </c>
      <c r="F20" s="101" t="s">
        <v>1373</v>
      </c>
      <c r="G20" s="101"/>
      <c r="H20" s="101" t="s">
        <v>1092</v>
      </c>
      <c r="I20" s="103">
        <v>41263</v>
      </c>
      <c r="J20" s="101" t="s">
        <v>41</v>
      </c>
      <c r="K20" s="104">
        <v>11122.3</v>
      </c>
      <c r="L20" s="104">
        <v>150.78</v>
      </c>
      <c r="M20" s="104">
        <v>10971.52</v>
      </c>
      <c r="N20" s="101"/>
      <c r="O20" s="101" t="s">
        <v>1382</v>
      </c>
      <c r="P20" s="101">
        <v>19182114</v>
      </c>
    </row>
    <row r="21" spans="2:16" x14ac:dyDescent="0.2">
      <c r="B21" s="101" t="s">
        <v>1321</v>
      </c>
      <c r="C21" s="101" t="s">
        <v>135</v>
      </c>
      <c r="D21" s="101">
        <v>2</v>
      </c>
      <c r="E21" s="101" t="s">
        <v>1372</v>
      </c>
      <c r="F21" s="101" t="s">
        <v>1373</v>
      </c>
      <c r="G21" s="101"/>
      <c r="H21" s="101" t="s">
        <v>1342</v>
      </c>
      <c r="I21" s="103">
        <v>38846</v>
      </c>
      <c r="J21" s="101" t="s">
        <v>41</v>
      </c>
      <c r="K21" s="104">
        <v>183322.28</v>
      </c>
      <c r="L21" s="104">
        <v>31818.49</v>
      </c>
      <c r="M21" s="104">
        <v>151503.79</v>
      </c>
      <c r="N21" s="101"/>
      <c r="O21" s="101" t="s">
        <v>1374</v>
      </c>
      <c r="P21" s="101">
        <v>10251208</v>
      </c>
    </row>
    <row r="22" spans="2:16" x14ac:dyDescent="0.2">
      <c r="B22" s="101" t="s">
        <v>1321</v>
      </c>
      <c r="C22" s="101" t="s">
        <v>1346</v>
      </c>
      <c r="D22" s="101">
        <v>1</v>
      </c>
      <c r="E22" s="101" t="s">
        <v>1372</v>
      </c>
      <c r="F22" s="101" t="s">
        <v>1373</v>
      </c>
      <c r="G22" s="101"/>
      <c r="H22" s="101" t="s">
        <v>1347</v>
      </c>
      <c r="I22" s="103">
        <v>38993</v>
      </c>
      <c r="J22" s="101" t="s">
        <v>41</v>
      </c>
      <c r="K22" s="104">
        <v>6614.51</v>
      </c>
      <c r="L22" s="104">
        <v>1119</v>
      </c>
      <c r="M22" s="104">
        <v>5495.51</v>
      </c>
      <c r="N22" s="101"/>
      <c r="O22" s="101" t="s">
        <v>1374</v>
      </c>
      <c r="P22" s="101">
        <v>14457159</v>
      </c>
    </row>
    <row r="23" spans="2:16" x14ac:dyDescent="0.2">
      <c r="B23" s="101" t="s">
        <v>1321</v>
      </c>
      <c r="C23" s="101" t="s">
        <v>1348</v>
      </c>
      <c r="D23" s="101">
        <v>300</v>
      </c>
      <c r="E23" s="101" t="s">
        <v>1372</v>
      </c>
      <c r="F23" s="101" t="s">
        <v>1373</v>
      </c>
      <c r="G23" s="101"/>
      <c r="H23" s="101" t="s">
        <v>1347</v>
      </c>
      <c r="I23" s="103">
        <v>38993</v>
      </c>
      <c r="J23" s="101" t="s">
        <v>41</v>
      </c>
      <c r="K23" s="104">
        <v>3693.3</v>
      </c>
      <c r="L23" s="104">
        <v>624.80999999999995</v>
      </c>
      <c r="M23" s="104">
        <v>3068.49</v>
      </c>
      <c r="N23" s="101"/>
      <c r="O23" s="101" t="s">
        <v>1374</v>
      </c>
      <c r="P23" s="101">
        <v>14457161</v>
      </c>
    </row>
    <row r="24" spans="2:16" x14ac:dyDescent="0.2">
      <c r="B24" s="101" t="s">
        <v>1321</v>
      </c>
      <c r="C24" s="101" t="s">
        <v>1369</v>
      </c>
      <c r="D24" s="101">
        <v>2</v>
      </c>
      <c r="E24" s="101" t="s">
        <v>1372</v>
      </c>
      <c r="F24" s="101" t="s">
        <v>1373</v>
      </c>
      <c r="G24" s="101"/>
      <c r="H24" s="101" t="s">
        <v>1347</v>
      </c>
      <c r="I24" s="103">
        <v>38993</v>
      </c>
      <c r="J24" s="101" t="s">
        <v>41</v>
      </c>
      <c r="K24" s="104">
        <v>21102.43</v>
      </c>
      <c r="L24" s="104">
        <v>3569.96</v>
      </c>
      <c r="M24" s="104">
        <v>17532.47</v>
      </c>
      <c r="N24" s="101"/>
      <c r="O24" s="101" t="s">
        <v>1374</v>
      </c>
      <c r="P24" s="101">
        <v>14457162</v>
      </c>
    </row>
    <row r="25" spans="2:16" x14ac:dyDescent="0.2">
      <c r="B25" s="101" t="s">
        <v>1321</v>
      </c>
      <c r="C25" s="101" t="s">
        <v>1384</v>
      </c>
      <c r="D25" s="101">
        <v>5</v>
      </c>
      <c r="E25" s="101" t="s">
        <v>1372</v>
      </c>
      <c r="F25" s="101" t="s">
        <v>1373</v>
      </c>
      <c r="G25" s="101"/>
      <c r="H25" s="101" t="s">
        <v>1344</v>
      </c>
      <c r="I25" s="103">
        <v>38993</v>
      </c>
      <c r="J25" s="101" t="s">
        <v>41</v>
      </c>
      <c r="K25" s="104">
        <v>7979.46</v>
      </c>
      <c r="L25" s="104">
        <v>1476.14</v>
      </c>
      <c r="M25" s="104">
        <v>6503.32</v>
      </c>
      <c r="N25" s="101"/>
      <c r="O25" s="101" t="s">
        <v>1374</v>
      </c>
      <c r="P25" s="101">
        <v>14457163</v>
      </c>
    </row>
    <row r="26" spans="2:16" x14ac:dyDescent="0.2">
      <c r="B26" s="101" t="s">
        <v>1321</v>
      </c>
      <c r="C26" s="101" t="s">
        <v>1385</v>
      </c>
      <c r="D26" s="101">
        <v>1</v>
      </c>
      <c r="E26" s="101" t="s">
        <v>1372</v>
      </c>
      <c r="F26" s="101" t="s">
        <v>1373</v>
      </c>
      <c r="G26" s="101"/>
      <c r="H26" s="101" t="s">
        <v>1344</v>
      </c>
      <c r="I26" s="103">
        <v>38993</v>
      </c>
      <c r="J26" s="101" t="s">
        <v>41</v>
      </c>
      <c r="K26" s="104">
        <v>1934.99</v>
      </c>
      <c r="L26" s="104">
        <v>357.96</v>
      </c>
      <c r="M26" s="104">
        <v>1577.03</v>
      </c>
      <c r="N26" s="101"/>
      <c r="O26" s="101" t="s">
        <v>1374</v>
      </c>
      <c r="P26" s="101">
        <v>14457164</v>
      </c>
    </row>
    <row r="27" spans="2:16" x14ac:dyDescent="0.2">
      <c r="B27" s="101" t="s">
        <v>1321</v>
      </c>
      <c r="C27" s="101" t="s">
        <v>1386</v>
      </c>
      <c r="D27" s="101">
        <v>1</v>
      </c>
      <c r="E27" s="101" t="s">
        <v>1372</v>
      </c>
      <c r="F27" s="101" t="s">
        <v>1373</v>
      </c>
      <c r="G27" s="101"/>
      <c r="H27" s="101" t="s">
        <v>1342</v>
      </c>
      <c r="I27" s="103">
        <v>38993</v>
      </c>
      <c r="J27" s="101" t="s">
        <v>41</v>
      </c>
      <c r="K27" s="104">
        <v>31896.2</v>
      </c>
      <c r="L27" s="104">
        <v>5536.09</v>
      </c>
      <c r="M27" s="104">
        <v>26360.11</v>
      </c>
      <c r="N27" s="101"/>
      <c r="O27" s="101" t="s">
        <v>1374</v>
      </c>
      <c r="P27" s="101">
        <v>14457165</v>
      </c>
    </row>
    <row r="28" spans="2:16" x14ac:dyDescent="0.2">
      <c r="B28" s="101" t="s">
        <v>1321</v>
      </c>
      <c r="C28" s="101" t="s">
        <v>1378</v>
      </c>
      <c r="D28" s="101">
        <v>6295</v>
      </c>
      <c r="E28" s="101" t="s">
        <v>1372</v>
      </c>
      <c r="F28" s="101" t="s">
        <v>1373</v>
      </c>
      <c r="G28" s="101"/>
      <c r="H28" s="101" t="s">
        <v>1342</v>
      </c>
      <c r="I28" s="103">
        <v>38993</v>
      </c>
      <c r="J28" s="101" t="s">
        <v>41</v>
      </c>
      <c r="K28" s="104">
        <v>9047.7099999999991</v>
      </c>
      <c r="L28" s="104">
        <v>1570.37</v>
      </c>
      <c r="M28" s="104">
        <v>7477.34</v>
      </c>
      <c r="N28" s="101"/>
      <c r="O28" s="101" t="s">
        <v>1374</v>
      </c>
      <c r="P28" s="101">
        <v>14457166</v>
      </c>
    </row>
    <row r="29" spans="2:16" x14ac:dyDescent="0.2">
      <c r="B29" s="101" t="s">
        <v>1321</v>
      </c>
      <c r="C29" s="101" t="s">
        <v>1387</v>
      </c>
      <c r="D29" s="101">
        <v>1</v>
      </c>
      <c r="E29" s="101" t="s">
        <v>1372</v>
      </c>
      <c r="F29" s="101" t="s">
        <v>1373</v>
      </c>
      <c r="G29" s="101"/>
      <c r="H29" s="101" t="s">
        <v>1342</v>
      </c>
      <c r="I29" s="103">
        <v>38993</v>
      </c>
      <c r="J29" s="101" t="s">
        <v>41</v>
      </c>
      <c r="K29" s="104">
        <v>24857.55</v>
      </c>
      <c r="L29" s="104">
        <v>4314.42</v>
      </c>
      <c r="M29" s="104">
        <v>20543.13</v>
      </c>
      <c r="N29" s="101"/>
      <c r="O29" s="101" t="s">
        <v>1374</v>
      </c>
      <c r="P29" s="101">
        <v>14457167</v>
      </c>
    </row>
    <row r="30" spans="2:16" x14ac:dyDescent="0.2">
      <c r="B30" s="101" t="s">
        <v>1321</v>
      </c>
      <c r="C30" s="101" t="s">
        <v>619</v>
      </c>
      <c r="D30" s="101">
        <v>2667</v>
      </c>
      <c r="E30" s="101" t="s">
        <v>1372</v>
      </c>
      <c r="F30" s="101" t="s">
        <v>1373</v>
      </c>
      <c r="G30" s="101"/>
      <c r="H30" s="101" t="s">
        <v>1351</v>
      </c>
      <c r="I30" s="103">
        <v>38993</v>
      </c>
      <c r="J30" s="101" t="s">
        <v>41</v>
      </c>
      <c r="K30" s="104">
        <v>90581.440000000002</v>
      </c>
      <c r="L30" s="104">
        <v>14901.24</v>
      </c>
      <c r="M30" s="104">
        <v>75680.2</v>
      </c>
      <c r="N30" s="101"/>
      <c r="O30" s="101" t="s">
        <v>1374</v>
      </c>
      <c r="P30" s="101">
        <v>14457168</v>
      </c>
    </row>
    <row r="31" spans="2:16" x14ac:dyDescent="0.2">
      <c r="B31" s="101" t="s">
        <v>1321</v>
      </c>
      <c r="C31" s="101" t="s">
        <v>330</v>
      </c>
      <c r="D31" s="101">
        <v>6</v>
      </c>
      <c r="E31" s="101" t="s">
        <v>1372</v>
      </c>
      <c r="F31" s="101" t="s">
        <v>1373</v>
      </c>
      <c r="G31" s="101"/>
      <c r="H31" s="101" t="s">
        <v>1342</v>
      </c>
      <c r="I31" s="103">
        <v>38993</v>
      </c>
      <c r="J31" s="101" t="s">
        <v>41</v>
      </c>
      <c r="K31" s="104">
        <v>2844.98</v>
      </c>
      <c r="L31" s="104">
        <v>493.79</v>
      </c>
      <c r="M31" s="104">
        <v>2351.19</v>
      </c>
      <c r="N31" s="101"/>
      <c r="O31" s="101" t="s">
        <v>1374</v>
      </c>
      <c r="P31" s="101">
        <v>14457169</v>
      </c>
    </row>
  </sheetData>
  <pageMargins left="0.7" right="0.7" top="0.75" bottom="0.75" header="0.3" footer="0.3"/>
  <pageSetup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170"/>
  <sheetViews>
    <sheetView topLeftCell="D1" zoomScaleNormal="100" workbookViewId="0">
      <selection activeCell="A2" sqref="A2"/>
    </sheetView>
  </sheetViews>
  <sheetFormatPr defaultRowHeight="12.75" x14ac:dyDescent="0.2"/>
  <cols>
    <col min="1" max="1" width="10.140625" style="63" customWidth="1"/>
    <col min="2" max="2" width="29" customWidth="1"/>
    <col min="3" max="3" width="46.28515625" customWidth="1"/>
    <col min="4" max="4" width="9.140625" style="75"/>
    <col min="5" max="5" width="26.140625" customWidth="1"/>
    <col min="6" max="6" width="49.5703125" bestFit="1" customWidth="1"/>
    <col min="7" max="7" width="9.28515625" customWidth="1"/>
    <col min="8" max="8" width="46.85546875" customWidth="1"/>
    <col min="9" max="9" width="9.140625" customWidth="1"/>
    <col min="11" max="11" width="12.85546875" bestFit="1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991</v>
      </c>
      <c r="B1" s="50" t="s">
        <v>24</v>
      </c>
      <c r="C1" s="50" t="s">
        <v>29</v>
      </c>
      <c r="D1" s="75" t="s">
        <v>31</v>
      </c>
      <c r="E1" s="50" t="s">
        <v>26</v>
      </c>
      <c r="F1" s="50" t="s">
        <v>27</v>
      </c>
      <c r="G1" s="50" t="s">
        <v>28</v>
      </c>
      <c r="H1" s="50" t="s">
        <v>25</v>
      </c>
      <c r="I1" s="51" t="s">
        <v>992</v>
      </c>
      <c r="J1" s="50" t="s">
        <v>30</v>
      </c>
      <c r="K1" s="52" t="s">
        <v>32</v>
      </c>
      <c r="L1" s="52" t="s">
        <v>33</v>
      </c>
      <c r="M1" s="52" t="s">
        <v>34</v>
      </c>
    </row>
    <row r="2" spans="1:13" s="141" customFormat="1" x14ac:dyDescent="0.2">
      <c r="A2" s="142" t="s">
        <v>1599</v>
      </c>
      <c r="D2" s="146"/>
      <c r="I2" s="110"/>
      <c r="K2" s="112"/>
      <c r="L2" s="112"/>
      <c r="M2" s="112"/>
    </row>
    <row r="3" spans="1:13" s="87" customFormat="1" x14ac:dyDescent="0.2">
      <c r="A3" s="77" t="s">
        <v>1185</v>
      </c>
      <c r="D3" s="75"/>
      <c r="I3" s="88"/>
      <c r="K3" s="90"/>
      <c r="L3" s="90"/>
      <c r="M3" s="90"/>
    </row>
    <row r="4" spans="1:13" s="109" customFormat="1" x14ac:dyDescent="0.2">
      <c r="B4" s="134" t="s">
        <v>824</v>
      </c>
      <c r="C4" s="134" t="s">
        <v>1556</v>
      </c>
      <c r="D4" s="137">
        <v>0</v>
      </c>
      <c r="E4" s="134" t="s">
        <v>827</v>
      </c>
      <c r="F4" s="134" t="s">
        <v>1557</v>
      </c>
      <c r="G4" s="134" t="s">
        <v>39</v>
      </c>
      <c r="H4" s="134" t="s">
        <v>36</v>
      </c>
      <c r="I4" s="135">
        <v>38596</v>
      </c>
      <c r="J4" s="134" t="s">
        <v>41</v>
      </c>
      <c r="K4" s="136">
        <v>1400</v>
      </c>
      <c r="L4" s="136">
        <v>0</v>
      </c>
      <c r="M4" s="136">
        <v>1400</v>
      </c>
    </row>
    <row r="5" spans="1:13" s="109" customFormat="1" x14ac:dyDescent="0.2">
      <c r="B5" s="134" t="s">
        <v>824</v>
      </c>
      <c r="C5" s="134" t="s">
        <v>1506</v>
      </c>
      <c r="D5" s="137">
        <v>1</v>
      </c>
      <c r="E5" s="134" t="s">
        <v>827</v>
      </c>
      <c r="F5" s="134" t="s">
        <v>1557</v>
      </c>
      <c r="G5" s="134" t="s">
        <v>39</v>
      </c>
      <c r="H5" s="134" t="s">
        <v>51</v>
      </c>
      <c r="I5" s="135">
        <v>38353</v>
      </c>
      <c r="J5" s="134" t="s">
        <v>41</v>
      </c>
      <c r="K5" s="136">
        <v>4130.9799999999996</v>
      </c>
      <c r="L5" s="136">
        <v>877.24</v>
      </c>
      <c r="M5" s="136">
        <v>3253.74</v>
      </c>
    </row>
    <row r="6" spans="1:13" s="109" customFormat="1" x14ac:dyDescent="0.2">
      <c r="B6" s="134" t="s">
        <v>824</v>
      </c>
      <c r="C6" s="134" t="s">
        <v>1506</v>
      </c>
      <c r="D6" s="137">
        <v>0</v>
      </c>
      <c r="E6" s="134" t="s">
        <v>827</v>
      </c>
      <c r="F6" s="134" t="s">
        <v>1557</v>
      </c>
      <c r="G6" s="134" t="s">
        <v>39</v>
      </c>
      <c r="H6" s="134" t="s">
        <v>51</v>
      </c>
      <c r="I6" s="135">
        <v>38574</v>
      </c>
      <c r="J6" s="134" t="s">
        <v>41</v>
      </c>
      <c r="K6" s="136">
        <v>4305.4799999999996</v>
      </c>
      <c r="L6" s="136">
        <v>914.3</v>
      </c>
      <c r="M6" s="136">
        <v>3391.18</v>
      </c>
    </row>
    <row r="7" spans="1:13" s="109" customFormat="1" x14ac:dyDescent="0.2">
      <c r="B7" s="134" t="s">
        <v>824</v>
      </c>
      <c r="C7" s="134" t="s">
        <v>1506</v>
      </c>
      <c r="D7" s="137">
        <v>0</v>
      </c>
      <c r="E7" s="134" t="s">
        <v>827</v>
      </c>
      <c r="F7" s="134" t="s">
        <v>1557</v>
      </c>
      <c r="G7" s="134" t="s">
        <v>39</v>
      </c>
      <c r="H7" s="134" t="s">
        <v>51</v>
      </c>
      <c r="I7" s="135">
        <v>38596</v>
      </c>
      <c r="J7" s="134" t="s">
        <v>41</v>
      </c>
      <c r="K7" s="136">
        <v>3139917.01</v>
      </c>
      <c r="L7" s="136">
        <v>666782.06999999995</v>
      </c>
      <c r="M7" s="136">
        <v>2473134.94</v>
      </c>
    </row>
    <row r="8" spans="1:13" s="109" customFormat="1" x14ac:dyDescent="0.2">
      <c r="B8" s="134" t="s">
        <v>824</v>
      </c>
      <c r="C8" s="134" t="s">
        <v>831</v>
      </c>
      <c r="D8" s="137">
        <v>0</v>
      </c>
      <c r="E8" s="134" t="s">
        <v>827</v>
      </c>
      <c r="F8" s="134" t="s">
        <v>1557</v>
      </c>
      <c r="G8" s="134" t="s">
        <v>39</v>
      </c>
      <c r="H8" s="134" t="s">
        <v>51</v>
      </c>
      <c r="I8" s="135">
        <v>38657</v>
      </c>
      <c r="J8" s="134" t="s">
        <v>41</v>
      </c>
      <c r="K8" s="136">
        <v>270.95</v>
      </c>
      <c r="L8" s="136">
        <v>57.54</v>
      </c>
      <c r="M8" s="136">
        <v>213.41</v>
      </c>
    </row>
    <row r="9" spans="1:13" s="109" customFormat="1" x14ac:dyDescent="0.2">
      <c r="B9" s="134" t="s">
        <v>824</v>
      </c>
      <c r="C9" s="134" t="s">
        <v>1558</v>
      </c>
      <c r="D9" s="137">
        <v>0</v>
      </c>
      <c r="E9" s="134" t="s">
        <v>827</v>
      </c>
      <c r="F9" s="134" t="s">
        <v>1557</v>
      </c>
      <c r="G9" s="134" t="s">
        <v>39</v>
      </c>
      <c r="H9" s="134" t="s">
        <v>51</v>
      </c>
      <c r="I9" s="135">
        <v>38719</v>
      </c>
      <c r="J9" s="134" t="s">
        <v>41</v>
      </c>
      <c r="K9" s="136">
        <v>22406.25</v>
      </c>
      <c r="L9" s="136">
        <v>4123.7</v>
      </c>
      <c r="M9" s="136">
        <v>18282.55</v>
      </c>
    </row>
    <row r="10" spans="1:13" s="109" customFormat="1" x14ac:dyDescent="0.2">
      <c r="D10" s="75"/>
      <c r="I10" s="111"/>
      <c r="K10" s="112"/>
      <c r="L10" s="112"/>
      <c r="M10" s="112"/>
    </row>
    <row r="11" spans="1:13" x14ac:dyDescent="0.2">
      <c r="A11" s="77" t="s">
        <v>1184</v>
      </c>
    </row>
    <row r="12" spans="1:13" x14ac:dyDescent="0.2">
      <c r="B12" s="87" t="s">
        <v>1086</v>
      </c>
      <c r="C12" s="87" t="s">
        <v>1087</v>
      </c>
      <c r="D12" s="75">
        <v>1</v>
      </c>
      <c r="E12" s="87" t="s">
        <v>1088</v>
      </c>
      <c r="F12" s="87" t="s">
        <v>1089</v>
      </c>
      <c r="G12" s="87" t="s">
        <v>39</v>
      </c>
      <c r="H12" s="87" t="s">
        <v>1090</v>
      </c>
      <c r="I12" s="89">
        <v>34334</v>
      </c>
      <c r="J12" s="87" t="s">
        <v>41</v>
      </c>
      <c r="K12" s="90">
        <v>6353</v>
      </c>
      <c r="L12" s="90">
        <v>0</v>
      </c>
      <c r="M12" s="90">
        <v>6353</v>
      </c>
    </row>
    <row r="13" spans="1:13" x14ac:dyDescent="0.2">
      <c r="B13" s="87" t="s">
        <v>1086</v>
      </c>
      <c r="C13" s="87" t="s">
        <v>1091</v>
      </c>
      <c r="D13" s="75">
        <v>1</v>
      </c>
      <c r="E13" s="87" t="s">
        <v>1088</v>
      </c>
      <c r="F13" s="87" t="s">
        <v>1089</v>
      </c>
      <c r="G13" s="87" t="s">
        <v>39</v>
      </c>
      <c r="H13" s="87" t="s">
        <v>1092</v>
      </c>
      <c r="I13" s="89">
        <v>36814</v>
      </c>
      <c r="J13" s="87" t="s">
        <v>41</v>
      </c>
      <c r="K13" s="90">
        <v>14745.25</v>
      </c>
      <c r="L13" s="90">
        <v>4366.87</v>
      </c>
      <c r="M13" s="90">
        <v>10378.379999999999</v>
      </c>
    </row>
    <row r="14" spans="1:13" x14ac:dyDescent="0.2">
      <c r="B14" s="87" t="s">
        <v>1086</v>
      </c>
      <c r="C14" s="87" t="s">
        <v>1091</v>
      </c>
      <c r="D14" s="75">
        <v>1</v>
      </c>
      <c r="E14" s="87" t="s">
        <v>1088</v>
      </c>
      <c r="F14" s="87" t="s">
        <v>1089</v>
      </c>
      <c r="G14" s="87" t="s">
        <v>39</v>
      </c>
      <c r="H14" s="87" t="s">
        <v>1092</v>
      </c>
      <c r="I14" s="89">
        <v>37636</v>
      </c>
      <c r="J14" s="87" t="s">
        <v>41</v>
      </c>
      <c r="K14" s="90">
        <v>14120.4</v>
      </c>
      <c r="L14" s="90">
        <v>3178.19</v>
      </c>
      <c r="M14" s="90">
        <v>10942.21</v>
      </c>
    </row>
    <row r="15" spans="1:13" x14ac:dyDescent="0.2">
      <c r="B15" s="87" t="s">
        <v>1086</v>
      </c>
      <c r="C15" s="87" t="s">
        <v>1093</v>
      </c>
      <c r="D15" s="75">
        <v>1</v>
      </c>
      <c r="E15" s="87" t="s">
        <v>1088</v>
      </c>
      <c r="F15" s="87" t="s">
        <v>1089</v>
      </c>
      <c r="G15" s="87" t="s">
        <v>39</v>
      </c>
      <c r="H15" s="87" t="s">
        <v>1092</v>
      </c>
      <c r="I15" s="89">
        <v>36410</v>
      </c>
      <c r="J15" s="87" t="s">
        <v>41</v>
      </c>
      <c r="K15" s="90">
        <v>2763.88</v>
      </c>
      <c r="L15" s="90">
        <v>884.02</v>
      </c>
      <c r="M15" s="90">
        <v>1879.86</v>
      </c>
    </row>
    <row r="16" spans="1:13" x14ac:dyDescent="0.2">
      <c r="B16" s="87" t="s">
        <v>1086</v>
      </c>
      <c r="C16" s="87" t="s">
        <v>1093</v>
      </c>
      <c r="D16" s="75">
        <v>2</v>
      </c>
      <c r="E16" s="87" t="s">
        <v>1088</v>
      </c>
      <c r="F16" s="87" t="s">
        <v>1089</v>
      </c>
      <c r="G16" s="87" t="s">
        <v>39</v>
      </c>
      <c r="H16" s="87" t="s">
        <v>1092</v>
      </c>
      <c r="I16" s="89">
        <v>36814</v>
      </c>
      <c r="J16" s="87" t="s">
        <v>41</v>
      </c>
      <c r="K16" s="90">
        <v>8457.07</v>
      </c>
      <c r="L16" s="90">
        <v>2504.6</v>
      </c>
      <c r="M16" s="90">
        <v>5952.47</v>
      </c>
    </row>
    <row r="17" spans="2:13" x14ac:dyDescent="0.2">
      <c r="B17" s="87" t="s">
        <v>1086</v>
      </c>
      <c r="C17" s="87" t="s">
        <v>1093</v>
      </c>
      <c r="D17" s="75">
        <v>1</v>
      </c>
      <c r="E17" s="87" t="s">
        <v>1088</v>
      </c>
      <c r="F17" s="87" t="s">
        <v>1089</v>
      </c>
      <c r="G17" s="87" t="s">
        <v>39</v>
      </c>
      <c r="H17" s="87" t="s">
        <v>1092</v>
      </c>
      <c r="I17" s="89">
        <v>37105</v>
      </c>
      <c r="J17" s="87" t="s">
        <v>41</v>
      </c>
      <c r="K17" s="90">
        <v>97.15</v>
      </c>
      <c r="L17" s="90">
        <v>26.47</v>
      </c>
      <c r="M17" s="90">
        <v>70.680000000000007</v>
      </c>
    </row>
    <row r="18" spans="2:13" x14ac:dyDescent="0.2">
      <c r="B18" s="87" t="s">
        <v>1086</v>
      </c>
      <c r="C18" s="87" t="s">
        <v>1093</v>
      </c>
      <c r="D18" s="75">
        <v>1</v>
      </c>
      <c r="E18" s="87" t="s">
        <v>1088</v>
      </c>
      <c r="F18" s="87" t="s">
        <v>1089</v>
      </c>
      <c r="G18" s="87" t="s">
        <v>39</v>
      </c>
      <c r="H18" s="87" t="s">
        <v>1092</v>
      </c>
      <c r="I18" s="89">
        <v>37636</v>
      </c>
      <c r="J18" s="87" t="s">
        <v>41</v>
      </c>
      <c r="K18" s="90">
        <v>3808.33</v>
      </c>
      <c r="L18" s="90">
        <v>857.17</v>
      </c>
      <c r="M18" s="90">
        <v>2951.16</v>
      </c>
    </row>
    <row r="19" spans="2:13" x14ac:dyDescent="0.2">
      <c r="B19" s="87" t="s">
        <v>1086</v>
      </c>
      <c r="C19" s="87" t="s">
        <v>1094</v>
      </c>
      <c r="D19" s="75">
        <v>4</v>
      </c>
      <c r="E19" s="87" t="s">
        <v>1088</v>
      </c>
      <c r="F19" s="87" t="s">
        <v>1089</v>
      </c>
      <c r="G19" s="87" t="s">
        <v>39</v>
      </c>
      <c r="H19" s="87" t="s">
        <v>1092</v>
      </c>
      <c r="I19" s="89">
        <v>36814</v>
      </c>
      <c r="J19" s="87" t="s">
        <v>41</v>
      </c>
      <c r="K19" s="90">
        <v>153374.34</v>
      </c>
      <c r="L19" s="90">
        <v>45422.53</v>
      </c>
      <c r="M19" s="90">
        <v>107951.81</v>
      </c>
    </row>
    <row r="20" spans="2:13" x14ac:dyDescent="0.2">
      <c r="B20" s="87" t="s">
        <v>1086</v>
      </c>
      <c r="C20" s="87" t="s">
        <v>1094</v>
      </c>
      <c r="D20" s="75">
        <v>3</v>
      </c>
      <c r="E20" s="87" t="s">
        <v>1088</v>
      </c>
      <c r="F20" s="87" t="s">
        <v>1089</v>
      </c>
      <c r="G20" s="87" t="s">
        <v>39</v>
      </c>
      <c r="H20" s="87" t="s">
        <v>1092</v>
      </c>
      <c r="I20" s="89">
        <v>37636</v>
      </c>
      <c r="J20" s="87" t="s">
        <v>41</v>
      </c>
      <c r="K20" s="90">
        <v>25566.58</v>
      </c>
      <c r="L20" s="90">
        <v>5754.46</v>
      </c>
      <c r="M20" s="90">
        <v>19812.12</v>
      </c>
    </row>
    <row r="21" spans="2:13" x14ac:dyDescent="0.2">
      <c r="B21" s="87" t="s">
        <v>1086</v>
      </c>
      <c r="C21" s="87" t="s">
        <v>1095</v>
      </c>
      <c r="D21" s="75">
        <v>57</v>
      </c>
      <c r="E21" s="87" t="s">
        <v>1088</v>
      </c>
      <c r="F21" s="87" t="s">
        <v>1089</v>
      </c>
      <c r="G21" s="87" t="s">
        <v>39</v>
      </c>
      <c r="H21" s="87" t="s">
        <v>1092</v>
      </c>
      <c r="I21" s="89">
        <v>25020</v>
      </c>
      <c r="J21" s="87" t="s">
        <v>41</v>
      </c>
      <c r="K21" s="90">
        <v>1854.21</v>
      </c>
      <c r="L21" s="90">
        <v>1854.21</v>
      </c>
      <c r="M21" s="90">
        <v>0</v>
      </c>
    </row>
    <row r="22" spans="2:13" x14ac:dyDescent="0.2">
      <c r="B22" s="87" t="s">
        <v>1086</v>
      </c>
      <c r="C22" s="87" t="s">
        <v>1096</v>
      </c>
      <c r="D22" s="75">
        <v>3</v>
      </c>
      <c r="E22" s="87" t="s">
        <v>1088</v>
      </c>
      <c r="F22" s="87" t="s">
        <v>1089</v>
      </c>
      <c r="G22" s="87" t="s">
        <v>39</v>
      </c>
      <c r="H22" s="87" t="s">
        <v>1092</v>
      </c>
      <c r="I22" s="89">
        <v>28672</v>
      </c>
      <c r="J22" s="87" t="s">
        <v>41</v>
      </c>
      <c r="K22" s="90">
        <v>911.22</v>
      </c>
      <c r="L22" s="90">
        <v>744.82</v>
      </c>
      <c r="M22" s="90">
        <v>166.4</v>
      </c>
    </row>
    <row r="23" spans="2:13" x14ac:dyDescent="0.2">
      <c r="B23" s="87" t="s">
        <v>1086</v>
      </c>
      <c r="C23" s="87" t="s">
        <v>1097</v>
      </c>
      <c r="D23" s="75">
        <v>184</v>
      </c>
      <c r="E23" s="87" t="s">
        <v>1088</v>
      </c>
      <c r="F23" s="87" t="s">
        <v>1089</v>
      </c>
      <c r="G23" s="87" t="s">
        <v>39</v>
      </c>
      <c r="H23" s="87" t="s">
        <v>1092</v>
      </c>
      <c r="I23" s="89">
        <v>27576</v>
      </c>
      <c r="J23" s="87" t="s">
        <v>41</v>
      </c>
      <c r="K23" s="90">
        <v>13336.32</v>
      </c>
      <c r="L23" s="90">
        <v>11848.84</v>
      </c>
      <c r="M23" s="90">
        <v>1487.48</v>
      </c>
    </row>
    <row r="24" spans="2:13" x14ac:dyDescent="0.2">
      <c r="B24" s="87" t="s">
        <v>1086</v>
      </c>
      <c r="C24" s="87" t="s">
        <v>1098</v>
      </c>
      <c r="D24" s="75">
        <v>9</v>
      </c>
      <c r="E24" s="87" t="s">
        <v>1088</v>
      </c>
      <c r="F24" s="87" t="s">
        <v>1089</v>
      </c>
      <c r="G24" s="87" t="s">
        <v>39</v>
      </c>
      <c r="H24" s="87" t="s">
        <v>1092</v>
      </c>
      <c r="I24" s="89">
        <v>27576</v>
      </c>
      <c r="J24" s="87" t="s">
        <v>41</v>
      </c>
      <c r="K24" s="90">
        <v>800.46</v>
      </c>
      <c r="L24" s="90">
        <v>711.18</v>
      </c>
      <c r="M24" s="90">
        <v>89.28</v>
      </c>
    </row>
    <row r="25" spans="2:13" x14ac:dyDescent="0.2">
      <c r="B25" s="87" t="s">
        <v>1086</v>
      </c>
      <c r="C25" s="87" t="s">
        <v>1099</v>
      </c>
      <c r="D25" s="75">
        <v>5</v>
      </c>
      <c r="E25" s="87" t="s">
        <v>1088</v>
      </c>
      <c r="F25" s="87" t="s">
        <v>1089</v>
      </c>
      <c r="G25" s="87" t="s">
        <v>39</v>
      </c>
      <c r="H25" s="87" t="s">
        <v>1092</v>
      </c>
      <c r="I25" s="89">
        <v>27576</v>
      </c>
      <c r="J25" s="87" t="s">
        <v>41</v>
      </c>
      <c r="K25" s="90">
        <v>544.15</v>
      </c>
      <c r="L25" s="90">
        <v>483.46</v>
      </c>
      <c r="M25" s="90">
        <v>60.69</v>
      </c>
    </row>
    <row r="26" spans="2:13" x14ac:dyDescent="0.2">
      <c r="B26" s="87" t="s">
        <v>1086</v>
      </c>
      <c r="C26" s="87" t="s">
        <v>1100</v>
      </c>
      <c r="D26" s="75">
        <v>5</v>
      </c>
      <c r="E26" s="87" t="s">
        <v>1088</v>
      </c>
      <c r="F26" s="87" t="s">
        <v>1089</v>
      </c>
      <c r="G26" s="87" t="s">
        <v>39</v>
      </c>
      <c r="H26" s="87" t="s">
        <v>1092</v>
      </c>
      <c r="I26" s="89">
        <v>27576</v>
      </c>
      <c r="J26" s="87" t="s">
        <v>41</v>
      </c>
      <c r="K26" s="90">
        <v>651.75</v>
      </c>
      <c r="L26" s="90">
        <v>579.05999999999995</v>
      </c>
      <c r="M26" s="90">
        <v>72.69</v>
      </c>
    </row>
    <row r="27" spans="2:13" x14ac:dyDescent="0.2">
      <c r="B27" s="87" t="s">
        <v>1086</v>
      </c>
      <c r="C27" s="87" t="s">
        <v>1101</v>
      </c>
      <c r="D27" s="75">
        <v>4</v>
      </c>
      <c r="E27" s="87" t="s">
        <v>1088</v>
      </c>
      <c r="F27" s="87" t="s">
        <v>1089</v>
      </c>
      <c r="G27" s="87" t="s">
        <v>39</v>
      </c>
      <c r="H27" s="87" t="s">
        <v>1092</v>
      </c>
      <c r="I27" s="89">
        <v>27576</v>
      </c>
      <c r="J27" s="87" t="s">
        <v>41</v>
      </c>
      <c r="K27" s="90">
        <v>619.36</v>
      </c>
      <c r="L27" s="90">
        <v>550.28</v>
      </c>
      <c r="M27" s="90">
        <v>69.08</v>
      </c>
    </row>
    <row r="28" spans="2:13" x14ac:dyDescent="0.2">
      <c r="B28" s="87" t="s">
        <v>1086</v>
      </c>
      <c r="C28" s="87" t="s">
        <v>1102</v>
      </c>
      <c r="D28" s="75">
        <v>1</v>
      </c>
      <c r="E28" s="87" t="s">
        <v>1088</v>
      </c>
      <c r="F28" s="87" t="s">
        <v>1089</v>
      </c>
      <c r="G28" s="87" t="s">
        <v>39</v>
      </c>
      <c r="H28" s="87" t="s">
        <v>1092</v>
      </c>
      <c r="I28" s="89">
        <v>23559</v>
      </c>
      <c r="J28" s="87" t="s">
        <v>41</v>
      </c>
      <c r="K28" s="90">
        <v>166.29</v>
      </c>
      <c r="L28" s="90">
        <v>166.29</v>
      </c>
      <c r="M28" s="90">
        <v>0</v>
      </c>
    </row>
    <row r="29" spans="2:13" x14ac:dyDescent="0.2">
      <c r="B29" s="87" t="s">
        <v>1086</v>
      </c>
      <c r="C29" s="87" t="s">
        <v>1103</v>
      </c>
      <c r="D29" s="75">
        <v>11</v>
      </c>
      <c r="E29" s="87" t="s">
        <v>1088</v>
      </c>
      <c r="F29" s="87" t="s">
        <v>1089</v>
      </c>
      <c r="G29" s="87" t="s">
        <v>39</v>
      </c>
      <c r="H29" s="87" t="s">
        <v>1092</v>
      </c>
      <c r="I29" s="89">
        <v>27576</v>
      </c>
      <c r="J29" s="87" t="s">
        <v>41</v>
      </c>
      <c r="K29" s="90">
        <v>2342.4499999999998</v>
      </c>
      <c r="L29" s="90">
        <v>2081.1799999999998</v>
      </c>
      <c r="M29" s="90">
        <v>261.27</v>
      </c>
    </row>
    <row r="30" spans="2:13" x14ac:dyDescent="0.2">
      <c r="B30" s="87" t="s">
        <v>1086</v>
      </c>
      <c r="C30" s="87" t="s">
        <v>1104</v>
      </c>
      <c r="D30" s="75">
        <v>2</v>
      </c>
      <c r="E30" s="87" t="s">
        <v>1088</v>
      </c>
      <c r="F30" s="87" t="s">
        <v>1089</v>
      </c>
      <c r="G30" s="87" t="s">
        <v>39</v>
      </c>
      <c r="H30" s="87" t="s">
        <v>1092</v>
      </c>
      <c r="I30" s="89">
        <v>27576</v>
      </c>
      <c r="J30" s="87" t="s">
        <v>41</v>
      </c>
      <c r="K30" s="90">
        <v>328.06</v>
      </c>
      <c r="L30" s="90">
        <v>291.47000000000003</v>
      </c>
      <c r="M30" s="90">
        <v>36.590000000000003</v>
      </c>
    </row>
    <row r="31" spans="2:13" x14ac:dyDescent="0.2">
      <c r="B31" s="87" t="s">
        <v>1086</v>
      </c>
      <c r="C31" s="1" t="s">
        <v>1105</v>
      </c>
      <c r="D31" s="75">
        <v>1</v>
      </c>
      <c r="E31" s="87" t="s">
        <v>1088</v>
      </c>
      <c r="F31" s="87" t="s">
        <v>1089</v>
      </c>
      <c r="G31" s="87" t="s">
        <v>39</v>
      </c>
      <c r="H31" s="87" t="s">
        <v>1092</v>
      </c>
      <c r="I31" s="89">
        <v>29037</v>
      </c>
      <c r="J31" s="87" t="s">
        <v>41</v>
      </c>
      <c r="K31" s="90">
        <v>218.62</v>
      </c>
      <c r="L31" s="90">
        <v>173.52</v>
      </c>
      <c r="M31" s="90">
        <v>45.1</v>
      </c>
    </row>
    <row r="32" spans="2:13" x14ac:dyDescent="0.2">
      <c r="B32" s="87" t="s">
        <v>1086</v>
      </c>
      <c r="C32" s="87" t="s">
        <v>1105</v>
      </c>
      <c r="D32" s="75">
        <v>4</v>
      </c>
      <c r="E32" s="87" t="s">
        <v>1088</v>
      </c>
      <c r="F32" s="87" t="s">
        <v>1089</v>
      </c>
      <c r="G32" s="87" t="s">
        <v>39</v>
      </c>
      <c r="H32" s="87" t="s">
        <v>1092</v>
      </c>
      <c r="I32" s="89">
        <v>29403</v>
      </c>
      <c r="J32" s="87" t="s">
        <v>41</v>
      </c>
      <c r="K32" s="90">
        <v>1134.24</v>
      </c>
      <c r="L32" s="90">
        <v>873.37</v>
      </c>
      <c r="M32" s="90">
        <v>260.87</v>
      </c>
    </row>
    <row r="33" spans="2:13" x14ac:dyDescent="0.2">
      <c r="B33" s="87" t="s">
        <v>1086</v>
      </c>
      <c r="C33" s="87" t="s">
        <v>1106</v>
      </c>
      <c r="D33" s="75">
        <v>1</v>
      </c>
      <c r="E33" s="87" t="s">
        <v>1088</v>
      </c>
      <c r="F33" s="87" t="s">
        <v>1089</v>
      </c>
      <c r="G33" s="87" t="s">
        <v>39</v>
      </c>
      <c r="H33" s="87" t="s">
        <v>1092</v>
      </c>
      <c r="I33" s="89">
        <v>29403</v>
      </c>
      <c r="J33" s="87" t="s">
        <v>41</v>
      </c>
      <c r="K33" s="90">
        <v>1672.22</v>
      </c>
      <c r="L33" s="90">
        <v>1287.6099999999999</v>
      </c>
      <c r="M33" s="90">
        <v>384.61</v>
      </c>
    </row>
    <row r="34" spans="2:13" x14ac:dyDescent="0.2">
      <c r="B34" s="87" t="s">
        <v>1086</v>
      </c>
      <c r="C34" s="87" t="s">
        <v>1106</v>
      </c>
      <c r="D34" s="75">
        <v>2</v>
      </c>
      <c r="E34" s="87" t="s">
        <v>1088</v>
      </c>
      <c r="F34" s="87" t="s">
        <v>1089</v>
      </c>
      <c r="G34" s="87" t="s">
        <v>39</v>
      </c>
      <c r="H34" s="87" t="s">
        <v>1092</v>
      </c>
      <c r="I34" s="89">
        <v>29768</v>
      </c>
      <c r="J34" s="87" t="s">
        <v>41</v>
      </c>
      <c r="K34" s="90">
        <v>3344.44</v>
      </c>
      <c r="L34" s="90">
        <v>2495.9899999999998</v>
      </c>
      <c r="M34" s="90">
        <v>848.45</v>
      </c>
    </row>
    <row r="35" spans="2:13" x14ac:dyDescent="0.2">
      <c r="B35" s="87" t="s">
        <v>1086</v>
      </c>
      <c r="C35" s="87" t="s">
        <v>1107</v>
      </c>
      <c r="D35" s="75">
        <v>21</v>
      </c>
      <c r="E35" s="87" t="s">
        <v>1088</v>
      </c>
      <c r="F35" s="87" t="s">
        <v>1089</v>
      </c>
      <c r="G35" s="87" t="s">
        <v>39</v>
      </c>
      <c r="H35" s="87" t="s">
        <v>1092</v>
      </c>
      <c r="I35" s="89">
        <v>36814</v>
      </c>
      <c r="J35" s="87" t="s">
        <v>41</v>
      </c>
      <c r="K35" s="90">
        <v>22921.09</v>
      </c>
      <c r="L35" s="90">
        <v>6788.19</v>
      </c>
      <c r="M35" s="90">
        <v>16132.9</v>
      </c>
    </row>
    <row r="36" spans="2:13" x14ac:dyDescent="0.2">
      <c r="B36" s="87" t="s">
        <v>1086</v>
      </c>
      <c r="C36" s="87" t="s">
        <v>1108</v>
      </c>
      <c r="D36" s="75">
        <v>23</v>
      </c>
      <c r="E36" s="87" t="s">
        <v>1088</v>
      </c>
      <c r="F36" s="87" t="s">
        <v>1089</v>
      </c>
      <c r="G36" s="87" t="s">
        <v>39</v>
      </c>
      <c r="H36" s="87" t="s">
        <v>1092</v>
      </c>
      <c r="I36" s="89">
        <v>31959</v>
      </c>
      <c r="J36" s="87" t="s">
        <v>41</v>
      </c>
      <c r="K36" s="90">
        <v>1382.76</v>
      </c>
      <c r="L36" s="90">
        <v>835.4</v>
      </c>
      <c r="M36" s="90">
        <v>547.36</v>
      </c>
    </row>
    <row r="37" spans="2:13" x14ac:dyDescent="0.2">
      <c r="B37" s="87" t="s">
        <v>1086</v>
      </c>
      <c r="C37" s="87" t="s">
        <v>1109</v>
      </c>
      <c r="D37" s="75">
        <v>5</v>
      </c>
      <c r="E37" s="87" t="s">
        <v>1088</v>
      </c>
      <c r="F37" s="87" t="s">
        <v>1089</v>
      </c>
      <c r="G37" s="87" t="s">
        <v>39</v>
      </c>
      <c r="H37" s="87" t="s">
        <v>1092</v>
      </c>
      <c r="I37" s="89">
        <v>27576</v>
      </c>
      <c r="J37" s="87" t="s">
        <v>41</v>
      </c>
      <c r="K37" s="90">
        <v>316.02</v>
      </c>
      <c r="L37" s="90">
        <v>280.77</v>
      </c>
      <c r="M37" s="90">
        <v>35.25</v>
      </c>
    </row>
    <row r="38" spans="2:13" x14ac:dyDescent="0.2">
      <c r="B38" s="87" t="s">
        <v>1086</v>
      </c>
      <c r="C38" s="87" t="s">
        <v>1110</v>
      </c>
      <c r="D38" s="75">
        <v>6</v>
      </c>
      <c r="E38" s="87" t="s">
        <v>1088</v>
      </c>
      <c r="F38" s="87" t="s">
        <v>1089</v>
      </c>
      <c r="G38" s="87" t="s">
        <v>39</v>
      </c>
      <c r="H38" s="87" t="s">
        <v>1092</v>
      </c>
      <c r="I38" s="89">
        <v>31594</v>
      </c>
      <c r="J38" s="87" t="s">
        <v>41</v>
      </c>
      <c r="K38" s="90">
        <v>97.74</v>
      </c>
      <c r="L38" s="90">
        <v>61.37</v>
      </c>
      <c r="M38" s="90">
        <v>36.369999999999997</v>
      </c>
    </row>
    <row r="39" spans="2:13" x14ac:dyDescent="0.2">
      <c r="B39" s="87" t="s">
        <v>1086</v>
      </c>
      <c r="C39" s="87" t="s">
        <v>1110</v>
      </c>
      <c r="D39" s="75">
        <v>6</v>
      </c>
      <c r="E39" s="87" t="s">
        <v>1088</v>
      </c>
      <c r="F39" s="87" t="s">
        <v>1089</v>
      </c>
      <c r="G39" s="87" t="s">
        <v>39</v>
      </c>
      <c r="H39" s="87" t="s">
        <v>1092</v>
      </c>
      <c r="I39" s="89">
        <v>31959</v>
      </c>
      <c r="J39" s="87" t="s">
        <v>41</v>
      </c>
      <c r="K39" s="90">
        <v>441.42</v>
      </c>
      <c r="L39" s="90">
        <v>266.69</v>
      </c>
      <c r="M39" s="90">
        <v>174.73</v>
      </c>
    </row>
    <row r="40" spans="2:13" x14ac:dyDescent="0.2">
      <c r="B40" s="87" t="s">
        <v>1086</v>
      </c>
      <c r="C40" s="87" t="s">
        <v>1111</v>
      </c>
      <c r="D40" s="75">
        <v>1</v>
      </c>
      <c r="E40" s="87" t="s">
        <v>1088</v>
      </c>
      <c r="F40" s="87" t="s">
        <v>1089</v>
      </c>
      <c r="G40" s="87" t="s">
        <v>39</v>
      </c>
      <c r="H40" s="87" t="s">
        <v>1092</v>
      </c>
      <c r="I40" s="89">
        <v>26846</v>
      </c>
      <c r="J40" s="87" t="s">
        <v>41</v>
      </c>
      <c r="K40" s="90">
        <v>3000</v>
      </c>
      <c r="L40" s="90">
        <v>2807.55</v>
      </c>
      <c r="M40" s="90">
        <v>192.45</v>
      </c>
    </row>
    <row r="41" spans="2:13" x14ac:dyDescent="0.2">
      <c r="B41" s="87" t="s">
        <v>1086</v>
      </c>
      <c r="C41" s="87" t="s">
        <v>1112</v>
      </c>
      <c r="D41" s="75">
        <v>4</v>
      </c>
      <c r="E41" s="87" t="s">
        <v>1088</v>
      </c>
      <c r="F41" s="87" t="s">
        <v>1089</v>
      </c>
      <c r="G41" s="87" t="s">
        <v>39</v>
      </c>
      <c r="H41" s="87" t="s">
        <v>1092</v>
      </c>
      <c r="I41" s="89">
        <v>31959</v>
      </c>
      <c r="J41" s="87" t="s">
        <v>41</v>
      </c>
      <c r="K41" s="90">
        <v>477.56</v>
      </c>
      <c r="L41" s="90">
        <v>288.52</v>
      </c>
      <c r="M41" s="90">
        <v>189.04</v>
      </c>
    </row>
    <row r="42" spans="2:13" x14ac:dyDescent="0.2">
      <c r="B42" s="87" t="s">
        <v>1086</v>
      </c>
      <c r="C42" s="87" t="s">
        <v>1113</v>
      </c>
      <c r="D42" s="75">
        <v>36</v>
      </c>
      <c r="E42" s="87" t="s">
        <v>1088</v>
      </c>
      <c r="F42" s="87" t="s">
        <v>1089</v>
      </c>
      <c r="G42" s="87" t="s">
        <v>39</v>
      </c>
      <c r="H42" s="87" t="s">
        <v>1092</v>
      </c>
      <c r="I42" s="89">
        <v>31959</v>
      </c>
      <c r="J42" s="87" t="s">
        <v>41</v>
      </c>
      <c r="K42" s="90">
        <v>11925.9</v>
      </c>
      <c r="L42" s="90">
        <v>7205.1</v>
      </c>
      <c r="M42" s="90">
        <v>4720.8</v>
      </c>
    </row>
    <row r="43" spans="2:13" x14ac:dyDescent="0.2">
      <c r="B43" s="87" t="s">
        <v>1086</v>
      </c>
      <c r="C43" s="87" t="s">
        <v>1114</v>
      </c>
      <c r="D43" s="75">
        <v>1</v>
      </c>
      <c r="E43" s="87" t="s">
        <v>1088</v>
      </c>
      <c r="F43" s="87" t="s">
        <v>1089</v>
      </c>
      <c r="G43" s="87" t="s">
        <v>39</v>
      </c>
      <c r="H43" s="87" t="s">
        <v>1092</v>
      </c>
      <c r="I43" s="89">
        <v>23193</v>
      </c>
      <c r="J43" s="87" t="s">
        <v>41</v>
      </c>
      <c r="K43" s="90">
        <v>129.19</v>
      </c>
      <c r="L43" s="90">
        <v>129.19</v>
      </c>
      <c r="M43" s="90">
        <v>0</v>
      </c>
    </row>
    <row r="44" spans="2:13" x14ac:dyDescent="0.2">
      <c r="B44" s="87" t="s">
        <v>1086</v>
      </c>
      <c r="C44" s="87" t="s">
        <v>1115</v>
      </c>
      <c r="D44" s="75">
        <v>2</v>
      </c>
      <c r="E44" s="87" t="s">
        <v>1088</v>
      </c>
      <c r="F44" s="87" t="s">
        <v>1089</v>
      </c>
      <c r="G44" s="87" t="s">
        <v>39</v>
      </c>
      <c r="H44" s="87" t="s">
        <v>1092</v>
      </c>
      <c r="I44" s="89">
        <v>31594</v>
      </c>
      <c r="J44" s="87" t="s">
        <v>41</v>
      </c>
      <c r="K44" s="90">
        <v>202.4</v>
      </c>
      <c r="L44" s="90">
        <v>127.08</v>
      </c>
      <c r="M44" s="90">
        <v>75.319999999999993</v>
      </c>
    </row>
    <row r="45" spans="2:13" x14ac:dyDescent="0.2">
      <c r="B45" s="87" t="s">
        <v>1086</v>
      </c>
      <c r="C45" s="87" t="s">
        <v>1116</v>
      </c>
      <c r="D45" s="75">
        <v>8</v>
      </c>
      <c r="E45" s="87" t="s">
        <v>1088</v>
      </c>
      <c r="F45" s="87" t="s">
        <v>1089</v>
      </c>
      <c r="G45" s="87" t="s">
        <v>39</v>
      </c>
      <c r="H45" s="87" t="s">
        <v>1092</v>
      </c>
      <c r="I45" s="89">
        <v>27576</v>
      </c>
      <c r="J45" s="87" t="s">
        <v>41</v>
      </c>
      <c r="K45" s="90">
        <v>283.04000000000002</v>
      </c>
      <c r="L45" s="90">
        <v>251.47</v>
      </c>
      <c r="M45" s="90">
        <v>31.57</v>
      </c>
    </row>
    <row r="46" spans="2:13" x14ac:dyDescent="0.2">
      <c r="B46" s="87" t="s">
        <v>1086</v>
      </c>
      <c r="C46" s="87" t="s">
        <v>1117</v>
      </c>
      <c r="D46" s="75">
        <v>4</v>
      </c>
      <c r="E46" s="87" t="s">
        <v>1088</v>
      </c>
      <c r="F46" s="87" t="s">
        <v>1089</v>
      </c>
      <c r="G46" s="87" t="s">
        <v>39</v>
      </c>
      <c r="H46" s="87" t="s">
        <v>1092</v>
      </c>
      <c r="I46" s="89">
        <v>27576</v>
      </c>
      <c r="J46" s="87" t="s">
        <v>41</v>
      </c>
      <c r="K46" s="90">
        <v>1037.0999999999999</v>
      </c>
      <c r="L46" s="90">
        <v>921.43</v>
      </c>
      <c r="M46" s="90">
        <v>115.67</v>
      </c>
    </row>
    <row r="47" spans="2:13" x14ac:dyDescent="0.2">
      <c r="B47" s="87" t="s">
        <v>1086</v>
      </c>
      <c r="C47" s="87" t="s">
        <v>1118</v>
      </c>
      <c r="D47" s="75">
        <v>1</v>
      </c>
      <c r="E47" s="87" t="s">
        <v>1088</v>
      </c>
      <c r="F47" s="87" t="s">
        <v>1089</v>
      </c>
      <c r="G47" s="87" t="s">
        <v>39</v>
      </c>
      <c r="H47" s="87" t="s">
        <v>1092</v>
      </c>
      <c r="I47" s="89">
        <v>27211</v>
      </c>
      <c r="J47" s="87" t="s">
        <v>41</v>
      </c>
      <c r="K47" s="90">
        <v>15286.92</v>
      </c>
      <c r="L47" s="90">
        <v>13944.06</v>
      </c>
      <c r="M47" s="90">
        <v>1342.86</v>
      </c>
    </row>
    <row r="48" spans="2:13" x14ac:dyDescent="0.2">
      <c r="B48" s="87" t="s">
        <v>1086</v>
      </c>
      <c r="C48" s="87" t="s">
        <v>1119</v>
      </c>
      <c r="D48" s="75">
        <v>1</v>
      </c>
      <c r="E48" s="87" t="s">
        <v>1088</v>
      </c>
      <c r="F48" s="87" t="s">
        <v>1089</v>
      </c>
      <c r="G48" s="87" t="s">
        <v>39</v>
      </c>
      <c r="H48" s="87" t="s">
        <v>1092</v>
      </c>
      <c r="I48" s="89">
        <v>22463</v>
      </c>
      <c r="J48" s="87" t="s">
        <v>41</v>
      </c>
      <c r="K48" s="90">
        <v>178.15</v>
      </c>
      <c r="L48" s="90">
        <v>178.15</v>
      </c>
      <c r="M48" s="90">
        <v>0</v>
      </c>
    </row>
    <row r="49" spans="2:13" x14ac:dyDescent="0.2">
      <c r="B49" s="87" t="s">
        <v>1086</v>
      </c>
      <c r="C49" s="87" t="s">
        <v>1120</v>
      </c>
      <c r="D49" s="75">
        <v>1</v>
      </c>
      <c r="E49" s="87" t="s">
        <v>1088</v>
      </c>
      <c r="F49" s="87" t="s">
        <v>1089</v>
      </c>
      <c r="G49" s="87" t="s">
        <v>39</v>
      </c>
      <c r="H49" s="87" t="s">
        <v>1092</v>
      </c>
      <c r="I49" s="89">
        <v>29768</v>
      </c>
      <c r="J49" s="87" t="s">
        <v>41</v>
      </c>
      <c r="K49" s="90">
        <v>53440.93</v>
      </c>
      <c r="L49" s="90">
        <v>39883.49</v>
      </c>
      <c r="M49" s="90">
        <v>13557.44</v>
      </c>
    </row>
    <row r="50" spans="2:13" x14ac:dyDescent="0.2">
      <c r="B50" s="87" t="s">
        <v>1086</v>
      </c>
      <c r="C50" s="87" t="s">
        <v>1121</v>
      </c>
      <c r="D50" s="75">
        <v>107</v>
      </c>
      <c r="E50" s="87" t="s">
        <v>1088</v>
      </c>
      <c r="F50" s="87" t="s">
        <v>1089</v>
      </c>
      <c r="G50" s="87" t="s">
        <v>39</v>
      </c>
      <c r="H50" s="87" t="s">
        <v>1092</v>
      </c>
      <c r="I50" s="89">
        <v>31959</v>
      </c>
      <c r="J50" s="87" t="s">
        <v>41</v>
      </c>
      <c r="K50" s="90">
        <v>299.60000000000002</v>
      </c>
      <c r="L50" s="90">
        <v>181</v>
      </c>
      <c r="M50" s="90">
        <v>118.6</v>
      </c>
    </row>
    <row r="51" spans="2:13" x14ac:dyDescent="0.2">
      <c r="B51" s="87" t="s">
        <v>1086</v>
      </c>
      <c r="C51" s="87" t="s">
        <v>1122</v>
      </c>
      <c r="D51" s="75">
        <v>606</v>
      </c>
      <c r="E51" s="87" t="s">
        <v>1088</v>
      </c>
      <c r="F51" s="87" t="s">
        <v>1089</v>
      </c>
      <c r="G51" s="87" t="s">
        <v>39</v>
      </c>
      <c r="H51" s="87" t="s">
        <v>1092</v>
      </c>
      <c r="I51" s="89">
        <v>31959</v>
      </c>
      <c r="J51" s="87" t="s">
        <v>41</v>
      </c>
      <c r="K51" s="90">
        <v>7417.44</v>
      </c>
      <c r="L51" s="90">
        <v>4481.29</v>
      </c>
      <c r="M51" s="90">
        <v>2936.15</v>
      </c>
    </row>
    <row r="52" spans="2:13" x14ac:dyDescent="0.2">
      <c r="B52" s="87" t="s">
        <v>1086</v>
      </c>
      <c r="C52" s="87" t="s">
        <v>1123</v>
      </c>
      <c r="D52" s="75">
        <v>0</v>
      </c>
      <c r="E52" s="87" t="s">
        <v>1088</v>
      </c>
      <c r="F52" s="87" t="s">
        <v>1089</v>
      </c>
      <c r="G52" s="87" t="s">
        <v>39</v>
      </c>
      <c r="H52" s="87" t="s">
        <v>1092</v>
      </c>
      <c r="I52" s="89">
        <v>37830</v>
      </c>
      <c r="J52" s="87" t="s">
        <v>41</v>
      </c>
      <c r="K52" s="90">
        <v>883.62</v>
      </c>
      <c r="L52" s="90">
        <v>198.88</v>
      </c>
      <c r="M52" s="90">
        <v>684.74</v>
      </c>
    </row>
    <row r="53" spans="2:13" x14ac:dyDescent="0.2">
      <c r="B53" s="87" t="s">
        <v>1086</v>
      </c>
      <c r="C53" s="87" t="s">
        <v>1123</v>
      </c>
      <c r="D53" s="75">
        <v>0</v>
      </c>
      <c r="E53" s="87" t="s">
        <v>1088</v>
      </c>
      <c r="F53" s="87" t="s">
        <v>1089</v>
      </c>
      <c r="G53" s="87" t="s">
        <v>39</v>
      </c>
      <c r="H53" s="87" t="s">
        <v>1092</v>
      </c>
      <c r="I53" s="89">
        <v>38202</v>
      </c>
      <c r="J53" s="87" t="s">
        <v>41</v>
      </c>
      <c r="K53" s="90">
        <v>431.49</v>
      </c>
      <c r="L53" s="90">
        <v>86.9</v>
      </c>
      <c r="M53" s="90">
        <v>344.59</v>
      </c>
    </row>
    <row r="54" spans="2:13" x14ac:dyDescent="0.2">
      <c r="B54" s="87" t="s">
        <v>1086</v>
      </c>
      <c r="C54" s="87" t="s">
        <v>1124</v>
      </c>
      <c r="D54" s="75">
        <v>7</v>
      </c>
      <c r="E54" s="87" t="s">
        <v>1088</v>
      </c>
      <c r="F54" s="87" t="s">
        <v>1089</v>
      </c>
      <c r="G54" s="87" t="s">
        <v>39</v>
      </c>
      <c r="H54" s="87" t="s">
        <v>1092</v>
      </c>
      <c r="I54" s="89">
        <v>31959</v>
      </c>
      <c r="J54" s="87" t="s">
        <v>41</v>
      </c>
      <c r="K54" s="90">
        <v>10807.44</v>
      </c>
      <c r="L54" s="90">
        <v>6529.37</v>
      </c>
      <c r="M54" s="90">
        <v>4278.07</v>
      </c>
    </row>
    <row r="55" spans="2:13" x14ac:dyDescent="0.2">
      <c r="B55" s="87" t="s">
        <v>1086</v>
      </c>
      <c r="C55" s="87" t="s">
        <v>1125</v>
      </c>
      <c r="D55" s="75">
        <v>1</v>
      </c>
      <c r="E55" s="87" t="s">
        <v>1088</v>
      </c>
      <c r="F55" s="87" t="s">
        <v>1089</v>
      </c>
      <c r="G55" s="87" t="s">
        <v>39</v>
      </c>
      <c r="H55" s="87" t="s">
        <v>1092</v>
      </c>
      <c r="I55" s="89">
        <v>36814</v>
      </c>
      <c r="J55" s="87" t="s">
        <v>41</v>
      </c>
      <c r="K55" s="90">
        <v>66394.880000000005</v>
      </c>
      <c r="L55" s="90">
        <v>19663.150000000001</v>
      </c>
      <c r="M55" s="90">
        <v>46731.73</v>
      </c>
    </row>
    <row r="56" spans="2:13" x14ac:dyDescent="0.2">
      <c r="B56" s="87" t="s">
        <v>1086</v>
      </c>
      <c r="C56" s="87" t="s">
        <v>1126</v>
      </c>
      <c r="D56" s="75">
        <v>1</v>
      </c>
      <c r="E56" s="87" t="s">
        <v>1088</v>
      </c>
      <c r="F56" s="87" t="s">
        <v>1089</v>
      </c>
      <c r="G56" s="87" t="s">
        <v>39</v>
      </c>
      <c r="H56" s="87" t="s">
        <v>1092</v>
      </c>
      <c r="I56" s="89">
        <v>29768</v>
      </c>
      <c r="J56" s="87" t="s">
        <v>41</v>
      </c>
      <c r="K56" s="90">
        <v>2323.96</v>
      </c>
      <c r="L56" s="90">
        <v>1734.39</v>
      </c>
      <c r="M56" s="90">
        <v>589.57000000000005</v>
      </c>
    </row>
    <row r="57" spans="2:13" x14ac:dyDescent="0.2">
      <c r="B57" s="87" t="s">
        <v>1086</v>
      </c>
      <c r="C57" s="87" t="s">
        <v>1127</v>
      </c>
      <c r="D57" s="75">
        <v>8</v>
      </c>
      <c r="E57" s="87" t="s">
        <v>1088</v>
      </c>
      <c r="F57" s="87" t="s">
        <v>1089</v>
      </c>
      <c r="G57" s="87" t="s">
        <v>39</v>
      </c>
      <c r="H57" s="87" t="s">
        <v>1092</v>
      </c>
      <c r="I57" s="89">
        <v>29768</v>
      </c>
      <c r="J57" s="87" t="s">
        <v>41</v>
      </c>
      <c r="K57" s="90">
        <v>227.04</v>
      </c>
      <c r="L57" s="90">
        <v>169.44</v>
      </c>
      <c r="M57" s="90">
        <v>57.6</v>
      </c>
    </row>
    <row r="58" spans="2:13" x14ac:dyDescent="0.2">
      <c r="B58" s="87" t="s">
        <v>1086</v>
      </c>
      <c r="C58" s="87" t="s">
        <v>1128</v>
      </c>
      <c r="D58" s="75">
        <v>2</v>
      </c>
      <c r="E58" s="87" t="s">
        <v>1088</v>
      </c>
      <c r="F58" s="87" t="s">
        <v>1089</v>
      </c>
      <c r="G58" s="87" t="s">
        <v>39</v>
      </c>
      <c r="H58" s="87" t="s">
        <v>1092</v>
      </c>
      <c r="I58" s="89">
        <v>31959</v>
      </c>
      <c r="J58" s="87" t="s">
        <v>41</v>
      </c>
      <c r="K58" s="90">
        <v>129.26</v>
      </c>
      <c r="L58" s="90">
        <v>78.09</v>
      </c>
      <c r="M58" s="90">
        <v>51.17</v>
      </c>
    </row>
    <row r="59" spans="2:13" x14ac:dyDescent="0.2">
      <c r="B59" s="87" t="s">
        <v>1086</v>
      </c>
      <c r="C59" s="87" t="s">
        <v>1129</v>
      </c>
      <c r="D59" s="75">
        <v>1</v>
      </c>
      <c r="E59" s="87" t="s">
        <v>1088</v>
      </c>
      <c r="F59" s="87" t="s">
        <v>1089</v>
      </c>
      <c r="G59" s="87" t="s">
        <v>39</v>
      </c>
      <c r="H59" s="87" t="s">
        <v>1092</v>
      </c>
      <c r="I59" s="89">
        <v>25750</v>
      </c>
      <c r="J59" s="87" t="s">
        <v>41</v>
      </c>
      <c r="K59" s="90">
        <v>1855.12</v>
      </c>
      <c r="L59" s="90">
        <v>1855.12</v>
      </c>
      <c r="M59" s="90">
        <v>0</v>
      </c>
    </row>
    <row r="60" spans="2:13" x14ac:dyDescent="0.2">
      <c r="B60" s="87" t="s">
        <v>1086</v>
      </c>
      <c r="C60" s="87" t="s">
        <v>1129</v>
      </c>
      <c r="D60" s="75">
        <v>1</v>
      </c>
      <c r="E60" s="87" t="s">
        <v>1088</v>
      </c>
      <c r="F60" s="87" t="s">
        <v>1089</v>
      </c>
      <c r="G60" s="87" t="s">
        <v>39</v>
      </c>
      <c r="H60" s="87" t="s">
        <v>1092</v>
      </c>
      <c r="I60" s="89">
        <v>36410</v>
      </c>
      <c r="J60" s="87" t="s">
        <v>41</v>
      </c>
      <c r="K60" s="90">
        <v>26.1</v>
      </c>
      <c r="L60" s="90">
        <v>8.35</v>
      </c>
      <c r="M60" s="90">
        <v>17.75</v>
      </c>
    </row>
    <row r="61" spans="2:13" x14ac:dyDescent="0.2">
      <c r="B61" s="87" t="s">
        <v>1086</v>
      </c>
      <c r="C61" s="87" t="s">
        <v>1129</v>
      </c>
      <c r="D61" s="75">
        <v>1</v>
      </c>
      <c r="E61" s="87" t="s">
        <v>1088</v>
      </c>
      <c r="F61" s="87" t="s">
        <v>1089</v>
      </c>
      <c r="G61" s="87" t="s">
        <v>39</v>
      </c>
      <c r="H61" s="87" t="s">
        <v>1092</v>
      </c>
      <c r="I61" s="89">
        <v>36814</v>
      </c>
      <c r="J61" s="87" t="s">
        <v>41</v>
      </c>
      <c r="K61" s="90">
        <v>22999.08</v>
      </c>
      <c r="L61" s="90">
        <v>6811.28</v>
      </c>
      <c r="M61" s="90">
        <v>16187.8</v>
      </c>
    </row>
    <row r="62" spans="2:13" x14ac:dyDescent="0.2">
      <c r="B62" s="87" t="s">
        <v>1086</v>
      </c>
      <c r="C62" s="87" t="s">
        <v>1129</v>
      </c>
      <c r="D62" s="75">
        <v>1</v>
      </c>
      <c r="E62" s="87" t="s">
        <v>1088</v>
      </c>
      <c r="F62" s="87" t="s">
        <v>1089</v>
      </c>
      <c r="G62" s="87" t="s">
        <v>39</v>
      </c>
      <c r="H62" s="87" t="s">
        <v>1092</v>
      </c>
      <c r="I62" s="89">
        <v>37636</v>
      </c>
      <c r="J62" s="87" t="s">
        <v>41</v>
      </c>
      <c r="K62" s="90">
        <v>11703.92</v>
      </c>
      <c r="L62" s="90">
        <v>2634.29</v>
      </c>
      <c r="M62" s="90">
        <v>9069.6299999999992</v>
      </c>
    </row>
    <row r="63" spans="2:13" x14ac:dyDescent="0.2">
      <c r="B63" s="87" t="s">
        <v>1086</v>
      </c>
      <c r="C63" s="87" t="s">
        <v>1130</v>
      </c>
      <c r="D63" s="75">
        <v>1</v>
      </c>
      <c r="E63" s="87" t="s">
        <v>1088</v>
      </c>
      <c r="F63" s="87" t="s">
        <v>1089</v>
      </c>
      <c r="G63" s="87" t="s">
        <v>39</v>
      </c>
      <c r="H63" s="87" t="s">
        <v>1092</v>
      </c>
      <c r="I63" s="89">
        <v>36410</v>
      </c>
      <c r="J63" s="87" t="s">
        <v>41</v>
      </c>
      <c r="K63" s="90">
        <v>1093.08</v>
      </c>
      <c r="L63" s="90">
        <v>349.62</v>
      </c>
      <c r="M63" s="90">
        <v>743.46</v>
      </c>
    </row>
    <row r="64" spans="2:13" x14ac:dyDescent="0.2">
      <c r="B64" s="87" t="s">
        <v>1086</v>
      </c>
      <c r="C64" s="87" t="s">
        <v>1130</v>
      </c>
      <c r="D64" s="75">
        <v>2</v>
      </c>
      <c r="E64" s="87" t="s">
        <v>1088</v>
      </c>
      <c r="F64" s="87" t="s">
        <v>1089</v>
      </c>
      <c r="G64" s="87" t="s">
        <v>39</v>
      </c>
      <c r="H64" s="87" t="s">
        <v>1092</v>
      </c>
      <c r="I64" s="89">
        <v>36814</v>
      </c>
      <c r="J64" s="87" t="s">
        <v>41</v>
      </c>
      <c r="K64" s="90">
        <v>16549.53</v>
      </c>
      <c r="L64" s="90">
        <v>4901.22</v>
      </c>
      <c r="M64" s="90">
        <v>11648.31</v>
      </c>
    </row>
    <row r="65" spans="2:13" x14ac:dyDescent="0.2">
      <c r="B65" s="87" t="s">
        <v>1086</v>
      </c>
      <c r="C65" s="87" t="s">
        <v>1130</v>
      </c>
      <c r="D65" s="75">
        <v>2</v>
      </c>
      <c r="E65" s="87" t="s">
        <v>1088</v>
      </c>
      <c r="F65" s="87" t="s">
        <v>1089</v>
      </c>
      <c r="G65" s="87" t="s">
        <v>39</v>
      </c>
      <c r="H65" s="87" t="s">
        <v>1092</v>
      </c>
      <c r="I65" s="89">
        <v>37636</v>
      </c>
      <c r="J65" s="87" t="s">
        <v>41</v>
      </c>
      <c r="K65" s="90">
        <v>6259.67</v>
      </c>
      <c r="L65" s="90">
        <v>1408.91</v>
      </c>
      <c r="M65" s="90">
        <v>4850.76</v>
      </c>
    </row>
    <row r="66" spans="2:13" x14ac:dyDescent="0.2">
      <c r="B66" s="87" t="s">
        <v>1086</v>
      </c>
      <c r="C66" s="87" t="s">
        <v>1131</v>
      </c>
      <c r="D66" s="75">
        <v>1</v>
      </c>
      <c r="E66" s="87" t="s">
        <v>1088</v>
      </c>
      <c r="F66" s="87" t="s">
        <v>1089</v>
      </c>
      <c r="G66" s="87" t="s">
        <v>39</v>
      </c>
      <c r="H66" s="87" t="s">
        <v>1092</v>
      </c>
      <c r="I66" s="89">
        <v>27576</v>
      </c>
      <c r="J66" s="87" t="s">
        <v>41</v>
      </c>
      <c r="K66" s="90">
        <v>16178.18</v>
      </c>
      <c r="L66" s="90">
        <v>14373.73</v>
      </c>
      <c r="M66" s="90">
        <v>1804.45</v>
      </c>
    </row>
    <row r="67" spans="2:13" x14ac:dyDescent="0.2">
      <c r="B67" s="87" t="s">
        <v>1086</v>
      </c>
      <c r="C67" s="87" t="s">
        <v>1132</v>
      </c>
      <c r="D67" s="75">
        <v>1</v>
      </c>
      <c r="E67" s="87" t="s">
        <v>1088</v>
      </c>
      <c r="F67" s="87" t="s">
        <v>1089</v>
      </c>
      <c r="G67" s="87" t="s">
        <v>39</v>
      </c>
      <c r="H67" s="87" t="s">
        <v>1092</v>
      </c>
      <c r="I67" s="89">
        <v>26846</v>
      </c>
      <c r="J67" s="87" t="s">
        <v>41</v>
      </c>
      <c r="K67" s="90">
        <v>854.78</v>
      </c>
      <c r="L67" s="90">
        <v>799.94</v>
      </c>
      <c r="M67" s="90">
        <v>54.84</v>
      </c>
    </row>
    <row r="68" spans="2:13" x14ac:dyDescent="0.2">
      <c r="B68" s="87" t="s">
        <v>1086</v>
      </c>
      <c r="C68" s="87" t="s">
        <v>1133</v>
      </c>
      <c r="D68" s="75">
        <v>2</v>
      </c>
      <c r="E68" s="87" t="s">
        <v>1088</v>
      </c>
      <c r="F68" s="87" t="s">
        <v>1089</v>
      </c>
      <c r="G68" s="87" t="s">
        <v>39</v>
      </c>
      <c r="H68" s="87" t="s">
        <v>1092</v>
      </c>
      <c r="I68" s="89">
        <v>27576</v>
      </c>
      <c r="J68" s="87" t="s">
        <v>41</v>
      </c>
      <c r="K68" s="90">
        <v>476.85</v>
      </c>
      <c r="L68" s="90">
        <v>423.66</v>
      </c>
      <c r="M68" s="90">
        <v>53.19</v>
      </c>
    </row>
    <row r="69" spans="2:13" x14ac:dyDescent="0.2">
      <c r="B69" s="87" t="s">
        <v>1086</v>
      </c>
      <c r="C69" s="87" t="s">
        <v>1134</v>
      </c>
      <c r="D69" s="75">
        <v>1</v>
      </c>
      <c r="E69" s="87" t="s">
        <v>1088</v>
      </c>
      <c r="F69" s="87" t="s">
        <v>1089</v>
      </c>
      <c r="G69" s="87" t="s">
        <v>39</v>
      </c>
      <c r="H69" s="87" t="s">
        <v>1092</v>
      </c>
      <c r="I69" s="89">
        <v>36042</v>
      </c>
      <c r="J69" s="87" t="s">
        <v>41</v>
      </c>
      <c r="K69" s="90">
        <v>13463.86</v>
      </c>
      <c r="L69" s="90">
        <v>4625.37</v>
      </c>
      <c r="M69" s="90">
        <v>8838.49</v>
      </c>
    </row>
    <row r="70" spans="2:13" x14ac:dyDescent="0.2">
      <c r="B70" s="87" t="s">
        <v>1086</v>
      </c>
      <c r="C70" s="87" t="s">
        <v>1134</v>
      </c>
      <c r="D70" s="75">
        <v>2</v>
      </c>
      <c r="E70" s="87" t="s">
        <v>1088</v>
      </c>
      <c r="F70" s="87" t="s">
        <v>1089</v>
      </c>
      <c r="G70" s="87" t="s">
        <v>39</v>
      </c>
      <c r="H70" s="87" t="s">
        <v>1092</v>
      </c>
      <c r="I70" s="89">
        <v>36814</v>
      </c>
      <c r="J70" s="87" t="s">
        <v>41</v>
      </c>
      <c r="K70" s="90">
        <v>31696.42</v>
      </c>
      <c r="L70" s="90">
        <v>9387.0400000000009</v>
      </c>
      <c r="M70" s="90">
        <v>22309.38</v>
      </c>
    </row>
    <row r="71" spans="2:13" x14ac:dyDescent="0.2">
      <c r="B71" s="87" t="s">
        <v>1086</v>
      </c>
      <c r="C71" s="87" t="s">
        <v>1134</v>
      </c>
      <c r="D71" s="75">
        <v>3</v>
      </c>
      <c r="E71" s="87" t="s">
        <v>1088</v>
      </c>
      <c r="F71" s="87" t="s">
        <v>1089</v>
      </c>
      <c r="G71" s="87" t="s">
        <v>39</v>
      </c>
      <c r="H71" s="87" t="s">
        <v>1092</v>
      </c>
      <c r="I71" s="89">
        <v>37636</v>
      </c>
      <c r="J71" s="87" t="s">
        <v>41</v>
      </c>
      <c r="K71" s="90">
        <v>22854.42</v>
      </c>
      <c r="L71" s="90">
        <v>5144.0200000000004</v>
      </c>
      <c r="M71" s="90">
        <v>17710.400000000001</v>
      </c>
    </row>
    <row r="72" spans="2:13" x14ac:dyDescent="0.2">
      <c r="B72" s="87" t="s">
        <v>1086</v>
      </c>
      <c r="C72" s="87" t="s">
        <v>1135</v>
      </c>
      <c r="D72" s="75">
        <v>1</v>
      </c>
      <c r="E72" s="87" t="s">
        <v>1088</v>
      </c>
      <c r="F72" s="87" t="s">
        <v>1089</v>
      </c>
      <c r="G72" s="87" t="s">
        <v>39</v>
      </c>
      <c r="H72" s="87" t="s">
        <v>1092</v>
      </c>
      <c r="I72" s="89">
        <v>29768</v>
      </c>
      <c r="J72" s="87" t="s">
        <v>41</v>
      </c>
      <c r="K72" s="90">
        <v>-4620.18</v>
      </c>
      <c r="L72" s="90">
        <v>-3448.09</v>
      </c>
      <c r="M72" s="90">
        <v>-1172.0899999999999</v>
      </c>
    </row>
    <row r="73" spans="2:13" x14ac:dyDescent="0.2">
      <c r="B73" s="87" t="s">
        <v>1086</v>
      </c>
      <c r="C73" s="87" t="s">
        <v>1136</v>
      </c>
      <c r="D73" s="75">
        <v>1</v>
      </c>
      <c r="E73" s="87" t="s">
        <v>1088</v>
      </c>
      <c r="F73" s="87" t="s">
        <v>1089</v>
      </c>
      <c r="G73" s="87" t="s">
        <v>39</v>
      </c>
      <c r="H73" s="87" t="s">
        <v>1092</v>
      </c>
      <c r="I73" s="89">
        <v>27576</v>
      </c>
      <c r="J73" s="87" t="s">
        <v>41</v>
      </c>
      <c r="K73" s="90">
        <v>972.95</v>
      </c>
      <c r="L73" s="90">
        <v>864.43</v>
      </c>
      <c r="M73" s="90">
        <v>108.52</v>
      </c>
    </row>
    <row r="74" spans="2:13" x14ac:dyDescent="0.2">
      <c r="B74" s="87" t="s">
        <v>1086</v>
      </c>
      <c r="C74" s="87" t="s">
        <v>1137</v>
      </c>
      <c r="D74" s="75">
        <v>0</v>
      </c>
      <c r="E74" s="87" t="s">
        <v>1088</v>
      </c>
      <c r="F74" s="87" t="s">
        <v>1089</v>
      </c>
      <c r="G74" s="87" t="s">
        <v>39</v>
      </c>
      <c r="H74" s="87" t="s">
        <v>1092</v>
      </c>
      <c r="I74" s="89">
        <v>37830</v>
      </c>
      <c r="J74" s="87" t="s">
        <v>41</v>
      </c>
      <c r="K74" s="90">
        <v>823.68</v>
      </c>
      <c r="L74" s="90">
        <v>185.39</v>
      </c>
      <c r="M74" s="90">
        <v>638.29</v>
      </c>
    </row>
    <row r="75" spans="2:13" x14ac:dyDescent="0.2">
      <c r="B75" s="87" t="s">
        <v>1086</v>
      </c>
      <c r="C75" s="87" t="s">
        <v>1137</v>
      </c>
      <c r="D75" s="75">
        <v>0</v>
      </c>
      <c r="E75" s="87" t="s">
        <v>1088</v>
      </c>
      <c r="F75" s="87" t="s">
        <v>1089</v>
      </c>
      <c r="G75" s="87" t="s">
        <v>39</v>
      </c>
      <c r="H75" s="87" t="s">
        <v>1092</v>
      </c>
      <c r="I75" s="89">
        <v>38202</v>
      </c>
      <c r="J75" s="87" t="s">
        <v>41</v>
      </c>
      <c r="K75" s="90">
        <v>402.23</v>
      </c>
      <c r="L75" s="90">
        <v>81</v>
      </c>
      <c r="M75" s="90">
        <v>321.23</v>
      </c>
    </row>
    <row r="76" spans="2:13" x14ac:dyDescent="0.2">
      <c r="B76" s="87" t="s">
        <v>1086</v>
      </c>
      <c r="C76" s="87" t="s">
        <v>1137</v>
      </c>
      <c r="D76" s="75">
        <v>1</v>
      </c>
      <c r="E76" s="87" t="s">
        <v>1088</v>
      </c>
      <c r="F76" s="87" t="s">
        <v>1089</v>
      </c>
      <c r="G76" s="87" t="s">
        <v>39</v>
      </c>
      <c r="H76" s="87" t="s">
        <v>1092</v>
      </c>
      <c r="I76" s="89">
        <v>38226</v>
      </c>
      <c r="J76" s="87" t="s">
        <v>41</v>
      </c>
      <c r="K76" s="90">
        <v>2478.1799999999998</v>
      </c>
      <c r="L76" s="90">
        <v>499.07</v>
      </c>
      <c r="M76" s="90">
        <v>1979.11</v>
      </c>
    </row>
    <row r="77" spans="2:13" x14ac:dyDescent="0.2">
      <c r="B77" s="87" t="s">
        <v>1086</v>
      </c>
      <c r="C77" s="87" t="s">
        <v>1137</v>
      </c>
      <c r="D77" s="75">
        <v>1</v>
      </c>
      <c r="E77" s="87" t="s">
        <v>1088</v>
      </c>
      <c r="F77" s="87" t="s">
        <v>1089</v>
      </c>
      <c r="G77" s="87" t="s">
        <v>39</v>
      </c>
      <c r="H77" s="87" t="s">
        <v>1092</v>
      </c>
      <c r="I77" s="89">
        <v>38572</v>
      </c>
      <c r="J77" s="87" t="s">
        <v>41</v>
      </c>
      <c r="K77" s="90">
        <v>92279.54</v>
      </c>
      <c r="L77" s="90">
        <v>16397.41</v>
      </c>
      <c r="M77" s="90">
        <v>75882.13</v>
      </c>
    </row>
    <row r="78" spans="2:13" x14ac:dyDescent="0.2">
      <c r="B78" s="87" t="s">
        <v>1086</v>
      </c>
      <c r="C78" s="87" t="s">
        <v>1138</v>
      </c>
      <c r="D78" s="75">
        <v>12</v>
      </c>
      <c r="E78" s="87" t="s">
        <v>1088</v>
      </c>
      <c r="F78" s="87" t="s">
        <v>1089</v>
      </c>
      <c r="G78" s="87" t="s">
        <v>39</v>
      </c>
      <c r="H78" s="87" t="s">
        <v>1092</v>
      </c>
      <c r="I78" s="89">
        <v>31959</v>
      </c>
      <c r="J78" s="87" t="s">
        <v>41</v>
      </c>
      <c r="K78" s="90">
        <v>1959.08</v>
      </c>
      <c r="L78" s="90">
        <v>1183.5899999999999</v>
      </c>
      <c r="M78" s="90">
        <v>775.49</v>
      </c>
    </row>
    <row r="79" spans="2:13" x14ac:dyDescent="0.2">
      <c r="B79" s="87" t="s">
        <v>1086</v>
      </c>
      <c r="C79" s="87" t="s">
        <v>1139</v>
      </c>
      <c r="D79" s="75">
        <v>30</v>
      </c>
      <c r="E79" s="87" t="s">
        <v>1088</v>
      </c>
      <c r="F79" s="87" t="s">
        <v>1089</v>
      </c>
      <c r="G79" s="87" t="s">
        <v>39</v>
      </c>
      <c r="H79" s="87" t="s">
        <v>1092</v>
      </c>
      <c r="I79" s="89">
        <v>31959</v>
      </c>
      <c r="J79" s="87" t="s">
        <v>41</v>
      </c>
      <c r="K79" s="90">
        <v>6849.81</v>
      </c>
      <c r="L79" s="90">
        <v>4138.3500000000004</v>
      </c>
      <c r="M79" s="90">
        <v>2711.46</v>
      </c>
    </row>
    <row r="80" spans="2:13" x14ac:dyDescent="0.2">
      <c r="B80" s="87" t="s">
        <v>1086</v>
      </c>
      <c r="C80" s="87" t="s">
        <v>1140</v>
      </c>
      <c r="D80" s="75">
        <v>1</v>
      </c>
      <c r="E80" s="87" t="s">
        <v>1088</v>
      </c>
      <c r="F80" s="87" t="s">
        <v>1089</v>
      </c>
      <c r="G80" s="87" t="s">
        <v>39</v>
      </c>
      <c r="H80" s="87" t="s">
        <v>1092</v>
      </c>
      <c r="I80" s="89">
        <v>31959</v>
      </c>
      <c r="J80" s="87" t="s">
        <v>41</v>
      </c>
      <c r="K80" s="90">
        <v>812.46</v>
      </c>
      <c r="L80" s="90">
        <v>490.85</v>
      </c>
      <c r="M80" s="90">
        <v>321.61</v>
      </c>
    </row>
    <row r="81" spans="2:13" x14ac:dyDescent="0.2">
      <c r="B81" s="87" t="s">
        <v>1086</v>
      </c>
      <c r="C81" s="87" t="s">
        <v>1141</v>
      </c>
      <c r="D81" s="75">
        <v>1</v>
      </c>
      <c r="E81" s="87" t="s">
        <v>1088</v>
      </c>
      <c r="F81" s="87" t="s">
        <v>1089</v>
      </c>
      <c r="G81" s="87" t="s">
        <v>39</v>
      </c>
      <c r="H81" s="87" t="s">
        <v>1092</v>
      </c>
      <c r="I81" s="89">
        <v>25385</v>
      </c>
      <c r="J81" s="87" t="s">
        <v>41</v>
      </c>
      <c r="K81" s="90">
        <v>3817.36</v>
      </c>
      <c r="L81" s="90">
        <v>3817.36</v>
      </c>
      <c r="M81" s="90">
        <v>0</v>
      </c>
    </row>
    <row r="82" spans="2:13" x14ac:dyDescent="0.2">
      <c r="B82" s="87" t="s">
        <v>1086</v>
      </c>
      <c r="C82" s="87" t="s">
        <v>1142</v>
      </c>
      <c r="D82" s="75">
        <v>1</v>
      </c>
      <c r="E82" s="87" t="s">
        <v>1088</v>
      </c>
      <c r="F82" s="87" t="s">
        <v>1089</v>
      </c>
      <c r="G82" s="87" t="s">
        <v>39</v>
      </c>
      <c r="H82" s="87" t="s">
        <v>1092</v>
      </c>
      <c r="I82" s="89">
        <v>36814</v>
      </c>
      <c r="J82" s="87" t="s">
        <v>41</v>
      </c>
      <c r="K82" s="90">
        <v>133064.51</v>
      </c>
      <c r="L82" s="90">
        <v>39407.67</v>
      </c>
      <c r="M82" s="90">
        <v>93656.84</v>
      </c>
    </row>
    <row r="83" spans="2:13" x14ac:dyDescent="0.2">
      <c r="B83" s="87" t="s">
        <v>1086</v>
      </c>
      <c r="C83" s="87" t="s">
        <v>1142</v>
      </c>
      <c r="D83" s="75">
        <v>1</v>
      </c>
      <c r="E83" s="87" t="s">
        <v>1088</v>
      </c>
      <c r="F83" s="87" t="s">
        <v>1089</v>
      </c>
      <c r="G83" s="87" t="s">
        <v>39</v>
      </c>
      <c r="H83" s="87" t="s">
        <v>1092</v>
      </c>
      <c r="I83" s="89">
        <v>37467</v>
      </c>
      <c r="J83" s="87" t="s">
        <v>41</v>
      </c>
      <c r="K83" s="90">
        <v>5003.1899999999996</v>
      </c>
      <c r="L83" s="90">
        <v>1244.6400000000001</v>
      </c>
      <c r="M83" s="90">
        <v>3758.55</v>
      </c>
    </row>
    <row r="84" spans="2:13" x14ac:dyDescent="0.2">
      <c r="B84" s="87" t="s">
        <v>1086</v>
      </c>
      <c r="C84" s="87" t="s">
        <v>1142</v>
      </c>
      <c r="D84" s="75">
        <v>1</v>
      </c>
      <c r="E84" s="87" t="s">
        <v>1088</v>
      </c>
      <c r="F84" s="87" t="s">
        <v>1089</v>
      </c>
      <c r="G84" s="87" t="s">
        <v>39</v>
      </c>
      <c r="H84" s="87" t="s">
        <v>1092</v>
      </c>
      <c r="I84" s="89">
        <v>37636</v>
      </c>
      <c r="J84" s="87" t="s">
        <v>41</v>
      </c>
      <c r="K84" s="90">
        <v>1946.41</v>
      </c>
      <c r="L84" s="90">
        <v>438.09</v>
      </c>
      <c r="M84" s="90">
        <v>1508.32</v>
      </c>
    </row>
    <row r="85" spans="2:13" x14ac:dyDescent="0.2">
      <c r="B85" s="87" t="s">
        <v>1086</v>
      </c>
      <c r="C85" s="87" t="s">
        <v>1143</v>
      </c>
      <c r="D85" s="75">
        <v>1</v>
      </c>
      <c r="E85" s="87" t="s">
        <v>1088</v>
      </c>
      <c r="F85" s="87" t="s">
        <v>1089</v>
      </c>
      <c r="G85" s="87" t="s">
        <v>39</v>
      </c>
      <c r="H85" s="87" t="s">
        <v>1092</v>
      </c>
      <c r="I85" s="89">
        <v>34972</v>
      </c>
      <c r="J85" s="87" t="s">
        <v>41</v>
      </c>
      <c r="K85" s="90">
        <v>115.75</v>
      </c>
      <c r="L85" s="90">
        <v>47.99</v>
      </c>
      <c r="M85" s="90">
        <v>67.760000000000005</v>
      </c>
    </row>
    <row r="86" spans="2:13" x14ac:dyDescent="0.2">
      <c r="B86" s="87" t="s">
        <v>1086</v>
      </c>
      <c r="C86" s="87" t="s">
        <v>1143</v>
      </c>
      <c r="D86" s="75">
        <v>1</v>
      </c>
      <c r="E86" s="87" t="s">
        <v>1088</v>
      </c>
      <c r="F86" s="87" t="s">
        <v>1089</v>
      </c>
      <c r="G86" s="87" t="s">
        <v>39</v>
      </c>
      <c r="H86" s="87" t="s">
        <v>1092</v>
      </c>
      <c r="I86" s="89">
        <v>36814</v>
      </c>
      <c r="J86" s="87" t="s">
        <v>41</v>
      </c>
      <c r="K86" s="90">
        <v>50145.83</v>
      </c>
      <c r="L86" s="90">
        <v>14850.92</v>
      </c>
      <c r="M86" s="90">
        <v>35294.910000000003</v>
      </c>
    </row>
    <row r="87" spans="2:13" x14ac:dyDescent="0.2">
      <c r="B87" s="87" t="s">
        <v>1086</v>
      </c>
      <c r="C87" s="87" t="s">
        <v>1143</v>
      </c>
      <c r="D87" s="75">
        <v>1</v>
      </c>
      <c r="E87" s="87" t="s">
        <v>1088</v>
      </c>
      <c r="F87" s="87" t="s">
        <v>1089</v>
      </c>
      <c r="G87" s="87" t="s">
        <v>39</v>
      </c>
      <c r="H87" s="87" t="s">
        <v>1092</v>
      </c>
      <c r="I87" s="89">
        <v>37636</v>
      </c>
      <c r="J87" s="87" t="s">
        <v>41</v>
      </c>
      <c r="K87" s="90">
        <v>730.25</v>
      </c>
      <c r="L87" s="90">
        <v>164.36</v>
      </c>
      <c r="M87" s="90">
        <v>565.89</v>
      </c>
    </row>
    <row r="88" spans="2:13" x14ac:dyDescent="0.2">
      <c r="B88" s="87" t="s">
        <v>1086</v>
      </c>
      <c r="C88" s="87" t="s">
        <v>1144</v>
      </c>
      <c r="D88" s="75">
        <v>11</v>
      </c>
      <c r="E88" s="87" t="s">
        <v>1088</v>
      </c>
      <c r="F88" s="87" t="s">
        <v>1089</v>
      </c>
      <c r="G88" s="87" t="s">
        <v>39</v>
      </c>
      <c r="H88" s="87" t="s">
        <v>1092</v>
      </c>
      <c r="I88" s="89">
        <v>27576</v>
      </c>
      <c r="J88" s="87" t="s">
        <v>41</v>
      </c>
      <c r="K88" s="90">
        <v>400.18</v>
      </c>
      <c r="L88" s="90">
        <v>355.55</v>
      </c>
      <c r="M88" s="90">
        <v>44.63</v>
      </c>
    </row>
    <row r="89" spans="2:13" x14ac:dyDescent="0.2">
      <c r="B89" s="87" t="s">
        <v>1086</v>
      </c>
      <c r="C89" s="87" t="s">
        <v>1145</v>
      </c>
      <c r="D89" s="75">
        <v>1</v>
      </c>
      <c r="E89" s="87" t="s">
        <v>1088</v>
      </c>
      <c r="F89" s="87" t="s">
        <v>1089</v>
      </c>
      <c r="G89" s="87" t="s">
        <v>39</v>
      </c>
      <c r="H89" s="87" t="s">
        <v>1092</v>
      </c>
      <c r="I89" s="89">
        <v>31959</v>
      </c>
      <c r="J89" s="87" t="s">
        <v>41</v>
      </c>
      <c r="K89" s="90">
        <v>3269.16</v>
      </c>
      <c r="L89" s="90">
        <v>1975.08</v>
      </c>
      <c r="M89" s="90">
        <v>1294.08</v>
      </c>
    </row>
    <row r="90" spans="2:13" x14ac:dyDescent="0.2">
      <c r="B90" s="87" t="s">
        <v>1086</v>
      </c>
      <c r="C90" s="87" t="s">
        <v>1146</v>
      </c>
      <c r="D90" s="75">
        <v>1</v>
      </c>
      <c r="E90" s="87" t="s">
        <v>1088</v>
      </c>
      <c r="F90" s="87" t="s">
        <v>1089</v>
      </c>
      <c r="G90" s="87" t="s">
        <v>39</v>
      </c>
      <c r="H90" s="87" t="s">
        <v>1092</v>
      </c>
      <c r="I90" s="89">
        <v>27576</v>
      </c>
      <c r="J90" s="87" t="s">
        <v>41</v>
      </c>
      <c r="K90" s="90">
        <v>5875.33</v>
      </c>
      <c r="L90" s="90">
        <v>5220.0200000000004</v>
      </c>
      <c r="M90" s="90">
        <v>655.30999999999995</v>
      </c>
    </row>
    <row r="91" spans="2:13" x14ac:dyDescent="0.2">
      <c r="B91" s="87" t="s">
        <v>1086</v>
      </c>
      <c r="C91" s="87" t="s">
        <v>1146</v>
      </c>
      <c r="D91" s="75">
        <v>1</v>
      </c>
      <c r="E91" s="87" t="s">
        <v>1088</v>
      </c>
      <c r="F91" s="87" t="s">
        <v>1089</v>
      </c>
      <c r="G91" s="87" t="s">
        <v>39</v>
      </c>
      <c r="H91" s="87" t="s">
        <v>1092</v>
      </c>
      <c r="I91" s="89">
        <v>37636</v>
      </c>
      <c r="J91" s="87" t="s">
        <v>41</v>
      </c>
      <c r="K91" s="90">
        <v>13721.17</v>
      </c>
      <c r="L91" s="90">
        <v>3088.33</v>
      </c>
      <c r="M91" s="90">
        <v>10632.84</v>
      </c>
    </row>
    <row r="92" spans="2:13" x14ac:dyDescent="0.2">
      <c r="B92" s="87" t="s">
        <v>1086</v>
      </c>
      <c r="C92" s="87" t="s">
        <v>1146</v>
      </c>
      <c r="D92" s="75">
        <v>1</v>
      </c>
      <c r="E92" s="87" t="s">
        <v>1088</v>
      </c>
      <c r="F92" s="87" t="s">
        <v>1089</v>
      </c>
      <c r="G92" s="87" t="s">
        <v>39</v>
      </c>
      <c r="H92" s="87" t="s">
        <v>1092</v>
      </c>
      <c r="I92" s="89">
        <v>38042</v>
      </c>
      <c r="J92" s="87" t="s">
        <v>41</v>
      </c>
      <c r="K92" s="90">
        <v>2359.77</v>
      </c>
      <c r="L92" s="90">
        <v>475.22</v>
      </c>
      <c r="M92" s="90">
        <v>1884.55</v>
      </c>
    </row>
    <row r="93" spans="2:13" x14ac:dyDescent="0.2">
      <c r="B93" s="87" t="s">
        <v>1086</v>
      </c>
      <c r="C93" s="87" t="s">
        <v>1147</v>
      </c>
      <c r="D93" s="75">
        <v>1</v>
      </c>
      <c r="E93" s="87" t="s">
        <v>1088</v>
      </c>
      <c r="F93" s="87" t="s">
        <v>1089</v>
      </c>
      <c r="G93" s="87" t="s">
        <v>39</v>
      </c>
      <c r="H93" s="87" t="s">
        <v>1092</v>
      </c>
      <c r="I93" s="89">
        <v>26481</v>
      </c>
      <c r="J93" s="87" t="s">
        <v>41</v>
      </c>
      <c r="K93" s="90">
        <v>198.02</v>
      </c>
      <c r="L93" s="90">
        <v>190.01</v>
      </c>
      <c r="M93" s="90">
        <v>8.01</v>
      </c>
    </row>
    <row r="94" spans="2:13" x14ac:dyDescent="0.2">
      <c r="B94" s="87" t="s">
        <v>1086</v>
      </c>
      <c r="C94" s="87" t="s">
        <v>1148</v>
      </c>
      <c r="D94" s="75">
        <v>6</v>
      </c>
      <c r="E94" s="87" t="s">
        <v>1088</v>
      </c>
      <c r="F94" s="87" t="s">
        <v>1089</v>
      </c>
      <c r="G94" s="87" t="s">
        <v>39</v>
      </c>
      <c r="H94" s="87" t="s">
        <v>1092</v>
      </c>
      <c r="I94" s="89">
        <v>31959</v>
      </c>
      <c r="J94" s="87" t="s">
        <v>41</v>
      </c>
      <c r="K94" s="90">
        <v>146.28</v>
      </c>
      <c r="L94" s="90">
        <v>88.38</v>
      </c>
      <c r="M94" s="90">
        <v>57.9</v>
      </c>
    </row>
    <row r="95" spans="2:13" x14ac:dyDescent="0.2">
      <c r="B95" s="87" t="s">
        <v>1086</v>
      </c>
      <c r="C95" s="87" t="s">
        <v>1149</v>
      </c>
      <c r="D95" s="75">
        <v>1</v>
      </c>
      <c r="E95" s="87" t="s">
        <v>1088</v>
      </c>
      <c r="F95" s="87" t="s">
        <v>1089</v>
      </c>
      <c r="G95" s="87" t="s">
        <v>39</v>
      </c>
      <c r="H95" s="87" t="s">
        <v>1092</v>
      </c>
      <c r="I95" s="89">
        <v>27211</v>
      </c>
      <c r="J95" s="87" t="s">
        <v>41</v>
      </c>
      <c r="K95" s="90">
        <v>331.8</v>
      </c>
      <c r="L95" s="90">
        <v>302.64999999999998</v>
      </c>
      <c r="M95" s="90">
        <v>29.15</v>
      </c>
    </row>
    <row r="96" spans="2:13" x14ac:dyDescent="0.2">
      <c r="B96" s="87" t="s">
        <v>1086</v>
      </c>
      <c r="C96" s="87" t="s">
        <v>1150</v>
      </c>
      <c r="D96" s="75">
        <v>2</v>
      </c>
      <c r="E96" s="87" t="s">
        <v>1088</v>
      </c>
      <c r="F96" s="87" t="s">
        <v>1089</v>
      </c>
      <c r="G96" s="87" t="s">
        <v>39</v>
      </c>
      <c r="H96" s="87" t="s">
        <v>1092</v>
      </c>
      <c r="I96" s="89">
        <v>29768</v>
      </c>
      <c r="J96" s="87" t="s">
        <v>41</v>
      </c>
      <c r="K96" s="90">
        <v>41910.6</v>
      </c>
      <c r="L96" s="90">
        <v>31278.29</v>
      </c>
      <c r="M96" s="90">
        <v>10632.31</v>
      </c>
    </row>
    <row r="97" spans="2:13" x14ac:dyDescent="0.2">
      <c r="B97" s="87" t="s">
        <v>1086</v>
      </c>
      <c r="C97" s="87" t="s">
        <v>831</v>
      </c>
      <c r="D97" s="75">
        <v>0</v>
      </c>
      <c r="E97" s="87" t="s">
        <v>1088</v>
      </c>
      <c r="F97" s="87" t="s">
        <v>1089</v>
      </c>
      <c r="G97" s="87" t="s">
        <v>39</v>
      </c>
      <c r="H97" s="87" t="s">
        <v>1092</v>
      </c>
      <c r="I97" s="89">
        <v>37830</v>
      </c>
      <c r="J97" s="87" t="s">
        <v>41</v>
      </c>
      <c r="K97" s="90">
        <v>1716.55</v>
      </c>
      <c r="L97" s="90">
        <v>386.36</v>
      </c>
      <c r="M97" s="90">
        <v>1330.19</v>
      </c>
    </row>
    <row r="98" spans="2:13" x14ac:dyDescent="0.2">
      <c r="B98" s="87" t="s">
        <v>1086</v>
      </c>
      <c r="C98" s="87" t="s">
        <v>831</v>
      </c>
      <c r="D98" s="75">
        <v>0</v>
      </c>
      <c r="E98" s="87" t="s">
        <v>1088</v>
      </c>
      <c r="F98" s="87" t="s">
        <v>1089</v>
      </c>
      <c r="G98" s="87" t="s">
        <v>39</v>
      </c>
      <c r="H98" s="87" t="s">
        <v>1092</v>
      </c>
      <c r="I98" s="89">
        <v>38202</v>
      </c>
      <c r="J98" s="87" t="s">
        <v>41</v>
      </c>
      <c r="K98" s="90">
        <v>838.23</v>
      </c>
      <c r="L98" s="90">
        <v>168.81</v>
      </c>
      <c r="M98" s="90">
        <v>669.42</v>
      </c>
    </row>
    <row r="99" spans="2:13" x14ac:dyDescent="0.2">
      <c r="B99" s="87" t="s">
        <v>1086</v>
      </c>
      <c r="C99" s="87" t="s">
        <v>1151</v>
      </c>
      <c r="D99" s="75">
        <v>0</v>
      </c>
      <c r="E99" s="87" t="s">
        <v>1088</v>
      </c>
      <c r="F99" s="87" t="s">
        <v>1089</v>
      </c>
      <c r="G99" s="87" t="s">
        <v>39</v>
      </c>
      <c r="H99" s="87" t="s">
        <v>1092</v>
      </c>
      <c r="I99" s="89">
        <v>37830</v>
      </c>
      <c r="J99" s="87" t="s">
        <v>41</v>
      </c>
      <c r="K99" s="90">
        <v>267.18</v>
      </c>
      <c r="L99" s="90">
        <v>60.14</v>
      </c>
      <c r="M99" s="90">
        <v>207.04</v>
      </c>
    </row>
    <row r="100" spans="2:13" x14ac:dyDescent="0.2">
      <c r="B100" s="87" t="s">
        <v>1086</v>
      </c>
      <c r="C100" s="87" t="s">
        <v>1151</v>
      </c>
      <c r="D100" s="75">
        <v>0</v>
      </c>
      <c r="E100" s="87" t="s">
        <v>1088</v>
      </c>
      <c r="F100" s="87" t="s">
        <v>1089</v>
      </c>
      <c r="G100" s="87" t="s">
        <v>39</v>
      </c>
      <c r="H100" s="87" t="s">
        <v>1092</v>
      </c>
      <c r="I100" s="89">
        <v>38202</v>
      </c>
      <c r="J100" s="87" t="s">
        <v>41</v>
      </c>
      <c r="K100" s="90">
        <v>130.47</v>
      </c>
      <c r="L100" s="90">
        <v>26.27</v>
      </c>
      <c r="M100" s="90">
        <v>104.2</v>
      </c>
    </row>
    <row r="101" spans="2:13" x14ac:dyDescent="0.2">
      <c r="B101" s="87" t="s">
        <v>1086</v>
      </c>
      <c r="C101" s="87" t="s">
        <v>1152</v>
      </c>
      <c r="D101" s="75">
        <v>1</v>
      </c>
      <c r="E101" s="87" t="s">
        <v>1088</v>
      </c>
      <c r="F101" s="87" t="s">
        <v>1089</v>
      </c>
      <c r="G101" s="87" t="s">
        <v>39</v>
      </c>
      <c r="H101" s="87" t="s">
        <v>1092</v>
      </c>
      <c r="I101" s="89">
        <v>29768</v>
      </c>
      <c r="J101" s="87" t="s">
        <v>41</v>
      </c>
      <c r="K101" s="90">
        <v>5956.94</v>
      </c>
      <c r="L101" s="90">
        <v>4445.72</v>
      </c>
      <c r="M101" s="90">
        <v>1511.22</v>
      </c>
    </row>
    <row r="102" spans="2:13" x14ac:dyDescent="0.2">
      <c r="B102" s="87" t="s">
        <v>1086</v>
      </c>
      <c r="C102" s="87" t="s">
        <v>1153</v>
      </c>
      <c r="D102" s="75">
        <v>1</v>
      </c>
      <c r="E102" s="87" t="s">
        <v>1088</v>
      </c>
      <c r="F102" s="87" t="s">
        <v>1089</v>
      </c>
      <c r="G102" s="87" t="s">
        <v>39</v>
      </c>
      <c r="H102" s="87" t="s">
        <v>1092</v>
      </c>
      <c r="I102" s="89">
        <v>27576</v>
      </c>
      <c r="J102" s="87" t="s">
        <v>41</v>
      </c>
      <c r="K102" s="90">
        <v>1500</v>
      </c>
      <c r="L102" s="90">
        <v>1332.7</v>
      </c>
      <c r="M102" s="90">
        <v>167.3</v>
      </c>
    </row>
    <row r="103" spans="2:13" x14ac:dyDescent="0.2">
      <c r="B103" s="87" t="s">
        <v>1086</v>
      </c>
      <c r="C103" s="87" t="s">
        <v>1154</v>
      </c>
      <c r="D103" s="75">
        <v>3</v>
      </c>
      <c r="E103" s="87" t="s">
        <v>1088</v>
      </c>
      <c r="F103" s="87" t="s">
        <v>1089</v>
      </c>
      <c r="G103" s="87" t="s">
        <v>39</v>
      </c>
      <c r="H103" s="87" t="s">
        <v>1092</v>
      </c>
      <c r="I103" s="89">
        <v>31959</v>
      </c>
      <c r="J103" s="87" t="s">
        <v>41</v>
      </c>
      <c r="K103" s="90">
        <v>1471.26</v>
      </c>
      <c r="L103" s="90">
        <v>888.87</v>
      </c>
      <c r="M103" s="90">
        <v>582.39</v>
      </c>
    </row>
    <row r="104" spans="2:13" x14ac:dyDescent="0.2">
      <c r="B104" s="87" t="s">
        <v>1086</v>
      </c>
      <c r="C104" s="87" t="s">
        <v>1155</v>
      </c>
      <c r="D104" s="75">
        <v>0</v>
      </c>
      <c r="E104" s="87" t="s">
        <v>1088</v>
      </c>
      <c r="F104" s="87" t="s">
        <v>1089</v>
      </c>
      <c r="G104" s="87" t="s">
        <v>39</v>
      </c>
      <c r="H104" s="87" t="s">
        <v>1092</v>
      </c>
      <c r="I104" s="89">
        <v>37830</v>
      </c>
      <c r="J104" s="87" t="s">
        <v>41</v>
      </c>
      <c r="K104" s="90">
        <v>174.82</v>
      </c>
      <c r="L104" s="90">
        <v>39.35</v>
      </c>
      <c r="M104" s="90">
        <v>135.47</v>
      </c>
    </row>
    <row r="105" spans="2:13" x14ac:dyDescent="0.2">
      <c r="B105" s="87" t="s">
        <v>1086</v>
      </c>
      <c r="C105" s="87" t="s">
        <v>1156</v>
      </c>
      <c r="D105" s="75">
        <v>2</v>
      </c>
      <c r="E105" s="87" t="s">
        <v>1088</v>
      </c>
      <c r="F105" s="87" t="s">
        <v>1089</v>
      </c>
      <c r="G105" s="87" t="s">
        <v>39</v>
      </c>
      <c r="H105" s="87" t="s">
        <v>1092</v>
      </c>
      <c r="I105" s="89">
        <v>36054</v>
      </c>
      <c r="J105" s="87" t="s">
        <v>41</v>
      </c>
      <c r="K105" s="90">
        <v>16182.23</v>
      </c>
      <c r="L105" s="90">
        <v>5559.23</v>
      </c>
      <c r="M105" s="90">
        <v>10623</v>
      </c>
    </row>
    <row r="106" spans="2:13" x14ac:dyDescent="0.2">
      <c r="B106" s="87" t="s">
        <v>1086</v>
      </c>
      <c r="C106" s="87" t="s">
        <v>1157</v>
      </c>
      <c r="D106" s="75">
        <v>1</v>
      </c>
      <c r="E106" s="87" t="s">
        <v>1088</v>
      </c>
      <c r="F106" s="87" t="s">
        <v>1089</v>
      </c>
      <c r="G106" s="87" t="s">
        <v>39</v>
      </c>
      <c r="H106" s="87" t="s">
        <v>1092</v>
      </c>
      <c r="I106" s="89">
        <v>36814</v>
      </c>
      <c r="J106" s="87" t="s">
        <v>41</v>
      </c>
      <c r="K106" s="90">
        <v>33559.68</v>
      </c>
      <c r="L106" s="90">
        <v>9938.86</v>
      </c>
      <c r="M106" s="90">
        <v>23620.82</v>
      </c>
    </row>
    <row r="107" spans="2:13" x14ac:dyDescent="0.2">
      <c r="B107" s="87" t="s">
        <v>1086</v>
      </c>
      <c r="C107" s="87" t="s">
        <v>1157</v>
      </c>
      <c r="D107" s="75">
        <v>1</v>
      </c>
      <c r="E107" s="87" t="s">
        <v>1088</v>
      </c>
      <c r="F107" s="87" t="s">
        <v>1089</v>
      </c>
      <c r="G107" s="87" t="s">
        <v>39</v>
      </c>
      <c r="H107" s="87" t="s">
        <v>1092</v>
      </c>
      <c r="I107" s="89">
        <v>37636</v>
      </c>
      <c r="J107" s="87" t="s">
        <v>41</v>
      </c>
      <c r="K107" s="90">
        <v>9240.23</v>
      </c>
      <c r="L107" s="90">
        <v>2079.77</v>
      </c>
      <c r="M107" s="90">
        <v>7160.46</v>
      </c>
    </row>
    <row r="108" spans="2:13" x14ac:dyDescent="0.2">
      <c r="B108" s="87" t="s">
        <v>1086</v>
      </c>
      <c r="C108" s="87" t="s">
        <v>1158</v>
      </c>
      <c r="D108" s="75">
        <v>1</v>
      </c>
      <c r="E108" s="87" t="s">
        <v>1088</v>
      </c>
      <c r="F108" s="87" t="s">
        <v>1089</v>
      </c>
      <c r="G108" s="87" t="s">
        <v>39</v>
      </c>
      <c r="H108" s="87" t="s">
        <v>1092</v>
      </c>
      <c r="I108" s="89">
        <v>36814</v>
      </c>
      <c r="J108" s="87" t="s">
        <v>41</v>
      </c>
      <c r="K108" s="90">
        <v>6007.1</v>
      </c>
      <c r="L108" s="90">
        <v>1779.03</v>
      </c>
      <c r="M108" s="90">
        <v>4228.07</v>
      </c>
    </row>
    <row r="109" spans="2:13" x14ac:dyDescent="0.2">
      <c r="B109" s="87" t="s">
        <v>1086</v>
      </c>
      <c r="C109" s="87" t="s">
        <v>1159</v>
      </c>
      <c r="D109" s="75">
        <v>1</v>
      </c>
      <c r="E109" s="87" t="s">
        <v>1088</v>
      </c>
      <c r="F109" s="87" t="s">
        <v>1089</v>
      </c>
      <c r="G109" s="87" t="s">
        <v>39</v>
      </c>
      <c r="H109" s="87" t="s">
        <v>1092</v>
      </c>
      <c r="I109" s="89">
        <v>27576</v>
      </c>
      <c r="J109" s="87" t="s">
        <v>41</v>
      </c>
      <c r="K109" s="90">
        <v>408.54</v>
      </c>
      <c r="L109" s="90">
        <v>362.97</v>
      </c>
      <c r="M109" s="90">
        <v>45.57</v>
      </c>
    </row>
    <row r="110" spans="2:13" x14ac:dyDescent="0.2">
      <c r="B110" s="87" t="s">
        <v>1086</v>
      </c>
      <c r="C110" s="87" t="s">
        <v>1160</v>
      </c>
      <c r="D110" s="75">
        <v>1</v>
      </c>
      <c r="E110" s="87" t="s">
        <v>1088</v>
      </c>
      <c r="F110" s="87" t="s">
        <v>1089</v>
      </c>
      <c r="G110" s="87" t="s">
        <v>39</v>
      </c>
      <c r="H110" s="87" t="s">
        <v>1092</v>
      </c>
      <c r="I110" s="89">
        <v>27211</v>
      </c>
      <c r="J110" s="87" t="s">
        <v>41</v>
      </c>
      <c r="K110" s="90">
        <v>1546.78</v>
      </c>
      <c r="L110" s="90">
        <v>1410.91</v>
      </c>
      <c r="M110" s="90">
        <v>135.87</v>
      </c>
    </row>
    <row r="111" spans="2:13" x14ac:dyDescent="0.2">
      <c r="B111" s="87" t="s">
        <v>1086</v>
      </c>
      <c r="C111" s="87" t="s">
        <v>1161</v>
      </c>
      <c r="D111" s="75">
        <v>0</v>
      </c>
      <c r="E111" s="87" t="s">
        <v>1088</v>
      </c>
      <c r="F111" s="87" t="s">
        <v>1089</v>
      </c>
      <c r="G111" s="87" t="s">
        <v>39</v>
      </c>
      <c r="H111" s="87" t="s">
        <v>1092</v>
      </c>
      <c r="I111" s="89">
        <v>37830</v>
      </c>
      <c r="J111" s="87" t="s">
        <v>41</v>
      </c>
      <c r="K111" s="90">
        <v>317.29000000000002</v>
      </c>
      <c r="L111" s="90">
        <v>71.41</v>
      </c>
      <c r="M111" s="90">
        <v>245.88</v>
      </c>
    </row>
    <row r="112" spans="2:13" x14ac:dyDescent="0.2">
      <c r="B112" s="87" t="s">
        <v>1086</v>
      </c>
      <c r="C112" s="87" t="s">
        <v>1161</v>
      </c>
      <c r="D112" s="75">
        <v>0</v>
      </c>
      <c r="E112" s="87" t="s">
        <v>1088</v>
      </c>
      <c r="F112" s="87" t="s">
        <v>1089</v>
      </c>
      <c r="G112" s="87" t="s">
        <v>39</v>
      </c>
      <c r="H112" s="87" t="s">
        <v>1092</v>
      </c>
      <c r="I112" s="89">
        <v>38202</v>
      </c>
      <c r="J112" s="87" t="s">
        <v>41</v>
      </c>
      <c r="K112" s="90">
        <v>154.94999999999999</v>
      </c>
      <c r="L112" s="90">
        <v>31.2</v>
      </c>
      <c r="M112" s="90">
        <v>123.75</v>
      </c>
    </row>
    <row r="113" spans="2:13" x14ac:dyDescent="0.2">
      <c r="B113" s="87" t="s">
        <v>1086</v>
      </c>
      <c r="C113" s="87" t="s">
        <v>1162</v>
      </c>
      <c r="D113" s="75">
        <v>0</v>
      </c>
      <c r="E113" s="87" t="s">
        <v>1088</v>
      </c>
      <c r="F113" s="87" t="s">
        <v>1089</v>
      </c>
      <c r="G113" s="87" t="s">
        <v>39</v>
      </c>
      <c r="H113" s="87" t="s">
        <v>1092</v>
      </c>
      <c r="I113" s="89">
        <v>37830</v>
      </c>
      <c r="J113" s="87" t="s">
        <v>41</v>
      </c>
      <c r="K113" s="90">
        <v>204.54</v>
      </c>
      <c r="L113" s="90">
        <v>46.04</v>
      </c>
      <c r="M113" s="90">
        <v>158.5</v>
      </c>
    </row>
    <row r="114" spans="2:13" x14ac:dyDescent="0.2">
      <c r="B114" s="87" t="s">
        <v>1086</v>
      </c>
      <c r="C114" s="87" t="s">
        <v>1163</v>
      </c>
      <c r="D114" s="75">
        <v>1</v>
      </c>
      <c r="E114" s="87" t="s">
        <v>1088</v>
      </c>
      <c r="F114" s="87" t="s">
        <v>1089</v>
      </c>
      <c r="G114" s="87" t="s">
        <v>39</v>
      </c>
      <c r="H114" s="87" t="s">
        <v>1092</v>
      </c>
      <c r="I114" s="89">
        <v>24654</v>
      </c>
      <c r="J114" s="87" t="s">
        <v>41</v>
      </c>
      <c r="K114" s="90">
        <v>121.8</v>
      </c>
      <c r="L114" s="90">
        <v>121.8</v>
      </c>
      <c r="M114" s="90">
        <v>0</v>
      </c>
    </row>
    <row r="115" spans="2:13" x14ac:dyDescent="0.2">
      <c r="B115" s="87" t="s">
        <v>1086</v>
      </c>
      <c r="C115" s="87" t="s">
        <v>1164</v>
      </c>
      <c r="D115" s="75">
        <v>1</v>
      </c>
      <c r="E115" s="87" t="s">
        <v>1088</v>
      </c>
      <c r="F115" s="87" t="s">
        <v>1089</v>
      </c>
      <c r="G115" s="87" t="s">
        <v>39</v>
      </c>
      <c r="H115" s="87" t="s">
        <v>1092</v>
      </c>
      <c r="I115" s="89">
        <v>24654</v>
      </c>
      <c r="J115" s="87" t="s">
        <v>41</v>
      </c>
      <c r="K115" s="90">
        <v>121.8</v>
      </c>
      <c r="L115" s="90">
        <v>121.8</v>
      </c>
      <c r="M115" s="90">
        <v>0</v>
      </c>
    </row>
    <row r="116" spans="2:13" x14ac:dyDescent="0.2">
      <c r="B116" s="87" t="s">
        <v>1086</v>
      </c>
      <c r="C116" s="87" t="s">
        <v>1165</v>
      </c>
      <c r="D116" s="75">
        <v>1</v>
      </c>
      <c r="E116" s="87" t="s">
        <v>1088</v>
      </c>
      <c r="F116" s="87" t="s">
        <v>1089</v>
      </c>
      <c r="G116" s="87" t="s">
        <v>39</v>
      </c>
      <c r="H116" s="87" t="s">
        <v>1092</v>
      </c>
      <c r="I116" s="89">
        <v>27576</v>
      </c>
      <c r="J116" s="87" t="s">
        <v>41</v>
      </c>
      <c r="K116" s="90">
        <v>2464.48</v>
      </c>
      <c r="L116" s="90">
        <v>2189.6</v>
      </c>
      <c r="M116" s="90">
        <v>274.88</v>
      </c>
    </row>
    <row r="117" spans="2:13" x14ac:dyDescent="0.2">
      <c r="B117" s="87" t="s">
        <v>1086</v>
      </c>
      <c r="C117" s="87" t="s">
        <v>1166</v>
      </c>
      <c r="D117" s="75">
        <v>6</v>
      </c>
      <c r="E117" s="87" t="s">
        <v>1088</v>
      </c>
      <c r="F117" s="87" t="s">
        <v>1089</v>
      </c>
      <c r="G117" s="87" t="s">
        <v>39</v>
      </c>
      <c r="H117" s="87" t="s">
        <v>1092</v>
      </c>
      <c r="I117" s="89">
        <v>40801</v>
      </c>
      <c r="J117" s="87" t="s">
        <v>41</v>
      </c>
      <c r="K117" s="90">
        <v>45676.88</v>
      </c>
      <c r="L117" s="90">
        <v>1623.29</v>
      </c>
      <c r="M117" s="90">
        <v>44053.59</v>
      </c>
    </row>
    <row r="118" spans="2:13" x14ac:dyDescent="0.2">
      <c r="B118" s="87" t="s">
        <v>1086</v>
      </c>
      <c r="C118" s="87" t="s">
        <v>1167</v>
      </c>
      <c r="D118" s="75">
        <v>1</v>
      </c>
      <c r="E118" s="87" t="s">
        <v>1088</v>
      </c>
      <c r="F118" s="87" t="s">
        <v>1089</v>
      </c>
      <c r="G118" s="87" t="s">
        <v>39</v>
      </c>
      <c r="H118" s="87" t="s">
        <v>1092</v>
      </c>
      <c r="I118" s="89">
        <v>37605</v>
      </c>
      <c r="J118" s="87" t="s">
        <v>41</v>
      </c>
      <c r="K118" s="90">
        <v>40748.660000000003</v>
      </c>
      <c r="L118" s="90">
        <v>10137.040000000001</v>
      </c>
      <c r="M118" s="90">
        <v>30611.62</v>
      </c>
    </row>
    <row r="119" spans="2:13" x14ac:dyDescent="0.2">
      <c r="B119" s="87" t="s">
        <v>1086</v>
      </c>
      <c r="C119" s="87" t="s">
        <v>1168</v>
      </c>
      <c r="D119" s="75">
        <v>3</v>
      </c>
      <c r="E119" s="87" t="s">
        <v>1088</v>
      </c>
      <c r="F119" s="87" t="s">
        <v>1089</v>
      </c>
      <c r="G119" s="87" t="s">
        <v>39</v>
      </c>
      <c r="H119" s="87" t="s">
        <v>1092</v>
      </c>
      <c r="I119" s="89">
        <v>36054</v>
      </c>
      <c r="J119" s="87" t="s">
        <v>41</v>
      </c>
      <c r="K119" s="90">
        <v>112012.42</v>
      </c>
      <c r="L119" s="90">
        <v>38480.68</v>
      </c>
      <c r="M119" s="90">
        <v>73531.740000000005</v>
      </c>
    </row>
    <row r="120" spans="2:13" x14ac:dyDescent="0.2">
      <c r="B120" s="87" t="s">
        <v>1086</v>
      </c>
      <c r="C120" s="87" t="s">
        <v>1168</v>
      </c>
      <c r="D120" s="75">
        <v>6</v>
      </c>
      <c r="E120" s="87" t="s">
        <v>1088</v>
      </c>
      <c r="F120" s="87" t="s">
        <v>1089</v>
      </c>
      <c r="G120" s="87" t="s">
        <v>39</v>
      </c>
      <c r="H120" s="87" t="s">
        <v>1092</v>
      </c>
      <c r="I120" s="89">
        <v>36814</v>
      </c>
      <c r="J120" s="87" t="s">
        <v>41</v>
      </c>
      <c r="K120" s="90">
        <v>180529.51</v>
      </c>
      <c r="L120" s="90">
        <v>53464.66</v>
      </c>
      <c r="M120" s="90">
        <v>127064.85</v>
      </c>
    </row>
    <row r="121" spans="2:13" x14ac:dyDescent="0.2">
      <c r="B121" s="87" t="s">
        <v>1086</v>
      </c>
      <c r="C121" s="87" t="s">
        <v>1169</v>
      </c>
      <c r="D121" s="75">
        <v>1</v>
      </c>
      <c r="E121" s="87" t="s">
        <v>1088</v>
      </c>
      <c r="F121" s="87" t="s">
        <v>1089</v>
      </c>
      <c r="G121" s="87" t="s">
        <v>39</v>
      </c>
      <c r="H121" s="87" t="s">
        <v>1092</v>
      </c>
      <c r="I121" s="89">
        <v>27576</v>
      </c>
      <c r="J121" s="87" t="s">
        <v>41</v>
      </c>
      <c r="K121" s="90">
        <v>12692.01</v>
      </c>
      <c r="L121" s="90">
        <v>11276.39</v>
      </c>
      <c r="M121" s="90">
        <v>1415.62</v>
      </c>
    </row>
    <row r="122" spans="2:13" x14ac:dyDescent="0.2">
      <c r="B122" s="87" t="s">
        <v>1086</v>
      </c>
      <c r="C122" s="87" t="s">
        <v>1170</v>
      </c>
      <c r="D122" s="75">
        <v>0</v>
      </c>
      <c r="E122" s="87" t="s">
        <v>1088</v>
      </c>
      <c r="F122" s="87" t="s">
        <v>1089</v>
      </c>
      <c r="G122" s="87" t="s">
        <v>39</v>
      </c>
      <c r="H122" s="87" t="s">
        <v>1092</v>
      </c>
      <c r="I122" s="89">
        <v>37830</v>
      </c>
      <c r="J122" s="87" t="s">
        <v>41</v>
      </c>
      <c r="K122" s="90">
        <v>243.7</v>
      </c>
      <c r="L122" s="90">
        <v>54.85</v>
      </c>
      <c r="M122" s="90">
        <v>188.85</v>
      </c>
    </row>
    <row r="123" spans="2:13" x14ac:dyDescent="0.2">
      <c r="B123" s="87" t="s">
        <v>1086</v>
      </c>
      <c r="C123" s="87" t="s">
        <v>1170</v>
      </c>
      <c r="D123" s="75">
        <v>0</v>
      </c>
      <c r="E123" s="87" t="s">
        <v>1088</v>
      </c>
      <c r="F123" s="87" t="s">
        <v>1089</v>
      </c>
      <c r="G123" s="87" t="s">
        <v>39</v>
      </c>
      <c r="H123" s="87" t="s">
        <v>1092</v>
      </c>
      <c r="I123" s="89">
        <v>38202</v>
      </c>
      <c r="J123" s="87" t="s">
        <v>41</v>
      </c>
      <c r="K123" s="90">
        <v>374.22</v>
      </c>
      <c r="L123" s="90">
        <v>75.36</v>
      </c>
      <c r="M123" s="90">
        <v>298.86</v>
      </c>
    </row>
    <row r="124" spans="2:13" x14ac:dyDescent="0.2">
      <c r="B124" s="87" t="s">
        <v>1086</v>
      </c>
      <c r="C124" s="87" t="s">
        <v>1170</v>
      </c>
      <c r="D124" s="75">
        <v>1</v>
      </c>
      <c r="E124" s="87" t="s">
        <v>1088</v>
      </c>
      <c r="F124" s="87" t="s">
        <v>1089</v>
      </c>
      <c r="G124" s="87" t="s">
        <v>39</v>
      </c>
      <c r="H124" s="87" t="s">
        <v>1092</v>
      </c>
      <c r="I124" s="89">
        <v>38226</v>
      </c>
      <c r="J124" s="87" t="s">
        <v>41</v>
      </c>
      <c r="K124" s="90">
        <v>3565.79</v>
      </c>
      <c r="L124" s="90">
        <v>718.1</v>
      </c>
      <c r="M124" s="90">
        <v>2847.69</v>
      </c>
    </row>
    <row r="125" spans="2:13" x14ac:dyDescent="0.2">
      <c r="B125" s="87" t="s">
        <v>1086</v>
      </c>
      <c r="C125" s="87" t="s">
        <v>834</v>
      </c>
      <c r="D125" s="75">
        <v>0</v>
      </c>
      <c r="E125" s="87" t="s">
        <v>1088</v>
      </c>
      <c r="F125" s="87" t="s">
        <v>1089</v>
      </c>
      <c r="G125" s="87" t="s">
        <v>39</v>
      </c>
      <c r="H125" s="87" t="s">
        <v>1092</v>
      </c>
      <c r="I125" s="89">
        <v>37830</v>
      </c>
      <c r="J125" s="87" t="s">
        <v>41</v>
      </c>
      <c r="K125" s="90">
        <v>766.32</v>
      </c>
      <c r="L125" s="90">
        <v>172.48</v>
      </c>
      <c r="M125" s="90">
        <v>593.84</v>
      </c>
    </row>
    <row r="126" spans="2:13" x14ac:dyDescent="0.2">
      <c r="B126" s="87" t="s">
        <v>1086</v>
      </c>
      <c r="C126" s="87" t="s">
        <v>1171</v>
      </c>
      <c r="D126" s="75">
        <v>1</v>
      </c>
      <c r="E126" s="87" t="s">
        <v>1088</v>
      </c>
      <c r="F126" s="87" t="s">
        <v>1089</v>
      </c>
      <c r="G126" s="87" t="s">
        <v>39</v>
      </c>
      <c r="H126" s="87" t="s">
        <v>1092</v>
      </c>
      <c r="I126" s="89">
        <v>38014</v>
      </c>
      <c r="J126" s="87" t="s">
        <v>41</v>
      </c>
      <c r="K126" s="90">
        <v>3395.42</v>
      </c>
      <c r="L126" s="90">
        <v>683.79</v>
      </c>
      <c r="M126" s="90">
        <v>2711.63</v>
      </c>
    </row>
    <row r="127" spans="2:13" x14ac:dyDescent="0.2">
      <c r="B127" s="87" t="s">
        <v>1086</v>
      </c>
      <c r="C127" s="87" t="s">
        <v>1172</v>
      </c>
      <c r="D127" s="75">
        <v>1</v>
      </c>
      <c r="E127" s="87" t="s">
        <v>1088</v>
      </c>
      <c r="F127" s="87" t="s">
        <v>1089</v>
      </c>
      <c r="G127" s="87" t="s">
        <v>39</v>
      </c>
      <c r="H127" s="87" t="s">
        <v>1092</v>
      </c>
      <c r="I127" s="89">
        <v>25020</v>
      </c>
      <c r="J127" s="87" t="s">
        <v>41</v>
      </c>
      <c r="K127" s="90">
        <v>720</v>
      </c>
      <c r="L127" s="90">
        <v>720</v>
      </c>
      <c r="M127" s="90">
        <v>0</v>
      </c>
    </row>
    <row r="128" spans="2:13" x14ac:dyDescent="0.2">
      <c r="B128" s="87" t="s">
        <v>1086</v>
      </c>
      <c r="C128" s="87" t="s">
        <v>1173</v>
      </c>
      <c r="D128" s="75">
        <v>2</v>
      </c>
      <c r="E128" s="87" t="s">
        <v>1088</v>
      </c>
      <c r="F128" s="87" t="s">
        <v>1089</v>
      </c>
      <c r="G128" s="87" t="s">
        <v>39</v>
      </c>
      <c r="H128" s="87" t="s">
        <v>1092</v>
      </c>
      <c r="I128" s="89">
        <v>29768</v>
      </c>
      <c r="J128" s="87" t="s">
        <v>41</v>
      </c>
      <c r="K128" s="90">
        <v>1455.52</v>
      </c>
      <c r="L128" s="90">
        <v>1086.27</v>
      </c>
      <c r="M128" s="90">
        <v>369.25</v>
      </c>
    </row>
    <row r="129" spans="1:13" x14ac:dyDescent="0.2">
      <c r="B129" s="87" t="s">
        <v>1086</v>
      </c>
      <c r="C129" s="87" t="s">
        <v>1174</v>
      </c>
      <c r="D129" s="75">
        <v>1</v>
      </c>
      <c r="E129" s="87" t="s">
        <v>1088</v>
      </c>
      <c r="F129" s="87" t="s">
        <v>1089</v>
      </c>
      <c r="G129" s="87" t="s">
        <v>39</v>
      </c>
      <c r="H129" s="87" t="s">
        <v>1092</v>
      </c>
      <c r="I129" s="89">
        <v>31959</v>
      </c>
      <c r="J129" s="87" t="s">
        <v>41</v>
      </c>
      <c r="K129" s="90">
        <v>9509.36</v>
      </c>
      <c r="L129" s="90">
        <v>5745.13</v>
      </c>
      <c r="M129" s="90">
        <v>3764.23</v>
      </c>
    </row>
    <row r="130" spans="1:13" x14ac:dyDescent="0.2">
      <c r="B130" s="87" t="s">
        <v>1086</v>
      </c>
      <c r="C130" s="87" t="s">
        <v>1175</v>
      </c>
      <c r="D130" s="75">
        <v>0</v>
      </c>
      <c r="E130" s="87" t="s">
        <v>1088</v>
      </c>
      <c r="F130" s="87" t="s">
        <v>1089</v>
      </c>
      <c r="G130" s="87" t="s">
        <v>39</v>
      </c>
      <c r="H130" s="87" t="s">
        <v>1092</v>
      </c>
      <c r="I130" s="89">
        <v>37830</v>
      </c>
      <c r="J130" s="87" t="s">
        <v>41</v>
      </c>
      <c r="K130" s="90">
        <v>325.06</v>
      </c>
      <c r="L130" s="90">
        <v>73.16</v>
      </c>
      <c r="M130" s="90">
        <v>251.9</v>
      </c>
    </row>
    <row r="131" spans="1:13" x14ac:dyDescent="0.2">
      <c r="B131" s="87" t="s">
        <v>1086</v>
      </c>
      <c r="C131" s="87" t="s">
        <v>1175</v>
      </c>
      <c r="D131" s="75">
        <v>0</v>
      </c>
      <c r="E131" s="87" t="s">
        <v>1088</v>
      </c>
      <c r="F131" s="87" t="s">
        <v>1089</v>
      </c>
      <c r="G131" s="87" t="s">
        <v>39</v>
      </c>
      <c r="H131" s="87" t="s">
        <v>1092</v>
      </c>
      <c r="I131" s="89">
        <v>38202</v>
      </c>
      <c r="J131" s="87" t="s">
        <v>41</v>
      </c>
      <c r="K131" s="90">
        <v>158.72</v>
      </c>
      <c r="L131" s="90">
        <v>31.96</v>
      </c>
      <c r="M131" s="90">
        <v>126.76</v>
      </c>
    </row>
    <row r="132" spans="1:13" x14ac:dyDescent="0.2">
      <c r="B132" s="87" t="s">
        <v>1086</v>
      </c>
      <c r="C132" s="87" t="s">
        <v>1176</v>
      </c>
      <c r="D132" s="75">
        <v>1</v>
      </c>
      <c r="E132" s="87" t="s">
        <v>1088</v>
      </c>
      <c r="F132" s="87" t="s">
        <v>1089</v>
      </c>
      <c r="G132" s="87" t="s">
        <v>39</v>
      </c>
      <c r="H132" s="87" t="s">
        <v>1092</v>
      </c>
      <c r="I132" s="89">
        <v>28672</v>
      </c>
      <c r="J132" s="87" t="s">
        <v>41</v>
      </c>
      <c r="K132" s="90">
        <v>80.709999999999994</v>
      </c>
      <c r="L132" s="90">
        <v>65.97</v>
      </c>
      <c r="M132" s="90">
        <v>14.74</v>
      </c>
    </row>
    <row r="133" spans="1:13" x14ac:dyDescent="0.2">
      <c r="B133" s="87" t="s">
        <v>1086</v>
      </c>
      <c r="C133" s="87" t="s">
        <v>1177</v>
      </c>
      <c r="D133" s="75">
        <v>3</v>
      </c>
      <c r="E133" s="87" t="s">
        <v>1088</v>
      </c>
      <c r="F133" s="87" t="s">
        <v>1089</v>
      </c>
      <c r="G133" s="87" t="s">
        <v>39</v>
      </c>
      <c r="H133" s="87" t="s">
        <v>1092</v>
      </c>
      <c r="I133" s="89">
        <v>29403</v>
      </c>
      <c r="J133" s="87" t="s">
        <v>41</v>
      </c>
      <c r="K133" s="90">
        <v>1210.46</v>
      </c>
      <c r="L133" s="90">
        <v>932.06</v>
      </c>
      <c r="M133" s="90">
        <v>278.39999999999998</v>
      </c>
    </row>
    <row r="134" spans="1:13" x14ac:dyDescent="0.2">
      <c r="B134" s="87" t="s">
        <v>1086</v>
      </c>
      <c r="C134" s="87" t="s">
        <v>1178</v>
      </c>
      <c r="D134" s="75">
        <v>1</v>
      </c>
      <c r="E134" s="87" t="s">
        <v>1088</v>
      </c>
      <c r="F134" s="87" t="s">
        <v>1089</v>
      </c>
      <c r="G134" s="87" t="s">
        <v>39</v>
      </c>
      <c r="H134" s="87" t="s">
        <v>1092</v>
      </c>
      <c r="I134" s="89">
        <v>25385</v>
      </c>
      <c r="J134" s="87" t="s">
        <v>41</v>
      </c>
      <c r="K134" s="90">
        <v>201.32</v>
      </c>
      <c r="L134" s="90">
        <v>201.32</v>
      </c>
      <c r="M134" s="90">
        <v>0</v>
      </c>
    </row>
    <row r="135" spans="1:13" x14ac:dyDescent="0.2">
      <c r="B135" s="87" t="s">
        <v>1086</v>
      </c>
      <c r="C135" s="87" t="s">
        <v>1179</v>
      </c>
      <c r="D135" s="75">
        <v>1</v>
      </c>
      <c r="E135" s="87" t="s">
        <v>1088</v>
      </c>
      <c r="F135" s="87" t="s">
        <v>1089</v>
      </c>
      <c r="G135" s="87" t="s">
        <v>39</v>
      </c>
      <c r="H135" s="87" t="s">
        <v>1092</v>
      </c>
      <c r="I135" s="89">
        <v>37377</v>
      </c>
      <c r="J135" s="87" t="s">
        <v>41</v>
      </c>
      <c r="K135" s="90">
        <v>124371.68</v>
      </c>
      <c r="L135" s="90">
        <v>30939.93</v>
      </c>
      <c r="M135" s="90">
        <v>93431.75</v>
      </c>
    </row>
    <row r="136" spans="1:13" x14ac:dyDescent="0.2">
      <c r="B136" s="87" t="s">
        <v>1086</v>
      </c>
      <c r="C136" s="87" t="s">
        <v>1180</v>
      </c>
      <c r="D136" s="75">
        <v>1</v>
      </c>
      <c r="E136" s="87" t="s">
        <v>1088</v>
      </c>
      <c r="F136" s="87" t="s">
        <v>1089</v>
      </c>
      <c r="G136" s="87" t="s">
        <v>39</v>
      </c>
      <c r="H136" s="87" t="s">
        <v>1092</v>
      </c>
      <c r="I136" s="89">
        <v>26846</v>
      </c>
      <c r="J136" s="87" t="s">
        <v>41</v>
      </c>
      <c r="K136" s="90">
        <v>414.13</v>
      </c>
      <c r="L136" s="90">
        <v>387.56</v>
      </c>
      <c r="M136" s="90">
        <v>26.57</v>
      </c>
    </row>
    <row r="137" spans="1:13" x14ac:dyDescent="0.2">
      <c r="B137" s="87" t="s">
        <v>1086</v>
      </c>
      <c r="C137" s="87" t="s">
        <v>1181</v>
      </c>
      <c r="D137" s="75">
        <v>1</v>
      </c>
      <c r="E137" s="87" t="s">
        <v>1088</v>
      </c>
      <c r="F137" s="87" t="s">
        <v>1089</v>
      </c>
      <c r="G137" s="87" t="s">
        <v>39</v>
      </c>
      <c r="H137" s="87" t="s">
        <v>1092</v>
      </c>
      <c r="I137" s="89">
        <v>25750</v>
      </c>
      <c r="J137" s="87" t="s">
        <v>41</v>
      </c>
      <c r="K137" s="90">
        <v>1000</v>
      </c>
      <c r="L137" s="90">
        <v>1000</v>
      </c>
      <c r="M137" s="90">
        <v>0</v>
      </c>
    </row>
    <row r="138" spans="1:13" x14ac:dyDescent="0.2">
      <c r="B138" s="87" t="s">
        <v>1086</v>
      </c>
      <c r="C138" s="87" t="s">
        <v>1182</v>
      </c>
      <c r="D138" s="75">
        <v>3</v>
      </c>
      <c r="E138" s="87" t="s">
        <v>1088</v>
      </c>
      <c r="F138" s="87" t="s">
        <v>1089</v>
      </c>
      <c r="G138" s="87" t="s">
        <v>39</v>
      </c>
      <c r="H138" s="87" t="s">
        <v>1092</v>
      </c>
      <c r="I138" s="89">
        <v>27576</v>
      </c>
      <c r="J138" s="87" t="s">
        <v>41</v>
      </c>
      <c r="K138" s="90">
        <v>9670.74</v>
      </c>
      <c r="L138" s="90">
        <v>8592.1</v>
      </c>
      <c r="M138" s="90">
        <v>1078.6400000000001</v>
      </c>
    </row>
    <row r="139" spans="1:13" x14ac:dyDescent="0.2">
      <c r="B139" s="87" t="s">
        <v>1086</v>
      </c>
      <c r="C139" s="87" t="s">
        <v>1183</v>
      </c>
      <c r="D139" s="75">
        <v>3</v>
      </c>
      <c r="E139" s="87" t="s">
        <v>1088</v>
      </c>
      <c r="F139" s="87" t="s">
        <v>1089</v>
      </c>
      <c r="G139" s="87" t="s">
        <v>39</v>
      </c>
      <c r="H139" s="87" t="s">
        <v>1092</v>
      </c>
      <c r="I139" s="89">
        <v>27576</v>
      </c>
      <c r="J139" s="87" t="s">
        <v>41</v>
      </c>
      <c r="K139" s="90">
        <v>13828.98</v>
      </c>
      <c r="L139" s="90">
        <v>12286.55</v>
      </c>
      <c r="M139" s="90">
        <v>1542.43</v>
      </c>
    </row>
    <row r="141" spans="1:13" x14ac:dyDescent="0.2">
      <c r="A141" s="77" t="s">
        <v>1388</v>
      </c>
    </row>
    <row r="142" spans="1:13" x14ac:dyDescent="0.2">
      <c r="B142" s="106" t="s">
        <v>1389</v>
      </c>
      <c r="C142" s="106" t="s">
        <v>1390</v>
      </c>
      <c r="D142" s="75">
        <v>0</v>
      </c>
      <c r="E142" s="106" t="s">
        <v>1391</v>
      </c>
      <c r="F142" s="106" t="s">
        <v>1392</v>
      </c>
      <c r="G142" s="106" t="s">
        <v>39</v>
      </c>
      <c r="H142" s="106" t="s">
        <v>1393</v>
      </c>
      <c r="I142" s="107">
        <v>37438</v>
      </c>
      <c r="J142" s="106" t="s">
        <v>41</v>
      </c>
      <c r="K142" s="108">
        <v>162541.4</v>
      </c>
      <c r="L142" s="108">
        <v>0</v>
      </c>
      <c r="M142" s="108">
        <v>162541.4</v>
      </c>
    </row>
    <row r="143" spans="1:13" x14ac:dyDescent="0.2">
      <c r="B143" s="106" t="s">
        <v>1389</v>
      </c>
      <c r="C143" s="106" t="s">
        <v>1394</v>
      </c>
      <c r="D143" s="75">
        <v>0</v>
      </c>
      <c r="E143" s="106" t="s">
        <v>1391</v>
      </c>
      <c r="F143" s="106" t="s">
        <v>1392</v>
      </c>
      <c r="G143" s="106" t="s">
        <v>39</v>
      </c>
      <c r="H143" s="106" t="s">
        <v>1393</v>
      </c>
      <c r="I143" s="107">
        <v>37438</v>
      </c>
      <c r="J143" s="106" t="s">
        <v>41</v>
      </c>
      <c r="K143" s="108">
        <v>3998600</v>
      </c>
      <c r="L143" s="108">
        <v>0</v>
      </c>
      <c r="M143" s="108">
        <v>3998600</v>
      </c>
    </row>
    <row r="144" spans="1:13" x14ac:dyDescent="0.2">
      <c r="B144" s="106" t="s">
        <v>1389</v>
      </c>
      <c r="C144" s="106" t="s">
        <v>1395</v>
      </c>
      <c r="D144" s="75">
        <v>0</v>
      </c>
      <c r="E144" s="106" t="s">
        <v>1391</v>
      </c>
      <c r="F144" s="106" t="s">
        <v>1392</v>
      </c>
      <c r="G144" s="106" t="s">
        <v>39</v>
      </c>
      <c r="H144" s="106" t="s">
        <v>1393</v>
      </c>
      <c r="I144" s="107">
        <v>37438</v>
      </c>
      <c r="J144" s="106" t="s">
        <v>41</v>
      </c>
      <c r="K144" s="108">
        <v>2526.52</v>
      </c>
      <c r="L144" s="108">
        <v>0</v>
      </c>
      <c r="M144" s="108">
        <v>2526.52</v>
      </c>
    </row>
    <row r="145" spans="2:13" x14ac:dyDescent="0.2">
      <c r="B145" s="106" t="s">
        <v>1389</v>
      </c>
      <c r="C145" s="106" t="s">
        <v>1396</v>
      </c>
      <c r="D145" s="75">
        <v>0</v>
      </c>
      <c r="E145" s="106" t="s">
        <v>1391</v>
      </c>
      <c r="F145" s="106" t="s">
        <v>1392</v>
      </c>
      <c r="G145" s="106" t="s">
        <v>39</v>
      </c>
      <c r="H145" s="106" t="s">
        <v>1397</v>
      </c>
      <c r="I145" s="107">
        <v>37438</v>
      </c>
      <c r="J145" s="106" t="s">
        <v>41</v>
      </c>
      <c r="K145" s="108">
        <v>32400</v>
      </c>
      <c r="L145" s="108">
        <v>11325.44</v>
      </c>
      <c r="M145" s="108">
        <v>21074.560000000001</v>
      </c>
    </row>
    <row r="146" spans="2:13" x14ac:dyDescent="0.2">
      <c r="B146" s="106" t="s">
        <v>1389</v>
      </c>
      <c r="C146" s="106" t="s">
        <v>1398</v>
      </c>
      <c r="D146" s="75">
        <v>0</v>
      </c>
      <c r="E146" s="106" t="s">
        <v>1391</v>
      </c>
      <c r="F146" s="106" t="s">
        <v>1392</v>
      </c>
      <c r="G146" s="106" t="s">
        <v>39</v>
      </c>
      <c r="H146" s="106" t="s">
        <v>1397</v>
      </c>
      <c r="I146" s="107">
        <v>37438</v>
      </c>
      <c r="J146" s="106" t="s">
        <v>41</v>
      </c>
      <c r="K146" s="108">
        <v>165100</v>
      </c>
      <c r="L146" s="108">
        <v>57710.8</v>
      </c>
      <c r="M146" s="108">
        <v>107389.2</v>
      </c>
    </row>
    <row r="147" spans="2:13" x14ac:dyDescent="0.2">
      <c r="B147" s="106" t="s">
        <v>1389</v>
      </c>
      <c r="C147" s="106" t="s">
        <v>1399</v>
      </c>
      <c r="D147" s="75">
        <v>0</v>
      </c>
      <c r="E147" s="106" t="s">
        <v>1391</v>
      </c>
      <c r="F147" s="106" t="s">
        <v>1392</v>
      </c>
      <c r="G147" s="106" t="s">
        <v>39</v>
      </c>
      <c r="H147" s="106" t="s">
        <v>1400</v>
      </c>
      <c r="I147" s="107">
        <v>37760</v>
      </c>
      <c r="J147" s="106" t="s">
        <v>41</v>
      </c>
      <c r="K147" s="108">
        <v>24997.69</v>
      </c>
      <c r="L147" s="108">
        <v>9355.7999999999993</v>
      </c>
      <c r="M147" s="108">
        <v>15641.89</v>
      </c>
    </row>
    <row r="148" spans="2:13" x14ac:dyDescent="0.2">
      <c r="B148" s="106" t="s">
        <v>1389</v>
      </c>
      <c r="C148" s="106" t="s">
        <v>1401</v>
      </c>
      <c r="D148" s="75">
        <v>1</v>
      </c>
      <c r="E148" s="106" t="s">
        <v>1391</v>
      </c>
      <c r="F148" s="106" t="s">
        <v>1392</v>
      </c>
      <c r="G148" s="106" t="s">
        <v>39</v>
      </c>
      <c r="H148" s="106" t="s">
        <v>1400</v>
      </c>
      <c r="I148" s="107">
        <v>37438</v>
      </c>
      <c r="J148" s="106" t="s">
        <v>41</v>
      </c>
      <c r="K148" s="108">
        <v>6409532.4299999997</v>
      </c>
      <c r="L148" s="108">
        <v>2977292.87</v>
      </c>
      <c r="M148" s="108">
        <v>3432239.56</v>
      </c>
    </row>
    <row r="149" spans="2:13" x14ac:dyDescent="0.2">
      <c r="B149" s="106" t="s">
        <v>1389</v>
      </c>
      <c r="C149" s="106" t="s">
        <v>1402</v>
      </c>
      <c r="D149" s="75">
        <v>1</v>
      </c>
      <c r="E149" s="106" t="s">
        <v>1391</v>
      </c>
      <c r="F149" s="106" t="s">
        <v>1392</v>
      </c>
      <c r="G149" s="106" t="s">
        <v>39</v>
      </c>
      <c r="H149" s="106" t="s">
        <v>1400</v>
      </c>
      <c r="I149" s="107">
        <v>37994</v>
      </c>
      <c r="J149" s="106" t="s">
        <v>41</v>
      </c>
      <c r="K149" s="108">
        <v>47160.4</v>
      </c>
      <c r="L149" s="108">
        <v>13912.12</v>
      </c>
      <c r="M149" s="108">
        <v>33248.28</v>
      </c>
    </row>
    <row r="150" spans="2:13" x14ac:dyDescent="0.2">
      <c r="B150" s="106" t="s">
        <v>1389</v>
      </c>
      <c r="C150" s="106" t="s">
        <v>1403</v>
      </c>
      <c r="D150" s="75">
        <v>1</v>
      </c>
      <c r="E150" s="106" t="s">
        <v>1391</v>
      </c>
      <c r="F150" s="106" t="s">
        <v>1392</v>
      </c>
      <c r="G150" s="106" t="s">
        <v>39</v>
      </c>
      <c r="H150" s="106" t="s">
        <v>1400</v>
      </c>
      <c r="I150" s="107">
        <v>38261</v>
      </c>
      <c r="J150" s="106" t="s">
        <v>41</v>
      </c>
      <c r="K150" s="108">
        <v>29729.38</v>
      </c>
      <c r="L150" s="108">
        <v>8770.0499999999993</v>
      </c>
      <c r="M150" s="108">
        <v>20959.330000000002</v>
      </c>
    </row>
    <row r="151" spans="2:13" x14ac:dyDescent="0.2">
      <c r="B151" s="106" t="s">
        <v>1389</v>
      </c>
      <c r="C151" s="106" t="s">
        <v>1404</v>
      </c>
      <c r="D151" s="75">
        <v>2</v>
      </c>
      <c r="E151" s="106" t="s">
        <v>1391</v>
      </c>
      <c r="F151" s="106" t="s">
        <v>1392</v>
      </c>
      <c r="G151" s="106" t="s">
        <v>39</v>
      </c>
      <c r="H151" s="106" t="s">
        <v>1400</v>
      </c>
      <c r="I151" s="107">
        <v>37438</v>
      </c>
      <c r="J151" s="106" t="s">
        <v>41</v>
      </c>
      <c r="K151" s="108">
        <v>2915955.58</v>
      </c>
      <c r="L151" s="108">
        <v>1354490.96</v>
      </c>
      <c r="M151" s="108">
        <v>1561464.62</v>
      </c>
    </row>
    <row r="152" spans="2:13" x14ac:dyDescent="0.2">
      <c r="B152" s="106" t="s">
        <v>1389</v>
      </c>
      <c r="C152" s="106" t="s">
        <v>1405</v>
      </c>
      <c r="D152" s="75">
        <v>1</v>
      </c>
      <c r="E152" s="106" t="s">
        <v>1391</v>
      </c>
      <c r="F152" s="106" t="s">
        <v>1392</v>
      </c>
      <c r="G152" s="106" t="s">
        <v>39</v>
      </c>
      <c r="H152" s="106" t="s">
        <v>1400</v>
      </c>
      <c r="I152" s="107">
        <v>37438</v>
      </c>
      <c r="J152" s="106" t="s">
        <v>41</v>
      </c>
      <c r="K152" s="108">
        <v>15633.14</v>
      </c>
      <c r="L152" s="108">
        <v>7261.75</v>
      </c>
      <c r="M152" s="108">
        <v>8371.39</v>
      </c>
    </row>
    <row r="153" spans="2:13" x14ac:dyDescent="0.2">
      <c r="B153" s="106" t="s">
        <v>1389</v>
      </c>
      <c r="C153" s="106" t="s">
        <v>1406</v>
      </c>
      <c r="D153" s="75">
        <v>1</v>
      </c>
      <c r="E153" s="106" t="s">
        <v>1391</v>
      </c>
      <c r="F153" s="106" t="s">
        <v>1392</v>
      </c>
      <c r="G153" s="106" t="s">
        <v>39</v>
      </c>
      <c r="H153" s="106" t="s">
        <v>1400</v>
      </c>
      <c r="I153" s="107">
        <v>37994</v>
      </c>
      <c r="J153" s="106" t="s">
        <v>41</v>
      </c>
      <c r="K153" s="108">
        <v>259614.07999999999</v>
      </c>
      <c r="L153" s="108">
        <v>76585.09</v>
      </c>
      <c r="M153" s="108">
        <v>183028.99</v>
      </c>
    </row>
    <row r="154" spans="2:13" x14ac:dyDescent="0.2">
      <c r="B154" s="106" t="s">
        <v>1389</v>
      </c>
      <c r="C154" s="106" t="s">
        <v>1406</v>
      </c>
      <c r="D154" s="75">
        <v>1</v>
      </c>
      <c r="E154" s="106" t="s">
        <v>1391</v>
      </c>
      <c r="F154" s="106" t="s">
        <v>1392</v>
      </c>
      <c r="G154" s="106" t="s">
        <v>39</v>
      </c>
      <c r="H154" s="106" t="s">
        <v>1400</v>
      </c>
      <c r="I154" s="107">
        <v>38398</v>
      </c>
      <c r="J154" s="106" t="s">
        <v>41</v>
      </c>
      <c r="K154" s="108">
        <v>15725.34</v>
      </c>
      <c r="L154" s="108">
        <v>3584.67</v>
      </c>
      <c r="M154" s="108">
        <v>12140.67</v>
      </c>
    </row>
    <row r="155" spans="2:13" x14ac:dyDescent="0.2">
      <c r="B155" s="106" t="s">
        <v>1389</v>
      </c>
      <c r="C155" s="106" t="s">
        <v>1407</v>
      </c>
      <c r="D155" s="75">
        <v>1</v>
      </c>
      <c r="E155" s="106" t="s">
        <v>1391</v>
      </c>
      <c r="F155" s="106" t="s">
        <v>1392</v>
      </c>
      <c r="G155" s="106" t="s">
        <v>39</v>
      </c>
      <c r="H155" s="106" t="s">
        <v>1408</v>
      </c>
      <c r="I155" s="107">
        <v>37945</v>
      </c>
      <c r="J155" s="106" t="s">
        <v>41</v>
      </c>
      <c r="K155" s="108">
        <v>1295273.3400000001</v>
      </c>
      <c r="L155" s="108">
        <v>466150.04</v>
      </c>
      <c r="M155" s="108">
        <v>829123.3</v>
      </c>
    </row>
    <row r="156" spans="2:13" x14ac:dyDescent="0.2">
      <c r="B156" s="106" t="s">
        <v>1389</v>
      </c>
      <c r="C156" s="106" t="s">
        <v>1409</v>
      </c>
      <c r="D156" s="75">
        <v>1</v>
      </c>
      <c r="E156" s="106" t="s">
        <v>1391</v>
      </c>
      <c r="F156" s="106" t="s">
        <v>1392</v>
      </c>
      <c r="G156" s="106" t="s">
        <v>39</v>
      </c>
      <c r="H156" s="106" t="s">
        <v>1410</v>
      </c>
      <c r="I156" s="107">
        <v>37438</v>
      </c>
      <c r="J156" s="106" t="s">
        <v>41</v>
      </c>
      <c r="K156" s="108">
        <v>727067.25</v>
      </c>
      <c r="L156" s="108">
        <v>200335.46</v>
      </c>
      <c r="M156" s="108">
        <v>526731.79</v>
      </c>
    </row>
    <row r="157" spans="2:13" x14ac:dyDescent="0.2">
      <c r="B157" s="106" t="s">
        <v>1389</v>
      </c>
      <c r="C157" s="106" t="s">
        <v>1411</v>
      </c>
      <c r="D157" s="75">
        <v>1</v>
      </c>
      <c r="E157" s="106" t="s">
        <v>1391</v>
      </c>
      <c r="F157" s="106" t="s">
        <v>1392</v>
      </c>
      <c r="G157" s="106" t="s">
        <v>39</v>
      </c>
      <c r="H157" s="106" t="s">
        <v>1410</v>
      </c>
      <c r="I157" s="107">
        <v>37438</v>
      </c>
      <c r="J157" s="106" t="s">
        <v>41</v>
      </c>
      <c r="K157" s="108">
        <v>603946.41</v>
      </c>
      <c r="L157" s="108">
        <v>166410.85999999999</v>
      </c>
      <c r="M157" s="108">
        <v>437535.55</v>
      </c>
    </row>
    <row r="158" spans="2:13" x14ac:dyDescent="0.2">
      <c r="B158" s="106" t="s">
        <v>1389</v>
      </c>
      <c r="C158" s="106" t="s">
        <v>1412</v>
      </c>
      <c r="D158" s="75">
        <v>1</v>
      </c>
      <c r="E158" s="106" t="s">
        <v>1391</v>
      </c>
      <c r="F158" s="106" t="s">
        <v>1392</v>
      </c>
      <c r="G158" s="106" t="s">
        <v>39</v>
      </c>
      <c r="H158" s="106" t="s">
        <v>1413</v>
      </c>
      <c r="I158" s="107">
        <v>38356</v>
      </c>
      <c r="J158" s="106" t="s">
        <v>41</v>
      </c>
      <c r="K158" s="108">
        <v>35641.589999999997</v>
      </c>
      <c r="L158" s="108">
        <v>5814.38</v>
      </c>
      <c r="M158" s="108">
        <v>29827.21</v>
      </c>
    </row>
    <row r="159" spans="2:13" x14ac:dyDescent="0.2">
      <c r="B159" s="106" t="s">
        <v>1389</v>
      </c>
      <c r="C159" s="106" t="s">
        <v>1414</v>
      </c>
      <c r="D159" s="75">
        <v>0</v>
      </c>
      <c r="E159" s="106" t="s">
        <v>1391</v>
      </c>
      <c r="F159" s="106" t="s">
        <v>1392</v>
      </c>
      <c r="G159" s="106" t="s">
        <v>39</v>
      </c>
      <c r="H159" s="106" t="s">
        <v>1413</v>
      </c>
      <c r="I159" s="107">
        <v>37438</v>
      </c>
      <c r="J159" s="106" t="s">
        <v>41</v>
      </c>
      <c r="K159" s="108">
        <v>2676979.31</v>
      </c>
      <c r="L159" s="108">
        <v>767148.65</v>
      </c>
      <c r="M159" s="108">
        <v>1909830.66</v>
      </c>
    </row>
    <row r="160" spans="2:13" x14ac:dyDescent="0.2">
      <c r="B160" s="106" t="s">
        <v>1389</v>
      </c>
      <c r="C160" s="106" t="s">
        <v>1415</v>
      </c>
      <c r="D160" s="75">
        <v>1</v>
      </c>
      <c r="E160" s="106" t="s">
        <v>1391</v>
      </c>
      <c r="F160" s="106" t="s">
        <v>1392</v>
      </c>
      <c r="G160" s="106" t="s">
        <v>39</v>
      </c>
      <c r="H160" s="106" t="s">
        <v>1413</v>
      </c>
      <c r="I160" s="107">
        <v>38169</v>
      </c>
      <c r="J160" s="106" t="s">
        <v>41</v>
      </c>
      <c r="K160" s="108">
        <v>20703.53</v>
      </c>
      <c r="L160" s="108">
        <v>4138.32</v>
      </c>
      <c r="M160" s="108">
        <v>16565.21</v>
      </c>
    </row>
    <row r="161" spans="2:13" x14ac:dyDescent="0.2">
      <c r="B161" s="106" t="s">
        <v>1389</v>
      </c>
      <c r="C161" s="106" t="s">
        <v>1415</v>
      </c>
      <c r="D161" s="75">
        <v>1</v>
      </c>
      <c r="E161" s="106" t="s">
        <v>1391</v>
      </c>
      <c r="F161" s="106" t="s">
        <v>1392</v>
      </c>
      <c r="G161" s="106" t="s">
        <v>39</v>
      </c>
      <c r="H161" s="106" t="s">
        <v>1413</v>
      </c>
      <c r="I161" s="107">
        <v>38693</v>
      </c>
      <c r="J161" s="106" t="s">
        <v>41</v>
      </c>
      <c r="K161" s="108">
        <v>27560.28</v>
      </c>
      <c r="L161" s="108">
        <v>4496.04</v>
      </c>
      <c r="M161" s="108">
        <v>23064.240000000002</v>
      </c>
    </row>
    <row r="162" spans="2:13" x14ac:dyDescent="0.2">
      <c r="B162" s="106" t="s">
        <v>1389</v>
      </c>
      <c r="C162" s="106" t="s">
        <v>1416</v>
      </c>
      <c r="D162" s="75">
        <v>1</v>
      </c>
      <c r="E162" s="106" t="s">
        <v>1391</v>
      </c>
      <c r="F162" s="106" t="s">
        <v>1392</v>
      </c>
      <c r="G162" s="106" t="s">
        <v>39</v>
      </c>
      <c r="H162" s="106" t="s">
        <v>1413</v>
      </c>
      <c r="I162" s="107">
        <v>37438</v>
      </c>
      <c r="J162" s="106" t="s">
        <v>41</v>
      </c>
      <c r="K162" s="108">
        <v>408133.14</v>
      </c>
      <c r="L162" s="108">
        <v>116959.73</v>
      </c>
      <c r="M162" s="108">
        <v>291173.40999999997</v>
      </c>
    </row>
    <row r="163" spans="2:13" x14ac:dyDescent="0.2">
      <c r="B163" s="106" t="s">
        <v>1389</v>
      </c>
      <c r="C163" s="106" t="s">
        <v>1417</v>
      </c>
      <c r="D163" s="75">
        <v>0</v>
      </c>
      <c r="E163" s="106" t="s">
        <v>1391</v>
      </c>
      <c r="F163" s="106" t="s">
        <v>1392</v>
      </c>
      <c r="G163" s="106" t="s">
        <v>1418</v>
      </c>
      <c r="H163" s="106" t="s">
        <v>1419</v>
      </c>
      <c r="I163" s="107">
        <v>38322</v>
      </c>
      <c r="J163" s="106" t="s">
        <v>41</v>
      </c>
      <c r="K163" s="108">
        <v>1362.48</v>
      </c>
      <c r="L163" s="108">
        <v>274.51</v>
      </c>
      <c r="M163" s="108">
        <v>1087.97</v>
      </c>
    </row>
    <row r="164" spans="2:13" x14ac:dyDescent="0.2">
      <c r="B164" s="106" t="s">
        <v>1389</v>
      </c>
      <c r="C164" s="106" t="s">
        <v>1420</v>
      </c>
      <c r="D164" s="75">
        <v>1</v>
      </c>
      <c r="E164" s="106" t="s">
        <v>1391</v>
      </c>
      <c r="F164" s="106" t="s">
        <v>1392</v>
      </c>
      <c r="G164" s="106" t="s">
        <v>39</v>
      </c>
      <c r="H164" s="106" t="s">
        <v>1421</v>
      </c>
      <c r="I164" s="107">
        <v>37438</v>
      </c>
      <c r="J164" s="106" t="s">
        <v>41</v>
      </c>
      <c r="K164" s="108">
        <v>4784882.25</v>
      </c>
      <c r="L164" s="108">
        <v>1298552.3</v>
      </c>
      <c r="M164" s="108">
        <v>3486329.95</v>
      </c>
    </row>
    <row r="165" spans="2:13" x14ac:dyDescent="0.2">
      <c r="B165" s="106" t="s">
        <v>1389</v>
      </c>
      <c r="C165" s="106" t="s">
        <v>1422</v>
      </c>
      <c r="D165" s="75">
        <v>0</v>
      </c>
      <c r="E165" s="106" t="s">
        <v>1391</v>
      </c>
      <c r="F165" s="106" t="s">
        <v>1392</v>
      </c>
      <c r="G165" s="106" t="s">
        <v>39</v>
      </c>
      <c r="H165" s="106" t="s">
        <v>1423</v>
      </c>
      <c r="I165" s="107">
        <v>37438</v>
      </c>
      <c r="J165" s="106" t="s">
        <v>41</v>
      </c>
      <c r="K165" s="108">
        <v>14964.37</v>
      </c>
      <c r="L165" s="108">
        <v>9695.7199999999993</v>
      </c>
      <c r="M165" s="108">
        <v>5268.65</v>
      </c>
    </row>
    <row r="166" spans="2:13" x14ac:dyDescent="0.2">
      <c r="B166" s="106" t="s">
        <v>1389</v>
      </c>
      <c r="C166" s="106" t="s">
        <v>1424</v>
      </c>
      <c r="D166" s="75">
        <v>1</v>
      </c>
      <c r="E166" s="106" t="s">
        <v>1391</v>
      </c>
      <c r="F166" s="106" t="s">
        <v>1392</v>
      </c>
      <c r="G166" s="106" t="s">
        <v>39</v>
      </c>
      <c r="H166" s="106" t="s">
        <v>1425</v>
      </c>
      <c r="I166" s="107">
        <v>37438</v>
      </c>
      <c r="J166" s="106" t="s">
        <v>41</v>
      </c>
      <c r="K166" s="108">
        <v>25263.49</v>
      </c>
      <c r="L166" s="108">
        <v>16393.14</v>
      </c>
      <c r="M166" s="108">
        <v>8870.35</v>
      </c>
    </row>
    <row r="167" spans="2:13" x14ac:dyDescent="0.2">
      <c r="B167" s="106" t="s">
        <v>1389</v>
      </c>
      <c r="C167" s="106" t="s">
        <v>1426</v>
      </c>
      <c r="D167" s="75">
        <v>0</v>
      </c>
      <c r="E167" s="106" t="s">
        <v>1391</v>
      </c>
      <c r="F167" s="106" t="s">
        <v>1392</v>
      </c>
      <c r="G167" s="106" t="s">
        <v>39</v>
      </c>
      <c r="H167" s="106" t="s">
        <v>1427</v>
      </c>
      <c r="I167" s="107">
        <v>37438</v>
      </c>
      <c r="J167" s="106" t="s">
        <v>41</v>
      </c>
      <c r="K167" s="108">
        <v>13405.73</v>
      </c>
      <c r="L167" s="108">
        <v>8732.8799999999992</v>
      </c>
      <c r="M167" s="108">
        <v>4672.8500000000004</v>
      </c>
    </row>
    <row r="168" spans="2:13" x14ac:dyDescent="0.2">
      <c r="B168" s="106" t="s">
        <v>1389</v>
      </c>
      <c r="C168" s="106" t="s">
        <v>1428</v>
      </c>
      <c r="D168" s="75">
        <v>0</v>
      </c>
      <c r="E168" s="106" t="s">
        <v>1391</v>
      </c>
      <c r="F168" s="106" t="s">
        <v>1392</v>
      </c>
      <c r="G168" s="106" t="s">
        <v>39</v>
      </c>
      <c r="H168" s="106" t="s">
        <v>1429</v>
      </c>
      <c r="I168" s="107">
        <v>37438</v>
      </c>
      <c r="J168" s="106" t="s">
        <v>41</v>
      </c>
      <c r="K168" s="108">
        <v>83902.13</v>
      </c>
      <c r="L168" s="108">
        <v>52549.83</v>
      </c>
      <c r="M168" s="108">
        <v>31352.3</v>
      </c>
    </row>
    <row r="169" spans="2:13" x14ac:dyDescent="0.2">
      <c r="B169" s="106" t="s">
        <v>1389</v>
      </c>
      <c r="C169" s="106" t="s">
        <v>1430</v>
      </c>
      <c r="D169" s="75">
        <v>1</v>
      </c>
      <c r="E169" s="106" t="s">
        <v>1391</v>
      </c>
      <c r="F169" s="106" t="s">
        <v>1392</v>
      </c>
      <c r="G169" s="106" t="s">
        <v>39</v>
      </c>
      <c r="H169" s="106" t="s">
        <v>1429</v>
      </c>
      <c r="I169" s="107">
        <v>37438</v>
      </c>
      <c r="J169" s="106" t="s">
        <v>41</v>
      </c>
      <c r="K169" s="108">
        <v>113815.7</v>
      </c>
      <c r="L169" s="108">
        <v>71285.39</v>
      </c>
      <c r="M169" s="108">
        <v>42530.31</v>
      </c>
    </row>
    <row r="170" spans="2:13" x14ac:dyDescent="0.2">
      <c r="B170" s="106" t="s">
        <v>1389</v>
      </c>
      <c r="C170" s="106" t="s">
        <v>1431</v>
      </c>
      <c r="D170" s="75">
        <v>0</v>
      </c>
      <c r="E170" s="106" t="s">
        <v>1391</v>
      </c>
      <c r="F170" s="106" t="s">
        <v>1392</v>
      </c>
      <c r="G170" s="106" t="s">
        <v>1432</v>
      </c>
      <c r="H170" s="106" t="s">
        <v>1433</v>
      </c>
      <c r="I170" s="107">
        <v>39052</v>
      </c>
      <c r="J170" s="106" t="s">
        <v>41</v>
      </c>
      <c r="K170" s="108">
        <v>659969.68000000005</v>
      </c>
      <c r="L170" s="108">
        <v>659969.68000000005</v>
      </c>
      <c r="M170" s="108">
        <v>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workbookViewId="0">
      <selection activeCell="C17" sqref="C17"/>
    </sheetView>
  </sheetViews>
  <sheetFormatPr defaultRowHeight="12.75" x14ac:dyDescent="0.2"/>
  <cols>
    <col min="1" max="1" width="19" style="141" bestFit="1" customWidth="1"/>
    <col min="2" max="3" width="19" style="141" customWidth="1"/>
    <col min="4" max="4" width="16.140625" bestFit="1" customWidth="1"/>
    <col min="5" max="5" width="12.85546875" bestFit="1" customWidth="1"/>
    <col min="7" max="7" width="10.28515625" bestFit="1" customWidth="1"/>
  </cols>
  <sheetData>
    <row r="1" spans="1:7" x14ac:dyDescent="0.2">
      <c r="A1" s="298" t="s">
        <v>1622</v>
      </c>
      <c r="B1" s="298"/>
      <c r="C1" s="298"/>
      <c r="D1" s="298"/>
      <c r="E1" s="298"/>
      <c r="F1" s="298"/>
    </row>
    <row r="3" spans="1:7" x14ac:dyDescent="0.2">
      <c r="D3" s="145" t="s">
        <v>12</v>
      </c>
      <c r="E3" s="145">
        <v>2012</v>
      </c>
    </row>
    <row r="4" spans="1:7" x14ac:dyDescent="0.2">
      <c r="B4" s="5" t="s">
        <v>1626</v>
      </c>
      <c r="C4" s="5" t="s">
        <v>1625</v>
      </c>
      <c r="D4" s="5" t="s">
        <v>1</v>
      </c>
      <c r="E4" s="145" t="s">
        <v>2</v>
      </c>
    </row>
    <row r="5" spans="1:7" x14ac:dyDescent="0.2">
      <c r="A5" s="141" t="s">
        <v>3</v>
      </c>
      <c r="B5" s="175">
        <v>0</v>
      </c>
      <c r="C5" s="175">
        <v>0</v>
      </c>
      <c r="D5" s="175">
        <v>0</v>
      </c>
      <c r="E5" s="175">
        <v>0</v>
      </c>
    </row>
    <row r="6" spans="1:7" x14ac:dyDescent="0.2">
      <c r="B6" s="175"/>
      <c r="C6" s="175"/>
      <c r="D6" s="176"/>
      <c r="E6" s="176"/>
    </row>
    <row r="7" spans="1:7" x14ac:dyDescent="0.2">
      <c r="A7" s="141" t="s">
        <v>4</v>
      </c>
      <c r="B7" s="175">
        <v>0</v>
      </c>
      <c r="C7" s="175">
        <v>0</v>
      </c>
      <c r="D7" s="175">
        <v>0</v>
      </c>
      <c r="E7" s="175">
        <v>0</v>
      </c>
    </row>
    <row r="8" spans="1:7" x14ac:dyDescent="0.2">
      <c r="B8" s="175"/>
      <c r="C8" s="175"/>
      <c r="D8" s="176"/>
      <c r="E8" s="176"/>
    </row>
    <row r="9" spans="1:7" x14ac:dyDescent="0.2">
      <c r="A9" s="141" t="s">
        <v>5</v>
      </c>
      <c r="B9" s="175">
        <v>0</v>
      </c>
      <c r="C9" s="175">
        <v>0</v>
      </c>
      <c r="D9" s="175">
        <v>0</v>
      </c>
      <c r="E9" s="175">
        <v>0</v>
      </c>
    </row>
    <row r="10" spans="1:7" x14ac:dyDescent="0.2">
      <c r="B10" s="175"/>
      <c r="C10" s="175"/>
      <c r="D10" s="176"/>
      <c r="E10" s="176"/>
    </row>
    <row r="11" spans="1:7" x14ac:dyDescent="0.2">
      <c r="A11" s="141" t="s">
        <v>6</v>
      </c>
      <c r="B11" s="175">
        <v>0</v>
      </c>
      <c r="C11" s="175">
        <v>0</v>
      </c>
      <c r="D11" s="175">
        <v>0</v>
      </c>
      <c r="E11" s="175">
        <v>0</v>
      </c>
    </row>
    <row r="12" spans="1:7" x14ac:dyDescent="0.2">
      <c r="B12" s="175"/>
      <c r="C12" s="175"/>
      <c r="D12" s="175"/>
      <c r="E12" s="175"/>
    </row>
    <row r="13" spans="1:7" x14ac:dyDescent="0.2">
      <c r="A13" s="141" t="s">
        <v>7</v>
      </c>
      <c r="B13" s="175">
        <v>0</v>
      </c>
      <c r="C13" s="175">
        <v>0</v>
      </c>
      <c r="D13" s="175">
        <v>0</v>
      </c>
      <c r="E13" s="175">
        <v>0</v>
      </c>
    </row>
    <row r="14" spans="1:7" x14ac:dyDescent="0.2">
      <c r="B14" s="175"/>
      <c r="C14" s="175"/>
      <c r="D14" s="176"/>
      <c r="E14" s="176"/>
    </row>
    <row r="15" spans="1:7" x14ac:dyDescent="0.2">
      <c r="A15" s="141" t="s">
        <v>8</v>
      </c>
      <c r="B15" s="175">
        <f>'Tome Allocation'!R44</f>
        <v>275104.66000000003</v>
      </c>
      <c r="C15" s="175">
        <f>'Tome Allocation'!S44</f>
        <v>219047.75000000003</v>
      </c>
      <c r="D15" s="212">
        <f>'Tome Allocation'!K66</f>
        <v>56056.91</v>
      </c>
      <c r="E15" s="212">
        <f>'Tome Allocation'!L66</f>
        <v>7262.7630239999999</v>
      </c>
      <c r="G15" s="158"/>
    </row>
    <row r="16" spans="1:7" x14ac:dyDescent="0.2">
      <c r="B16" s="175"/>
      <c r="C16" s="175"/>
      <c r="D16" s="213"/>
      <c r="E16" s="213"/>
    </row>
    <row r="17" spans="1:7" x14ac:dyDescent="0.2">
      <c r="A17" s="141" t="s">
        <v>9</v>
      </c>
      <c r="B17" s="175">
        <f>'Zia Allocation'!R65</f>
        <v>145464.21000000002</v>
      </c>
      <c r="C17" s="175">
        <f>'Zia Allocation'!S65</f>
        <v>63881.83</v>
      </c>
      <c r="D17" s="212">
        <f>'Zia Allocation'!K65</f>
        <v>81582.38</v>
      </c>
      <c r="E17" s="212">
        <f>'Zia Allocation'!L65</f>
        <v>3687.938322</v>
      </c>
      <c r="G17" s="158"/>
    </row>
    <row r="18" spans="1:7" x14ac:dyDescent="0.2">
      <c r="B18" s="175"/>
      <c r="C18" s="175"/>
      <c r="D18" s="213"/>
      <c r="E18" s="213"/>
    </row>
    <row r="19" spans="1:7" x14ac:dyDescent="0.2">
      <c r="A19" s="1" t="s">
        <v>13</v>
      </c>
      <c r="B19" s="175">
        <v>0</v>
      </c>
      <c r="C19" s="175">
        <v>0</v>
      </c>
      <c r="D19" s="213">
        <f>'Turquoise Allocation'!K37</f>
        <v>0</v>
      </c>
      <c r="E19" s="213">
        <f>'Turquoise Allocation'!L37</f>
        <v>0</v>
      </c>
    </row>
    <row r="20" spans="1:7" x14ac:dyDescent="0.2">
      <c r="B20" s="175"/>
      <c r="C20" s="175"/>
      <c r="D20" s="212"/>
      <c r="E20" s="213"/>
    </row>
    <row r="21" spans="1:7" x14ac:dyDescent="0.2">
      <c r="A21" s="1" t="s">
        <v>15</v>
      </c>
      <c r="B21" s="175">
        <v>0</v>
      </c>
      <c r="C21" s="175">
        <v>0</v>
      </c>
      <c r="D21" s="175">
        <v>0</v>
      </c>
      <c r="E21" s="175">
        <v>0</v>
      </c>
    </row>
    <row r="22" spans="1:7" x14ac:dyDescent="0.2">
      <c r="B22" s="175"/>
      <c r="C22" s="175"/>
      <c r="D22" s="213"/>
      <c r="E22" s="213"/>
    </row>
    <row r="23" spans="1:7" x14ac:dyDescent="0.2">
      <c r="A23" s="1" t="s">
        <v>16</v>
      </c>
      <c r="B23" s="175">
        <f>'Valencia Allocation'!R68</f>
        <v>199402.76</v>
      </c>
      <c r="C23" s="175">
        <f>'Valencia Allocation'!S68</f>
        <v>160384.36000000002</v>
      </c>
      <c r="D23" s="213">
        <f>'Valencia Allocation'!K79</f>
        <v>39018.399999999994</v>
      </c>
      <c r="E23" s="213">
        <f>'Valencia Allocation'!L79</f>
        <v>5264.2328640000014</v>
      </c>
    </row>
    <row r="24" spans="1:7" x14ac:dyDescent="0.2">
      <c r="B24" s="175"/>
      <c r="C24" s="175"/>
      <c r="D24" s="213"/>
      <c r="E24" s="213"/>
    </row>
    <row r="25" spans="1:7" x14ac:dyDescent="0.2">
      <c r="A25" s="1" t="s">
        <v>17</v>
      </c>
      <c r="B25" s="175">
        <v>0</v>
      </c>
      <c r="C25" s="175">
        <v>0</v>
      </c>
      <c r="D25" s="175">
        <v>0</v>
      </c>
      <c r="E25" s="175">
        <v>0</v>
      </c>
    </row>
    <row r="27" spans="1:7" x14ac:dyDescent="0.2">
      <c r="A27"/>
      <c r="B27" s="4">
        <f>SUM(B5:B26)</f>
        <v>619971.63000000012</v>
      </c>
      <c r="C27" s="4">
        <f t="shared" ref="C27:E27" si="0">SUM(C5:C26)</f>
        <v>443313.94000000006</v>
      </c>
      <c r="D27" s="4">
        <f t="shared" si="0"/>
        <v>176657.69</v>
      </c>
      <c r="E27" s="4">
        <f t="shared" si="0"/>
        <v>16214.934210000001</v>
      </c>
    </row>
    <row r="28" spans="1:7" x14ac:dyDescent="0.2">
      <c r="A28"/>
    </row>
    <row r="29" spans="1:7" x14ac:dyDescent="0.2">
      <c r="A29"/>
    </row>
    <row r="30" spans="1:7" x14ac:dyDescent="0.2">
      <c r="A30"/>
    </row>
    <row r="31" spans="1:7" x14ac:dyDescent="0.2">
      <c r="A31"/>
    </row>
    <row r="32" spans="1:7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90"/>
  <sheetViews>
    <sheetView topLeftCell="C34" zoomScaleNormal="100" workbookViewId="0">
      <selection activeCell="M9" sqref="M9"/>
    </sheetView>
  </sheetViews>
  <sheetFormatPr defaultRowHeight="12.75" x14ac:dyDescent="0.2"/>
  <cols>
    <col min="1" max="1" width="9.140625" style="87"/>
    <col min="2" max="2" width="15" bestFit="1" customWidth="1"/>
    <col min="3" max="3" width="55.7109375" customWidth="1"/>
    <col min="5" max="5" width="23.28515625" bestFit="1" customWidth="1"/>
    <col min="6" max="6" width="42.5703125" bestFit="1" customWidth="1"/>
    <col min="8" max="8" width="33.5703125" bestFit="1" customWidth="1"/>
    <col min="9" max="9" width="9.140625" customWidth="1"/>
    <col min="11" max="11" width="11.28515625" bestFit="1" customWidth="1"/>
    <col min="12" max="12" width="16.5703125" bestFit="1" customWidth="1"/>
    <col min="13" max="13" width="15" bestFit="1" customWidth="1"/>
  </cols>
  <sheetData>
    <row r="1" spans="1:13" x14ac:dyDescent="0.2">
      <c r="A1" s="87" t="s">
        <v>991</v>
      </c>
      <c r="B1" s="87" t="s">
        <v>24</v>
      </c>
      <c r="C1" s="87" t="s">
        <v>29</v>
      </c>
      <c r="D1" s="75" t="s">
        <v>31</v>
      </c>
      <c r="E1" s="87" t="s">
        <v>26</v>
      </c>
      <c r="F1" s="87" t="s">
        <v>27</v>
      </c>
      <c r="G1" s="87" t="s">
        <v>28</v>
      </c>
      <c r="H1" s="87" t="s">
        <v>25</v>
      </c>
      <c r="I1" s="88" t="s">
        <v>992</v>
      </c>
      <c r="J1" s="87" t="s">
        <v>30</v>
      </c>
      <c r="K1" s="90" t="s">
        <v>32</v>
      </c>
      <c r="L1" s="90" t="s">
        <v>33</v>
      </c>
      <c r="M1" s="90" t="s">
        <v>34</v>
      </c>
    </row>
    <row r="2" spans="1:13" s="141" customFormat="1" x14ac:dyDescent="0.2">
      <c r="A2" s="142" t="s">
        <v>1599</v>
      </c>
      <c r="D2" s="146"/>
      <c r="I2" s="110"/>
      <c r="K2" s="112"/>
      <c r="L2" s="112"/>
      <c r="M2" s="112"/>
    </row>
    <row r="3" spans="1:13" x14ac:dyDescent="0.2">
      <c r="A3" s="77" t="s">
        <v>1352</v>
      </c>
      <c r="B3" s="14"/>
      <c r="C3" s="14"/>
      <c r="D3" s="14"/>
      <c r="E3" s="14"/>
      <c r="F3" s="14"/>
      <c r="G3" s="14"/>
      <c r="H3" s="14"/>
      <c r="I3" s="14"/>
      <c r="J3" s="14"/>
      <c r="K3" s="15"/>
      <c r="L3" s="15"/>
      <c r="M3" s="15"/>
    </row>
    <row r="4" spans="1:13" x14ac:dyDescent="0.2">
      <c r="B4" s="94" t="s">
        <v>1321</v>
      </c>
      <c r="C4" s="94" t="s">
        <v>72</v>
      </c>
      <c r="D4" s="97">
        <v>3</v>
      </c>
      <c r="E4" s="94" t="s">
        <v>1322</v>
      </c>
      <c r="F4" s="94" t="s">
        <v>1323</v>
      </c>
      <c r="G4" s="94"/>
      <c r="H4" s="94" t="s">
        <v>1092</v>
      </c>
      <c r="I4" s="95">
        <v>38327</v>
      </c>
      <c r="J4" s="94" t="s">
        <v>41</v>
      </c>
      <c r="K4" s="96">
        <v>5377.12</v>
      </c>
      <c r="L4" s="96">
        <v>1086.78</v>
      </c>
      <c r="M4" s="96">
        <v>4290.34</v>
      </c>
    </row>
    <row r="5" spans="1:13" x14ac:dyDescent="0.2">
      <c r="B5" s="94" t="s">
        <v>1321</v>
      </c>
      <c r="C5" s="94" t="s">
        <v>134</v>
      </c>
      <c r="D5" s="97">
        <v>1</v>
      </c>
      <c r="E5" s="94" t="s">
        <v>1322</v>
      </c>
      <c r="F5" s="94" t="s">
        <v>1323</v>
      </c>
      <c r="G5" s="94"/>
      <c r="H5" s="94" t="s">
        <v>1092</v>
      </c>
      <c r="I5" s="95">
        <v>38327</v>
      </c>
      <c r="J5" s="94" t="s">
        <v>41</v>
      </c>
      <c r="K5" s="96">
        <v>1400.29</v>
      </c>
      <c r="L5" s="96">
        <v>283.01</v>
      </c>
      <c r="M5" s="96">
        <v>1117.28</v>
      </c>
    </row>
    <row r="6" spans="1:13" x14ac:dyDescent="0.2">
      <c r="B6" s="94" t="s">
        <v>1321</v>
      </c>
      <c r="C6" s="94" t="s">
        <v>1324</v>
      </c>
      <c r="D6" s="97">
        <v>1</v>
      </c>
      <c r="E6" s="94" t="s">
        <v>1322</v>
      </c>
      <c r="F6" s="94" t="s">
        <v>1323</v>
      </c>
      <c r="G6" s="94"/>
      <c r="H6" s="94" t="s">
        <v>1092</v>
      </c>
      <c r="I6" s="95">
        <v>38327</v>
      </c>
      <c r="J6" s="94" t="s">
        <v>41</v>
      </c>
      <c r="K6" s="96">
        <v>186705.45</v>
      </c>
      <c r="L6" s="96">
        <v>37735.29</v>
      </c>
      <c r="M6" s="96">
        <v>148970.16</v>
      </c>
    </row>
    <row r="7" spans="1:13" x14ac:dyDescent="0.2">
      <c r="B7" s="94" t="s">
        <v>1321</v>
      </c>
      <c r="C7" s="94" t="s">
        <v>147</v>
      </c>
      <c r="D7" s="97">
        <v>1</v>
      </c>
      <c r="E7" s="94" t="s">
        <v>1322</v>
      </c>
      <c r="F7" s="94" t="s">
        <v>1323</v>
      </c>
      <c r="G7" s="94"/>
      <c r="H7" s="94" t="s">
        <v>1325</v>
      </c>
      <c r="I7" s="95">
        <v>38327</v>
      </c>
      <c r="J7" s="94" t="s">
        <v>41</v>
      </c>
      <c r="K7" s="96">
        <v>15869.93</v>
      </c>
      <c r="L7" s="96">
        <v>3034.55</v>
      </c>
      <c r="M7" s="96">
        <v>12835.38</v>
      </c>
    </row>
    <row r="8" spans="1:13" x14ac:dyDescent="0.2">
      <c r="B8" s="94" t="s">
        <v>1321</v>
      </c>
      <c r="C8" s="94" t="s">
        <v>1326</v>
      </c>
      <c r="D8" s="97">
        <v>1</v>
      </c>
      <c r="E8" s="94" t="s">
        <v>1322</v>
      </c>
      <c r="F8" s="94" t="s">
        <v>1323</v>
      </c>
      <c r="G8" s="94"/>
      <c r="H8" s="94" t="s">
        <v>1325</v>
      </c>
      <c r="I8" s="95">
        <v>38327</v>
      </c>
      <c r="J8" s="94" t="s">
        <v>41</v>
      </c>
      <c r="K8" s="96">
        <v>4667.6400000000003</v>
      </c>
      <c r="L8" s="96">
        <v>892.52</v>
      </c>
      <c r="M8" s="96">
        <v>3775.12</v>
      </c>
    </row>
    <row r="9" spans="1:13" x14ac:dyDescent="0.2">
      <c r="B9" s="94" t="s">
        <v>1321</v>
      </c>
      <c r="C9" s="94" t="s">
        <v>330</v>
      </c>
      <c r="D9" s="97">
        <v>1</v>
      </c>
      <c r="E9" s="94" t="s">
        <v>1322</v>
      </c>
      <c r="F9" s="94" t="s">
        <v>1323</v>
      </c>
      <c r="G9" s="94"/>
      <c r="H9" s="94" t="s">
        <v>1092</v>
      </c>
      <c r="I9" s="95">
        <v>38327</v>
      </c>
      <c r="J9" s="94" t="s">
        <v>41</v>
      </c>
      <c r="K9" s="96">
        <v>12135.87</v>
      </c>
      <c r="L9" s="96">
        <v>2452.8000000000002</v>
      </c>
      <c r="M9" s="96">
        <v>9683.07</v>
      </c>
    </row>
    <row r="10" spans="1:13" x14ac:dyDescent="0.2">
      <c r="B10" s="94" t="s">
        <v>1321</v>
      </c>
      <c r="C10" s="94" t="s">
        <v>1327</v>
      </c>
      <c r="D10" s="97">
        <v>1</v>
      </c>
      <c r="E10" s="94" t="s">
        <v>1322</v>
      </c>
      <c r="F10" s="94" t="s">
        <v>1323</v>
      </c>
      <c r="G10" s="94"/>
      <c r="H10" s="94" t="s">
        <v>1092</v>
      </c>
      <c r="I10" s="95">
        <v>38327</v>
      </c>
      <c r="J10" s="94" t="s">
        <v>41</v>
      </c>
      <c r="K10" s="96">
        <v>65346.89</v>
      </c>
      <c r="L10" s="96">
        <v>13207.35</v>
      </c>
      <c r="M10" s="96">
        <v>52139.54</v>
      </c>
    </row>
    <row r="11" spans="1:13" x14ac:dyDescent="0.2">
      <c r="B11" s="94" t="s">
        <v>1321</v>
      </c>
      <c r="C11" s="94" t="s">
        <v>1328</v>
      </c>
      <c r="D11" s="97">
        <v>1</v>
      </c>
      <c r="E11" s="94" t="s">
        <v>1322</v>
      </c>
      <c r="F11" s="94" t="s">
        <v>1323</v>
      </c>
      <c r="G11" s="94"/>
      <c r="H11" s="94" t="s">
        <v>1092</v>
      </c>
      <c r="I11" s="95">
        <v>38327</v>
      </c>
      <c r="J11" s="94" t="s">
        <v>41</v>
      </c>
      <c r="K11" s="96">
        <v>513440.02</v>
      </c>
      <c r="L11" s="96">
        <v>103772.06</v>
      </c>
      <c r="M11" s="96">
        <v>409667.96</v>
      </c>
    </row>
    <row r="12" spans="1:13" x14ac:dyDescent="0.2">
      <c r="B12" s="94" t="s">
        <v>1321</v>
      </c>
      <c r="C12" s="94" t="s">
        <v>1329</v>
      </c>
      <c r="D12" s="97">
        <v>1</v>
      </c>
      <c r="E12" s="94" t="s">
        <v>1322</v>
      </c>
      <c r="F12" s="94" t="s">
        <v>1323</v>
      </c>
      <c r="G12" s="94"/>
      <c r="H12" s="94" t="s">
        <v>1092</v>
      </c>
      <c r="I12" s="95">
        <v>38327</v>
      </c>
      <c r="J12" s="94" t="s">
        <v>41</v>
      </c>
      <c r="K12" s="96">
        <v>6721.41</v>
      </c>
      <c r="L12" s="96">
        <v>1358.47</v>
      </c>
      <c r="M12" s="96">
        <v>5362.94</v>
      </c>
    </row>
    <row r="13" spans="1:13" x14ac:dyDescent="0.2">
      <c r="B13" s="94" t="s">
        <v>1321</v>
      </c>
      <c r="C13" s="94" t="s">
        <v>631</v>
      </c>
      <c r="D13" s="97">
        <v>1</v>
      </c>
      <c r="E13" s="94" t="s">
        <v>1322</v>
      </c>
      <c r="F13" s="94" t="s">
        <v>1323</v>
      </c>
      <c r="G13" s="94"/>
      <c r="H13" s="94" t="s">
        <v>1092</v>
      </c>
      <c r="I13" s="95">
        <v>38327</v>
      </c>
      <c r="J13" s="94" t="s">
        <v>41</v>
      </c>
      <c r="K13" s="96">
        <v>6721.42</v>
      </c>
      <c r="L13" s="96">
        <v>1358.48</v>
      </c>
      <c r="M13" s="96">
        <v>5362.94</v>
      </c>
    </row>
    <row r="14" spans="1:13" x14ac:dyDescent="0.2">
      <c r="B14" s="94" t="s">
        <v>1321</v>
      </c>
      <c r="C14" s="94" t="s">
        <v>1330</v>
      </c>
      <c r="D14" s="97">
        <v>1</v>
      </c>
      <c r="E14" s="94" t="s">
        <v>1322</v>
      </c>
      <c r="F14" s="94" t="s">
        <v>1323</v>
      </c>
      <c r="G14" s="94"/>
      <c r="H14" s="94" t="s">
        <v>1092</v>
      </c>
      <c r="I14" s="95">
        <v>41263</v>
      </c>
      <c r="J14" s="94" t="s">
        <v>41</v>
      </c>
      <c r="K14" s="96">
        <v>16759.86</v>
      </c>
      <c r="L14" s="96">
        <v>227.21</v>
      </c>
      <c r="M14" s="96">
        <v>16532.650000000001</v>
      </c>
    </row>
    <row r="15" spans="1:13" x14ac:dyDescent="0.2">
      <c r="B15" s="94" t="s">
        <v>1321</v>
      </c>
      <c r="C15" s="94" t="s">
        <v>1331</v>
      </c>
      <c r="D15" s="97">
        <v>1</v>
      </c>
      <c r="E15" s="94" t="s">
        <v>1322</v>
      </c>
      <c r="F15" s="94" t="s">
        <v>1332</v>
      </c>
      <c r="G15" s="94"/>
      <c r="H15" s="94" t="s">
        <v>1092</v>
      </c>
      <c r="I15" s="95">
        <v>30864</v>
      </c>
      <c r="J15" s="94" t="s">
        <v>41</v>
      </c>
      <c r="K15" s="96">
        <v>30908.15</v>
      </c>
      <c r="L15" s="96">
        <v>17124.34</v>
      </c>
      <c r="M15" s="96">
        <v>13783.81</v>
      </c>
    </row>
    <row r="16" spans="1:13" x14ac:dyDescent="0.2">
      <c r="B16" s="94" t="s">
        <v>1321</v>
      </c>
      <c r="C16" s="94" t="s">
        <v>1333</v>
      </c>
      <c r="D16" s="97">
        <v>1</v>
      </c>
      <c r="E16" s="94" t="s">
        <v>1322</v>
      </c>
      <c r="F16" s="94" t="s">
        <v>1332</v>
      </c>
      <c r="G16" s="94"/>
      <c r="H16" s="94" t="s">
        <v>1092</v>
      </c>
      <c r="I16" s="95">
        <v>30864</v>
      </c>
      <c r="J16" s="94" t="s">
        <v>41</v>
      </c>
      <c r="K16" s="96">
        <v>164210.26</v>
      </c>
      <c r="L16" s="96">
        <v>90978.98</v>
      </c>
      <c r="M16" s="96">
        <v>73231.28</v>
      </c>
    </row>
    <row r="17" spans="2:13" x14ac:dyDescent="0.2">
      <c r="B17" s="94" t="s">
        <v>1321</v>
      </c>
      <c r="C17" s="94" t="s">
        <v>1334</v>
      </c>
      <c r="D17" s="97">
        <v>1</v>
      </c>
      <c r="E17" s="94" t="s">
        <v>1322</v>
      </c>
      <c r="F17" s="94" t="s">
        <v>1332</v>
      </c>
      <c r="G17" s="94"/>
      <c r="H17" s="94" t="s">
        <v>1092</v>
      </c>
      <c r="I17" s="95">
        <v>30864</v>
      </c>
      <c r="J17" s="94" t="s">
        <v>41</v>
      </c>
      <c r="K17" s="96">
        <v>15100</v>
      </c>
      <c r="L17" s="96">
        <v>8366</v>
      </c>
      <c r="M17" s="96">
        <v>6734</v>
      </c>
    </row>
    <row r="18" spans="2:13" x14ac:dyDescent="0.2">
      <c r="B18" s="94" t="s">
        <v>1321</v>
      </c>
      <c r="C18" s="94" t="s">
        <v>134</v>
      </c>
      <c r="D18" s="97">
        <v>1</v>
      </c>
      <c r="E18" s="94" t="s">
        <v>1322</v>
      </c>
      <c r="F18" s="94" t="s">
        <v>1332</v>
      </c>
      <c r="G18" s="94"/>
      <c r="H18" s="94" t="s">
        <v>1092</v>
      </c>
      <c r="I18" s="95">
        <v>41030</v>
      </c>
      <c r="J18" s="94" t="s">
        <v>41</v>
      </c>
      <c r="K18" s="96">
        <v>19722.900000000001</v>
      </c>
      <c r="L18" s="96">
        <v>267.38</v>
      </c>
      <c r="M18" s="96">
        <v>19455.52</v>
      </c>
    </row>
    <row r="19" spans="2:13" x14ac:dyDescent="0.2">
      <c r="B19" s="94" t="s">
        <v>1321</v>
      </c>
      <c r="C19" s="94" t="s">
        <v>209</v>
      </c>
      <c r="D19" s="97">
        <v>1</v>
      </c>
      <c r="E19" s="94" t="s">
        <v>1322</v>
      </c>
      <c r="F19" s="94" t="s">
        <v>1332</v>
      </c>
      <c r="G19" s="94"/>
      <c r="H19" s="94" t="s">
        <v>1092</v>
      </c>
      <c r="I19" s="95">
        <v>41030</v>
      </c>
      <c r="J19" s="94" t="s">
        <v>41</v>
      </c>
      <c r="K19" s="96">
        <v>14687.28</v>
      </c>
      <c r="L19" s="96">
        <v>199.11</v>
      </c>
      <c r="M19" s="96">
        <v>14488.17</v>
      </c>
    </row>
    <row r="20" spans="2:13" x14ac:dyDescent="0.2">
      <c r="B20" s="94" t="s">
        <v>1321</v>
      </c>
      <c r="C20" s="94" t="s">
        <v>135</v>
      </c>
      <c r="D20" s="97">
        <v>2</v>
      </c>
      <c r="E20" s="94" t="s">
        <v>1322</v>
      </c>
      <c r="F20" s="94" t="s">
        <v>1332</v>
      </c>
      <c r="G20" s="94"/>
      <c r="H20" s="94" t="s">
        <v>1092</v>
      </c>
      <c r="I20" s="95">
        <v>41030</v>
      </c>
      <c r="J20" s="94" t="s">
        <v>41</v>
      </c>
      <c r="K20" s="96">
        <v>186738.25</v>
      </c>
      <c r="L20" s="96">
        <v>2531.59</v>
      </c>
      <c r="M20" s="96">
        <v>184206.66</v>
      </c>
    </row>
    <row r="21" spans="2:13" x14ac:dyDescent="0.2">
      <c r="B21" s="94" t="s">
        <v>1321</v>
      </c>
      <c r="C21" s="94" t="s">
        <v>177</v>
      </c>
      <c r="D21" s="97">
        <v>3</v>
      </c>
      <c r="E21" s="94" t="s">
        <v>1322</v>
      </c>
      <c r="F21" s="94" t="s">
        <v>1332</v>
      </c>
      <c r="G21" s="94"/>
      <c r="H21" s="94" t="s">
        <v>1092</v>
      </c>
      <c r="I21" s="95">
        <v>41030</v>
      </c>
      <c r="J21" s="94" t="s">
        <v>41</v>
      </c>
      <c r="K21" s="96">
        <v>15316.75</v>
      </c>
      <c r="L21" s="96">
        <v>207.65</v>
      </c>
      <c r="M21" s="96">
        <v>15109.1</v>
      </c>
    </row>
    <row r="22" spans="2:13" x14ac:dyDescent="0.2">
      <c r="B22" s="94" t="s">
        <v>1321</v>
      </c>
      <c r="C22" s="94" t="s">
        <v>1335</v>
      </c>
      <c r="D22" s="97">
        <v>60</v>
      </c>
      <c r="E22" s="94" t="s">
        <v>1322</v>
      </c>
      <c r="F22" s="94" t="s">
        <v>1332</v>
      </c>
      <c r="G22" s="94"/>
      <c r="H22" s="94" t="s">
        <v>1092</v>
      </c>
      <c r="I22" s="95">
        <v>41030</v>
      </c>
      <c r="J22" s="94" t="s">
        <v>41</v>
      </c>
      <c r="K22" s="96">
        <v>27276.36</v>
      </c>
      <c r="L22" s="96">
        <v>369.78</v>
      </c>
      <c r="M22" s="96">
        <v>26906.58</v>
      </c>
    </row>
    <row r="23" spans="2:13" x14ac:dyDescent="0.2">
      <c r="B23" s="94" t="s">
        <v>1321</v>
      </c>
      <c r="C23" s="94" t="s">
        <v>1336</v>
      </c>
      <c r="D23" s="97">
        <v>1</v>
      </c>
      <c r="E23" s="94" t="s">
        <v>1322</v>
      </c>
      <c r="F23" s="94" t="s">
        <v>1332</v>
      </c>
      <c r="G23" s="94"/>
      <c r="H23" s="94" t="s">
        <v>1337</v>
      </c>
      <c r="I23" s="95">
        <v>41030</v>
      </c>
      <c r="J23" s="94" t="s">
        <v>41</v>
      </c>
      <c r="K23" s="96">
        <v>33570.879999999997</v>
      </c>
      <c r="L23" s="96">
        <v>904.37</v>
      </c>
      <c r="M23" s="96">
        <v>32666.51</v>
      </c>
    </row>
    <row r="24" spans="2:13" x14ac:dyDescent="0.2">
      <c r="B24" s="94" t="s">
        <v>1321</v>
      </c>
      <c r="C24" s="94" t="s">
        <v>59</v>
      </c>
      <c r="D24" s="97">
        <v>10</v>
      </c>
      <c r="E24" s="94" t="s">
        <v>1322</v>
      </c>
      <c r="F24" s="94" t="s">
        <v>1332</v>
      </c>
      <c r="G24" s="94"/>
      <c r="H24" s="94" t="s">
        <v>1092</v>
      </c>
      <c r="I24" s="95">
        <v>41030</v>
      </c>
      <c r="J24" s="94" t="s">
        <v>41</v>
      </c>
      <c r="K24" s="96">
        <v>8392.73</v>
      </c>
      <c r="L24" s="96">
        <v>113.78</v>
      </c>
      <c r="M24" s="96">
        <v>8278.9500000000007</v>
      </c>
    </row>
    <row r="25" spans="2:13" x14ac:dyDescent="0.2">
      <c r="B25" s="94" t="s">
        <v>1321</v>
      </c>
      <c r="C25" s="94" t="s">
        <v>1338</v>
      </c>
      <c r="D25" s="97">
        <v>3</v>
      </c>
      <c r="E25" s="94" t="s">
        <v>1322</v>
      </c>
      <c r="F25" s="94" t="s">
        <v>1332</v>
      </c>
      <c r="G25" s="94"/>
      <c r="H25" s="94" t="s">
        <v>1092</v>
      </c>
      <c r="I25" s="95">
        <v>41030</v>
      </c>
      <c r="J25" s="94" t="s">
        <v>41</v>
      </c>
      <c r="K25" s="96">
        <v>197418.02</v>
      </c>
      <c r="L25" s="96">
        <v>2676.37</v>
      </c>
      <c r="M25" s="96">
        <v>194741.65</v>
      </c>
    </row>
    <row r="26" spans="2:13" x14ac:dyDescent="0.2">
      <c r="B26" s="94" t="s">
        <v>1321</v>
      </c>
      <c r="C26" s="94" t="s">
        <v>667</v>
      </c>
      <c r="D26" s="97">
        <v>1</v>
      </c>
      <c r="E26" s="94" t="s">
        <v>1322</v>
      </c>
      <c r="F26" s="94" t="s">
        <v>1332</v>
      </c>
      <c r="G26" s="94"/>
      <c r="H26" s="94" t="s">
        <v>1325</v>
      </c>
      <c r="I26" s="95">
        <v>41030</v>
      </c>
      <c r="J26" s="94" t="s">
        <v>41</v>
      </c>
      <c r="K26" s="96">
        <v>18883.66</v>
      </c>
      <c r="L26" s="96">
        <v>194.11</v>
      </c>
      <c r="M26" s="96">
        <v>18689.55</v>
      </c>
    </row>
    <row r="27" spans="2:13" x14ac:dyDescent="0.2">
      <c r="B27" s="94" t="s">
        <v>1321</v>
      </c>
      <c r="C27" s="94" t="s">
        <v>667</v>
      </c>
      <c r="D27" s="97">
        <v>1</v>
      </c>
      <c r="E27" s="94" t="s">
        <v>1322</v>
      </c>
      <c r="F27" s="94" t="s">
        <v>1332</v>
      </c>
      <c r="G27" s="94"/>
      <c r="H27" s="94" t="s">
        <v>1092</v>
      </c>
      <c r="I27" s="95">
        <v>41030</v>
      </c>
      <c r="J27" s="94" t="s">
        <v>41</v>
      </c>
      <c r="K27" s="96">
        <v>4196.38</v>
      </c>
      <c r="L27" s="96">
        <v>56.89</v>
      </c>
      <c r="M27" s="96">
        <v>4139.49</v>
      </c>
    </row>
    <row r="28" spans="2:13" x14ac:dyDescent="0.2">
      <c r="B28" s="94" t="s">
        <v>1321</v>
      </c>
      <c r="C28" s="94" t="s">
        <v>147</v>
      </c>
      <c r="D28" s="97">
        <v>1</v>
      </c>
      <c r="E28" s="94" t="s">
        <v>1322</v>
      </c>
      <c r="F28" s="94" t="s">
        <v>1332</v>
      </c>
      <c r="G28" s="94"/>
      <c r="H28" s="94" t="s">
        <v>1325</v>
      </c>
      <c r="I28" s="95">
        <v>41030</v>
      </c>
      <c r="J28" s="94" t="s">
        <v>41</v>
      </c>
      <c r="K28" s="96">
        <v>69240.009999999995</v>
      </c>
      <c r="L28" s="96">
        <v>711.72</v>
      </c>
      <c r="M28" s="96">
        <v>68528.289999999994</v>
      </c>
    </row>
    <row r="29" spans="2:13" x14ac:dyDescent="0.2">
      <c r="B29" s="94" t="s">
        <v>1321</v>
      </c>
      <c r="C29" s="94" t="s">
        <v>1339</v>
      </c>
      <c r="D29" s="97">
        <v>1</v>
      </c>
      <c r="E29" s="94" t="s">
        <v>1322</v>
      </c>
      <c r="F29" s="94" t="s">
        <v>1332</v>
      </c>
      <c r="G29" s="94"/>
      <c r="H29" s="94" t="s">
        <v>1337</v>
      </c>
      <c r="I29" s="95">
        <v>41030</v>
      </c>
      <c r="J29" s="94" t="s">
        <v>41</v>
      </c>
      <c r="K29" s="96">
        <v>8392.73</v>
      </c>
      <c r="L29" s="96">
        <v>226.09</v>
      </c>
      <c r="M29" s="96">
        <v>8166.64</v>
      </c>
    </row>
    <row r="30" spans="2:13" x14ac:dyDescent="0.2">
      <c r="B30" s="94" t="s">
        <v>1321</v>
      </c>
      <c r="C30" s="94" t="s">
        <v>1340</v>
      </c>
      <c r="D30" s="97">
        <v>1</v>
      </c>
      <c r="E30" s="94" t="s">
        <v>1322</v>
      </c>
      <c r="F30" s="94" t="s">
        <v>1332</v>
      </c>
      <c r="G30" s="94"/>
      <c r="H30" s="94" t="s">
        <v>1341</v>
      </c>
      <c r="I30" s="95">
        <v>41135</v>
      </c>
      <c r="J30" s="94" t="s">
        <v>41</v>
      </c>
      <c r="K30" s="96">
        <v>27495.17</v>
      </c>
      <c r="L30" s="96">
        <v>354.34</v>
      </c>
      <c r="M30" s="96">
        <v>27140.83</v>
      </c>
    </row>
    <row r="31" spans="2:13" x14ac:dyDescent="0.2">
      <c r="B31" s="94" t="s">
        <v>1321</v>
      </c>
      <c r="C31" s="94" t="s">
        <v>72</v>
      </c>
      <c r="D31" s="97">
        <v>6</v>
      </c>
      <c r="E31" s="94" t="s">
        <v>1322</v>
      </c>
      <c r="F31" s="94" t="s">
        <v>1332</v>
      </c>
      <c r="G31" s="94"/>
      <c r="H31" s="94" t="s">
        <v>1342</v>
      </c>
      <c r="I31" s="95">
        <v>41030</v>
      </c>
      <c r="J31" s="94" t="s">
        <v>41</v>
      </c>
      <c r="K31" s="96">
        <v>10448.959999999999</v>
      </c>
      <c r="L31" s="96">
        <v>126.05</v>
      </c>
      <c r="M31" s="96">
        <v>10322.91</v>
      </c>
    </row>
    <row r="32" spans="2:13" x14ac:dyDescent="0.2">
      <c r="B32" s="94" t="s">
        <v>1321</v>
      </c>
      <c r="C32" s="94" t="s">
        <v>1343</v>
      </c>
      <c r="D32" s="97">
        <v>6</v>
      </c>
      <c r="E32" s="94" t="s">
        <v>1322</v>
      </c>
      <c r="F32" s="94" t="s">
        <v>1332</v>
      </c>
      <c r="G32" s="94"/>
      <c r="H32" s="94" t="s">
        <v>1344</v>
      </c>
      <c r="I32" s="95">
        <v>41030</v>
      </c>
      <c r="J32" s="94" t="s">
        <v>41</v>
      </c>
      <c r="K32" s="96">
        <v>4196.38</v>
      </c>
      <c r="L32" s="96">
        <v>57.13</v>
      </c>
      <c r="M32" s="96">
        <v>4139.25</v>
      </c>
    </row>
    <row r="33" spans="1:13" x14ac:dyDescent="0.2">
      <c r="B33" s="94" t="s">
        <v>1321</v>
      </c>
      <c r="C33" s="94" t="s">
        <v>719</v>
      </c>
      <c r="D33" s="97">
        <v>1</v>
      </c>
      <c r="E33" s="94" t="s">
        <v>1322</v>
      </c>
      <c r="F33" s="94" t="s">
        <v>1332</v>
      </c>
      <c r="G33" s="94"/>
      <c r="H33" s="94" t="s">
        <v>1344</v>
      </c>
      <c r="I33" s="95">
        <v>41030</v>
      </c>
      <c r="J33" s="94" t="s">
        <v>41</v>
      </c>
      <c r="K33" s="96">
        <v>91061.11</v>
      </c>
      <c r="L33" s="96">
        <v>1239.81</v>
      </c>
      <c r="M33" s="96">
        <v>89821.3</v>
      </c>
    </row>
    <row r="34" spans="1:13" x14ac:dyDescent="0.2">
      <c r="B34" s="94" t="s">
        <v>1321</v>
      </c>
      <c r="C34" s="94" t="s">
        <v>1345</v>
      </c>
      <c r="D34" s="97">
        <v>3</v>
      </c>
      <c r="E34" s="94" t="s">
        <v>1322</v>
      </c>
      <c r="F34" s="94" t="s">
        <v>1332</v>
      </c>
      <c r="G34" s="94"/>
      <c r="H34" s="94" t="s">
        <v>1342</v>
      </c>
      <c r="I34" s="95">
        <v>41135</v>
      </c>
      <c r="J34" s="94" t="s">
        <v>41</v>
      </c>
      <c r="K34" s="96">
        <v>8361.9</v>
      </c>
      <c r="L34" s="96">
        <v>100.87</v>
      </c>
      <c r="M34" s="96">
        <v>8261.0300000000007</v>
      </c>
    </row>
    <row r="35" spans="1:13" x14ac:dyDescent="0.2">
      <c r="B35" s="94" t="s">
        <v>1321</v>
      </c>
      <c r="C35" s="94" t="s">
        <v>1346</v>
      </c>
      <c r="D35" s="97">
        <v>1</v>
      </c>
      <c r="E35" s="94" t="s">
        <v>1322</v>
      </c>
      <c r="F35" s="94" t="s">
        <v>1332</v>
      </c>
      <c r="G35" s="94"/>
      <c r="H35" s="94" t="s">
        <v>1347</v>
      </c>
      <c r="I35" s="95">
        <v>41135</v>
      </c>
      <c r="J35" s="94" t="s">
        <v>41</v>
      </c>
      <c r="K35" s="96">
        <v>30717.3</v>
      </c>
      <c r="L35" s="96">
        <v>368.83</v>
      </c>
      <c r="M35" s="96">
        <v>30348.47</v>
      </c>
    </row>
    <row r="36" spans="1:13" x14ac:dyDescent="0.2">
      <c r="B36" s="94" t="s">
        <v>1321</v>
      </c>
      <c r="C36" s="94" t="s">
        <v>1348</v>
      </c>
      <c r="D36" s="97">
        <v>380</v>
      </c>
      <c r="E36" s="94" t="s">
        <v>1322</v>
      </c>
      <c r="F36" s="94" t="s">
        <v>1332</v>
      </c>
      <c r="G36" s="94"/>
      <c r="H36" s="94" t="s">
        <v>1347</v>
      </c>
      <c r="I36" s="95">
        <v>41135</v>
      </c>
      <c r="J36" s="94" t="s">
        <v>41</v>
      </c>
      <c r="K36" s="96">
        <v>13796.21</v>
      </c>
      <c r="L36" s="96">
        <v>165.66</v>
      </c>
      <c r="M36" s="96">
        <v>13630.55</v>
      </c>
    </row>
    <row r="37" spans="1:13" x14ac:dyDescent="0.2">
      <c r="B37" s="94" t="s">
        <v>1321</v>
      </c>
      <c r="C37" s="94" t="s">
        <v>1349</v>
      </c>
      <c r="D37" s="97">
        <v>1</v>
      </c>
      <c r="E37" s="94" t="s">
        <v>1322</v>
      </c>
      <c r="F37" s="94" t="s">
        <v>1332</v>
      </c>
      <c r="G37" s="94"/>
      <c r="H37" s="94" t="s">
        <v>1344</v>
      </c>
      <c r="I37" s="95">
        <v>41135</v>
      </c>
      <c r="J37" s="94" t="s">
        <v>41</v>
      </c>
      <c r="K37" s="96">
        <v>369.61</v>
      </c>
      <c r="L37" s="96">
        <v>5.03</v>
      </c>
      <c r="M37" s="96">
        <v>364.58</v>
      </c>
    </row>
    <row r="38" spans="1:13" x14ac:dyDescent="0.2">
      <c r="B38" s="94" t="s">
        <v>1321</v>
      </c>
      <c r="C38" s="94" t="s">
        <v>1022</v>
      </c>
      <c r="D38" s="97">
        <v>4</v>
      </c>
      <c r="E38" s="94" t="s">
        <v>1322</v>
      </c>
      <c r="F38" s="94" t="s">
        <v>1332</v>
      </c>
      <c r="G38" s="94"/>
      <c r="H38" s="94" t="s">
        <v>1342</v>
      </c>
      <c r="I38" s="95">
        <v>41135</v>
      </c>
      <c r="J38" s="94" t="s">
        <v>41</v>
      </c>
      <c r="K38" s="96">
        <v>124.26</v>
      </c>
      <c r="L38" s="96">
        <v>1.5</v>
      </c>
      <c r="M38" s="96">
        <v>122.76</v>
      </c>
    </row>
    <row r="39" spans="1:13" x14ac:dyDescent="0.2">
      <c r="B39" s="94" t="s">
        <v>1321</v>
      </c>
      <c r="C39" s="94" t="s">
        <v>1350</v>
      </c>
      <c r="D39" s="97">
        <v>1</v>
      </c>
      <c r="E39" s="94" t="s">
        <v>1322</v>
      </c>
      <c r="F39" s="94" t="s">
        <v>1332</v>
      </c>
      <c r="G39" s="94"/>
      <c r="H39" s="94" t="s">
        <v>1344</v>
      </c>
      <c r="I39" s="95">
        <v>41135</v>
      </c>
      <c r="J39" s="94" t="s">
        <v>41</v>
      </c>
      <c r="K39" s="96">
        <v>13600.09</v>
      </c>
      <c r="L39" s="96">
        <v>185.17</v>
      </c>
      <c r="M39" s="96">
        <v>13414.92</v>
      </c>
    </row>
    <row r="40" spans="1:13" x14ac:dyDescent="0.2">
      <c r="B40" s="94" t="s">
        <v>1321</v>
      </c>
      <c r="C40" s="94" t="s">
        <v>619</v>
      </c>
      <c r="D40" s="97">
        <v>454</v>
      </c>
      <c r="E40" s="94" t="s">
        <v>1322</v>
      </c>
      <c r="F40" s="94" t="s">
        <v>1332</v>
      </c>
      <c r="G40" s="94"/>
      <c r="H40" s="94" t="s">
        <v>1351</v>
      </c>
      <c r="I40" s="95">
        <v>41135</v>
      </c>
      <c r="J40" s="94" t="s">
        <v>41</v>
      </c>
      <c r="K40" s="96">
        <v>79646.600000000006</v>
      </c>
      <c r="L40" s="96">
        <v>955.9</v>
      </c>
      <c r="M40" s="96">
        <v>78690.7</v>
      </c>
    </row>
    <row r="41" spans="1:13" x14ac:dyDescent="0.2">
      <c r="B41" s="94" t="s">
        <v>1321</v>
      </c>
      <c r="C41" s="94" t="s">
        <v>330</v>
      </c>
      <c r="D41" s="97">
        <v>3</v>
      </c>
      <c r="E41" s="94" t="s">
        <v>1322</v>
      </c>
      <c r="F41" s="94" t="s">
        <v>1332</v>
      </c>
      <c r="G41" s="94"/>
      <c r="H41" s="94" t="s">
        <v>1342</v>
      </c>
      <c r="I41" s="95">
        <v>41135</v>
      </c>
      <c r="J41" s="94" t="s">
        <v>41</v>
      </c>
      <c r="K41" s="96">
        <v>7478.27</v>
      </c>
      <c r="L41" s="96">
        <v>90.21</v>
      </c>
      <c r="M41" s="96">
        <v>7388.06</v>
      </c>
    </row>
    <row r="42" spans="1:13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5"/>
      <c r="L42" s="15"/>
      <c r="M42" s="15"/>
    </row>
    <row r="43" spans="1:13" x14ac:dyDescent="0.2">
      <c r="A43" s="77" t="s">
        <v>1388</v>
      </c>
      <c r="B43" s="14"/>
      <c r="C43" s="14"/>
      <c r="D43" s="14"/>
      <c r="E43" s="14"/>
      <c r="F43" s="14"/>
      <c r="G43" s="14"/>
      <c r="H43" s="14"/>
      <c r="I43" s="14"/>
      <c r="J43" s="14"/>
      <c r="K43" s="15"/>
      <c r="L43" s="15"/>
      <c r="M43" s="15"/>
    </row>
    <row r="44" spans="1:13" x14ac:dyDescent="0.2">
      <c r="B44" s="123" t="s">
        <v>1389</v>
      </c>
      <c r="C44" s="123" t="s">
        <v>1473</v>
      </c>
      <c r="D44" s="123">
        <v>0</v>
      </c>
      <c r="E44" s="123" t="s">
        <v>1474</v>
      </c>
      <c r="F44" s="123" t="s">
        <v>1475</v>
      </c>
      <c r="G44" s="123" t="s">
        <v>39</v>
      </c>
      <c r="H44" s="123" t="s">
        <v>1438</v>
      </c>
      <c r="I44" s="124">
        <v>37073</v>
      </c>
      <c r="J44" s="123" t="s">
        <v>41</v>
      </c>
      <c r="K44" s="125">
        <v>4418.7</v>
      </c>
      <c r="L44" s="125">
        <v>0</v>
      </c>
      <c r="M44" s="125">
        <v>4418.7</v>
      </c>
    </row>
    <row r="45" spans="1:13" x14ac:dyDescent="0.2">
      <c r="B45" s="123" t="s">
        <v>1389</v>
      </c>
      <c r="C45" s="123" t="s">
        <v>1476</v>
      </c>
      <c r="D45" s="123">
        <v>0</v>
      </c>
      <c r="E45" s="123" t="s">
        <v>1474</v>
      </c>
      <c r="F45" s="123" t="s">
        <v>1475</v>
      </c>
      <c r="G45" s="123" t="s">
        <v>39</v>
      </c>
      <c r="H45" s="123" t="s">
        <v>1438</v>
      </c>
      <c r="I45" s="124">
        <v>37073</v>
      </c>
      <c r="J45" s="123" t="s">
        <v>41</v>
      </c>
      <c r="K45" s="125">
        <v>1119.1600000000001</v>
      </c>
      <c r="L45" s="125">
        <v>0</v>
      </c>
      <c r="M45" s="125">
        <v>1119.1600000000001</v>
      </c>
    </row>
    <row r="46" spans="1:13" x14ac:dyDescent="0.2">
      <c r="B46" s="123" t="s">
        <v>1389</v>
      </c>
      <c r="C46" s="123" t="s">
        <v>1477</v>
      </c>
      <c r="D46" s="123">
        <v>0</v>
      </c>
      <c r="E46" s="123" t="s">
        <v>1474</v>
      </c>
      <c r="F46" s="123" t="s">
        <v>1475</v>
      </c>
      <c r="G46" s="123" t="s">
        <v>39</v>
      </c>
      <c r="H46" s="123" t="s">
        <v>1438</v>
      </c>
      <c r="I46" s="124">
        <v>37073</v>
      </c>
      <c r="J46" s="123" t="s">
        <v>41</v>
      </c>
      <c r="K46" s="125">
        <v>1647.15</v>
      </c>
      <c r="L46" s="125">
        <v>0</v>
      </c>
      <c r="M46" s="125">
        <v>1647.15</v>
      </c>
    </row>
    <row r="47" spans="1:13" x14ac:dyDescent="0.2">
      <c r="B47" s="126" t="s">
        <v>1389</v>
      </c>
      <c r="C47" s="126" t="s">
        <v>1478</v>
      </c>
      <c r="D47" s="126">
        <v>0</v>
      </c>
      <c r="E47" s="126" t="s">
        <v>1479</v>
      </c>
      <c r="F47" s="126" t="s">
        <v>1480</v>
      </c>
      <c r="G47" s="126" t="s">
        <v>39</v>
      </c>
      <c r="H47" s="126" t="s">
        <v>1481</v>
      </c>
      <c r="I47" s="127">
        <v>37073</v>
      </c>
      <c r="J47" s="126" t="s">
        <v>41</v>
      </c>
      <c r="K47" s="128">
        <v>645469.76</v>
      </c>
      <c r="L47" s="128">
        <v>645469.76</v>
      </c>
      <c r="M47" s="128">
        <v>0</v>
      </c>
    </row>
    <row r="48" spans="1:13" x14ac:dyDescent="0.2">
      <c r="B48" s="126" t="s">
        <v>1389</v>
      </c>
      <c r="C48" s="126" t="s">
        <v>1482</v>
      </c>
      <c r="D48" s="126">
        <v>0</v>
      </c>
      <c r="E48" s="126" t="s">
        <v>1479</v>
      </c>
      <c r="F48" s="126" t="s">
        <v>1480</v>
      </c>
      <c r="G48" s="126" t="s">
        <v>39</v>
      </c>
      <c r="H48" s="126" t="s">
        <v>1483</v>
      </c>
      <c r="I48" s="127">
        <v>37073</v>
      </c>
      <c r="J48" s="126" t="s">
        <v>41</v>
      </c>
      <c r="K48" s="128">
        <v>269252.33</v>
      </c>
      <c r="L48" s="128">
        <v>269252.33</v>
      </c>
      <c r="M48" s="128">
        <v>0</v>
      </c>
    </row>
    <row r="49" spans="2:13" x14ac:dyDescent="0.2">
      <c r="B49" s="126" t="s">
        <v>1389</v>
      </c>
      <c r="C49" s="126" t="s">
        <v>1484</v>
      </c>
      <c r="D49" s="126">
        <v>0</v>
      </c>
      <c r="E49" s="126" t="s">
        <v>1479</v>
      </c>
      <c r="F49" s="126" t="s">
        <v>1480</v>
      </c>
      <c r="G49" s="126" t="s">
        <v>39</v>
      </c>
      <c r="H49" s="126" t="s">
        <v>1485</v>
      </c>
      <c r="I49" s="127">
        <v>37073</v>
      </c>
      <c r="J49" s="126" t="s">
        <v>41</v>
      </c>
      <c r="K49" s="128">
        <v>2999.42</v>
      </c>
      <c r="L49" s="128">
        <v>2999.42</v>
      </c>
      <c r="M49" s="128">
        <v>0</v>
      </c>
    </row>
    <row r="50" spans="2:13" x14ac:dyDescent="0.2">
      <c r="B50" s="126" t="s">
        <v>1389</v>
      </c>
      <c r="C50" s="126" t="s">
        <v>1486</v>
      </c>
      <c r="D50" s="126">
        <v>0</v>
      </c>
      <c r="E50" s="126" t="s">
        <v>1479</v>
      </c>
      <c r="F50" s="126" t="s">
        <v>1480</v>
      </c>
      <c r="G50" s="126" t="s">
        <v>39</v>
      </c>
      <c r="H50" s="126" t="s">
        <v>1487</v>
      </c>
      <c r="I50" s="127">
        <v>37073</v>
      </c>
      <c r="J50" s="126" t="s">
        <v>41</v>
      </c>
      <c r="K50" s="128">
        <v>97988.72</v>
      </c>
      <c r="L50" s="128">
        <v>97988.72</v>
      </c>
      <c r="M50" s="128">
        <v>0</v>
      </c>
    </row>
    <row r="51" spans="2:13" x14ac:dyDescent="0.2">
      <c r="B51" s="126" t="s">
        <v>1389</v>
      </c>
      <c r="C51" s="126" t="s">
        <v>1488</v>
      </c>
      <c r="D51" s="126">
        <v>0</v>
      </c>
      <c r="E51" s="126" t="s">
        <v>1479</v>
      </c>
      <c r="F51" s="126" t="s">
        <v>1480</v>
      </c>
      <c r="G51" s="126" t="s">
        <v>39</v>
      </c>
      <c r="H51" s="126" t="s">
        <v>1489</v>
      </c>
      <c r="I51" s="127">
        <v>37073</v>
      </c>
      <c r="J51" s="126" t="s">
        <v>41</v>
      </c>
      <c r="K51" s="128">
        <v>31241.39</v>
      </c>
      <c r="L51" s="128">
        <v>31241.39</v>
      </c>
      <c r="M51" s="128">
        <v>0</v>
      </c>
    </row>
    <row r="52" spans="2:13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5"/>
      <c r="L52" s="15"/>
      <c r="M52" s="15"/>
    </row>
    <row r="53" spans="2:13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5"/>
      <c r="L53" s="15"/>
      <c r="M53" s="15"/>
    </row>
    <row r="54" spans="2:13" x14ac:dyDescent="0.2">
      <c r="B54" s="14"/>
      <c r="C54" s="14"/>
      <c r="D54" s="14"/>
      <c r="E54" s="14"/>
      <c r="F54" s="14"/>
      <c r="G54" s="14"/>
      <c r="H54" s="14"/>
      <c r="I54" s="14"/>
      <c r="J54" s="14"/>
      <c r="K54" s="15"/>
      <c r="L54" s="15"/>
      <c r="M54" s="15"/>
    </row>
    <row r="55" spans="2:13" x14ac:dyDescent="0.2">
      <c r="B55" s="14"/>
      <c r="C55" s="14"/>
      <c r="D55" s="14"/>
      <c r="E55" s="14"/>
      <c r="F55" s="14"/>
      <c r="G55" s="14"/>
      <c r="H55" s="14"/>
      <c r="I55" s="14"/>
      <c r="J55" s="14"/>
      <c r="K55" s="15"/>
      <c r="L55" s="15"/>
      <c r="M55" s="15"/>
    </row>
    <row r="56" spans="2:13" x14ac:dyDescent="0.2">
      <c r="B56" s="14"/>
      <c r="C56" s="14"/>
      <c r="D56" s="14"/>
      <c r="E56" s="14"/>
      <c r="F56" s="14"/>
      <c r="G56" s="14"/>
      <c r="H56" s="14"/>
      <c r="I56" s="14"/>
      <c r="J56" s="14"/>
      <c r="K56" s="15"/>
      <c r="L56" s="15"/>
      <c r="M56" s="15"/>
    </row>
    <row r="57" spans="2:13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5"/>
      <c r="L57" s="15"/>
      <c r="M57" s="15"/>
    </row>
    <row r="58" spans="2:13" x14ac:dyDescent="0.2">
      <c r="B58" s="14"/>
      <c r="C58" s="14"/>
      <c r="D58" s="14"/>
      <c r="E58" s="14"/>
      <c r="F58" s="14"/>
      <c r="G58" s="14"/>
      <c r="H58" s="14"/>
      <c r="I58" s="14"/>
      <c r="J58" s="14"/>
      <c r="K58" s="15"/>
      <c r="L58" s="15"/>
      <c r="M58" s="15"/>
    </row>
    <row r="59" spans="2:13" x14ac:dyDescent="0.2">
      <c r="B59" s="14"/>
      <c r="C59" s="14"/>
      <c r="D59" s="14"/>
      <c r="E59" s="14"/>
      <c r="F59" s="14"/>
      <c r="G59" s="14"/>
      <c r="H59" s="14"/>
      <c r="I59" s="14"/>
      <c r="J59" s="14"/>
      <c r="K59" s="15"/>
      <c r="L59" s="15"/>
      <c r="M59" s="15"/>
    </row>
    <row r="60" spans="2:13" x14ac:dyDescent="0.2">
      <c r="B60" s="14"/>
      <c r="C60" s="14"/>
      <c r="D60" s="14"/>
      <c r="E60" s="14"/>
      <c r="F60" s="14"/>
      <c r="G60" s="14"/>
      <c r="H60" s="14"/>
      <c r="I60" s="14"/>
      <c r="J60" s="14"/>
      <c r="K60" s="15"/>
      <c r="L60" s="15"/>
      <c r="M60" s="15"/>
    </row>
    <row r="61" spans="2:13" x14ac:dyDescent="0.2">
      <c r="B61" s="14"/>
      <c r="C61" s="14"/>
      <c r="D61" s="14"/>
      <c r="E61" s="14"/>
      <c r="F61" s="14"/>
      <c r="G61" s="14"/>
      <c r="H61" s="14"/>
      <c r="I61" s="14"/>
      <c r="J61" s="14"/>
      <c r="K61" s="15"/>
      <c r="L61" s="15"/>
      <c r="M61" s="15"/>
    </row>
    <row r="62" spans="2:13" x14ac:dyDescent="0.2">
      <c r="B62" s="14"/>
      <c r="C62" s="14"/>
      <c r="D62" s="14"/>
      <c r="E62" s="14"/>
      <c r="F62" s="14"/>
      <c r="G62" s="14"/>
      <c r="H62" s="14"/>
      <c r="I62" s="14"/>
      <c r="J62" s="14"/>
      <c r="K62" s="15"/>
      <c r="L62" s="15"/>
      <c r="M62" s="15"/>
    </row>
    <row r="63" spans="2:13" x14ac:dyDescent="0.2">
      <c r="B63" s="14"/>
      <c r="C63" s="14"/>
      <c r="D63" s="14"/>
      <c r="E63" s="14"/>
      <c r="F63" s="14"/>
      <c r="G63" s="14"/>
      <c r="H63" s="14"/>
      <c r="I63" s="14"/>
      <c r="J63" s="14"/>
      <c r="K63" s="15"/>
      <c r="L63" s="15"/>
      <c r="M63" s="15"/>
    </row>
    <row r="64" spans="2:13" x14ac:dyDescent="0.2">
      <c r="B64" s="14"/>
      <c r="C64" s="14"/>
      <c r="D64" s="14"/>
      <c r="E64" s="14"/>
      <c r="F64" s="14"/>
      <c r="G64" s="14"/>
      <c r="H64" s="14"/>
      <c r="I64" s="14"/>
      <c r="J64" s="14"/>
      <c r="K64" s="15"/>
      <c r="L64" s="15"/>
      <c r="M64" s="15"/>
    </row>
    <row r="65" spans="2:13" x14ac:dyDescent="0.2">
      <c r="B65" s="14"/>
      <c r="C65" s="14"/>
      <c r="D65" s="14"/>
      <c r="E65" s="14"/>
      <c r="F65" s="14"/>
      <c r="G65" s="14"/>
      <c r="H65" s="14"/>
      <c r="I65" s="14"/>
      <c r="J65" s="14"/>
      <c r="K65" s="15"/>
      <c r="L65" s="15"/>
      <c r="M65" s="15"/>
    </row>
    <row r="66" spans="2:13" x14ac:dyDescent="0.2">
      <c r="B66" s="14"/>
      <c r="C66" s="14"/>
      <c r="D66" s="14"/>
      <c r="E66" s="14"/>
      <c r="F66" s="14"/>
      <c r="G66" s="14"/>
      <c r="H66" s="14"/>
      <c r="I66" s="14"/>
      <c r="J66" s="14"/>
      <c r="K66" s="15"/>
      <c r="L66" s="15"/>
      <c r="M66" s="15"/>
    </row>
    <row r="67" spans="2:13" x14ac:dyDescent="0.2">
      <c r="B67" s="14"/>
      <c r="C67" s="14"/>
      <c r="D67" s="14"/>
      <c r="E67" s="14"/>
      <c r="F67" s="14"/>
      <c r="G67" s="14"/>
      <c r="H67" s="14"/>
      <c r="I67" s="14"/>
      <c r="J67" s="14"/>
      <c r="K67" s="15"/>
      <c r="L67" s="15"/>
      <c r="M67" s="15"/>
    </row>
    <row r="68" spans="2:13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5"/>
      <c r="L68" s="15"/>
      <c r="M68" s="15"/>
    </row>
    <row r="69" spans="2:13" x14ac:dyDescent="0.2">
      <c r="B69" s="14"/>
      <c r="C69" s="14"/>
      <c r="D69" s="14"/>
      <c r="E69" s="14"/>
      <c r="F69" s="14"/>
      <c r="G69" s="14"/>
      <c r="H69" s="14"/>
      <c r="I69" s="14"/>
      <c r="J69" s="14"/>
      <c r="K69" s="15"/>
      <c r="L69" s="15"/>
      <c r="M69" s="15"/>
    </row>
    <row r="70" spans="2:13" x14ac:dyDescent="0.2">
      <c r="B70" s="14"/>
      <c r="C70" s="14"/>
      <c r="D70" s="14"/>
      <c r="E70" s="14"/>
      <c r="F70" s="14"/>
      <c r="G70" s="14"/>
      <c r="H70" s="14"/>
      <c r="I70" s="14"/>
      <c r="J70" s="14"/>
      <c r="K70" s="15"/>
      <c r="L70" s="15"/>
      <c r="M70" s="15"/>
    </row>
    <row r="71" spans="2:13" x14ac:dyDescent="0.2">
      <c r="B71" s="14"/>
      <c r="C71" s="14"/>
      <c r="D71" s="14"/>
      <c r="E71" s="14"/>
      <c r="F71" s="14"/>
      <c r="G71" s="14"/>
      <c r="H71" s="14"/>
      <c r="I71" s="14"/>
      <c r="J71" s="14"/>
      <c r="K71" s="15"/>
      <c r="L71" s="15"/>
      <c r="M71" s="15"/>
    </row>
    <row r="72" spans="2:13" x14ac:dyDescent="0.2">
      <c r="B72" s="14"/>
      <c r="C72" s="14"/>
      <c r="D72" s="14"/>
      <c r="E72" s="14"/>
      <c r="F72" s="14"/>
      <c r="G72" s="14"/>
      <c r="H72" s="14"/>
      <c r="I72" s="14"/>
      <c r="J72" s="14"/>
      <c r="K72" s="15"/>
      <c r="L72" s="15"/>
      <c r="M72" s="15"/>
    </row>
    <row r="73" spans="2:13" x14ac:dyDescent="0.2">
      <c r="B73" s="14"/>
      <c r="C73" s="14"/>
      <c r="D73" s="14"/>
      <c r="E73" s="14"/>
      <c r="F73" s="14"/>
      <c r="G73" s="14"/>
      <c r="H73" s="14"/>
      <c r="I73" s="14"/>
      <c r="J73" s="14"/>
      <c r="K73" s="15"/>
      <c r="L73" s="15"/>
      <c r="M73" s="15"/>
    </row>
    <row r="74" spans="2:13" x14ac:dyDescent="0.2"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15"/>
      <c r="M74" s="15"/>
    </row>
    <row r="75" spans="2:13" x14ac:dyDescent="0.2">
      <c r="B75" s="14"/>
      <c r="C75" s="14"/>
      <c r="D75" s="14"/>
      <c r="E75" s="14"/>
      <c r="F75" s="14"/>
      <c r="G75" s="14"/>
      <c r="H75" s="14"/>
      <c r="I75" s="14"/>
      <c r="J75" s="14"/>
      <c r="K75" s="15"/>
      <c r="L75" s="15"/>
      <c r="M75" s="15"/>
    </row>
    <row r="76" spans="2:13" x14ac:dyDescent="0.2">
      <c r="B76" s="14"/>
      <c r="C76" s="14"/>
      <c r="D76" s="14"/>
      <c r="E76" s="14"/>
      <c r="F76" s="14"/>
      <c r="G76" s="14"/>
      <c r="H76" s="14"/>
      <c r="I76" s="14"/>
      <c r="J76" s="14"/>
      <c r="K76" s="15"/>
      <c r="L76" s="15"/>
      <c r="M76" s="15"/>
    </row>
    <row r="77" spans="2:13" x14ac:dyDescent="0.2">
      <c r="B77" s="14"/>
      <c r="C77" s="14"/>
      <c r="D77" s="14"/>
      <c r="E77" s="14"/>
      <c r="F77" s="14"/>
      <c r="G77" s="14"/>
      <c r="H77" s="14"/>
      <c r="I77" s="14"/>
      <c r="J77" s="14"/>
      <c r="K77" s="15"/>
      <c r="L77" s="15"/>
      <c r="M77" s="15"/>
    </row>
    <row r="78" spans="2:13" x14ac:dyDescent="0.2">
      <c r="B78" s="14"/>
      <c r="C78" s="14"/>
      <c r="D78" s="14"/>
      <c r="E78" s="14"/>
      <c r="F78" s="14"/>
      <c r="G78" s="14"/>
      <c r="H78" s="14"/>
      <c r="I78" s="14"/>
      <c r="J78" s="14"/>
      <c r="K78" s="15"/>
      <c r="L78" s="15"/>
      <c r="M78" s="15"/>
    </row>
    <row r="79" spans="2:13" x14ac:dyDescent="0.2">
      <c r="B79" s="14"/>
      <c r="C79" s="14"/>
      <c r="D79" s="14"/>
      <c r="E79" s="14"/>
      <c r="F79" s="14"/>
      <c r="G79" s="14"/>
      <c r="H79" s="14"/>
      <c r="I79" s="14"/>
      <c r="J79" s="14"/>
      <c r="K79" s="15"/>
      <c r="L79" s="15"/>
      <c r="M79" s="15"/>
    </row>
    <row r="80" spans="2:13" x14ac:dyDescent="0.2">
      <c r="B80" s="14"/>
      <c r="C80" s="14"/>
      <c r="D80" s="14"/>
      <c r="E80" s="14"/>
      <c r="F80" s="14"/>
      <c r="G80" s="14"/>
      <c r="H80" s="14"/>
      <c r="I80" s="14"/>
      <c r="J80" s="14"/>
      <c r="K80" s="15"/>
      <c r="L80" s="15"/>
      <c r="M80" s="15"/>
    </row>
    <row r="81" spans="2:13" x14ac:dyDescent="0.2">
      <c r="B81" s="14"/>
      <c r="C81" s="14"/>
      <c r="D81" s="14"/>
      <c r="E81" s="14"/>
      <c r="F81" s="14"/>
      <c r="G81" s="14"/>
      <c r="H81" s="14"/>
      <c r="I81" s="14"/>
      <c r="J81" s="14"/>
      <c r="K81" s="15"/>
      <c r="L81" s="15"/>
      <c r="M81" s="15"/>
    </row>
    <row r="82" spans="2:13" x14ac:dyDescent="0.2">
      <c r="B82" s="14"/>
      <c r="C82" s="14"/>
      <c r="D82" s="14"/>
      <c r="E82" s="14"/>
      <c r="F82" s="14"/>
      <c r="G82" s="14"/>
      <c r="H82" s="14"/>
      <c r="I82" s="14"/>
      <c r="J82" s="14"/>
      <c r="K82" s="15"/>
      <c r="L82" s="15"/>
      <c r="M82" s="15"/>
    </row>
    <row r="83" spans="2:13" x14ac:dyDescent="0.2">
      <c r="B83" s="14"/>
      <c r="C83" s="14"/>
      <c r="D83" s="14"/>
      <c r="E83" s="14"/>
      <c r="F83" s="14"/>
      <c r="G83" s="14"/>
      <c r="H83" s="14"/>
      <c r="I83" s="14"/>
      <c r="J83" s="14"/>
      <c r="K83" s="15"/>
      <c r="L83" s="15"/>
      <c r="M83" s="15"/>
    </row>
    <row r="84" spans="2:13" x14ac:dyDescent="0.2">
      <c r="B84" s="14"/>
      <c r="C84" s="14"/>
      <c r="D84" s="14"/>
      <c r="E84" s="14"/>
      <c r="F84" s="14"/>
      <c r="G84" s="14"/>
      <c r="H84" s="14"/>
      <c r="I84" s="14"/>
      <c r="J84" s="14"/>
      <c r="K84" s="15"/>
      <c r="L84" s="15"/>
      <c r="M84" s="15"/>
    </row>
    <row r="85" spans="2:13" x14ac:dyDescent="0.2">
      <c r="B85" s="14"/>
      <c r="C85" s="14"/>
      <c r="D85" s="14"/>
      <c r="E85" s="14"/>
      <c r="F85" s="14"/>
      <c r="G85" s="14"/>
      <c r="H85" s="14"/>
      <c r="I85" s="14"/>
      <c r="J85" s="14"/>
      <c r="K85" s="15"/>
      <c r="L85" s="15"/>
      <c r="M85" s="15"/>
    </row>
    <row r="86" spans="2:13" x14ac:dyDescent="0.2">
      <c r="B86" s="14"/>
      <c r="C86" s="14"/>
      <c r="D86" s="14"/>
      <c r="E86" s="14"/>
      <c r="F86" s="14"/>
      <c r="G86" s="14"/>
      <c r="H86" s="14"/>
      <c r="I86" s="14"/>
      <c r="J86" s="14"/>
      <c r="K86" s="15"/>
      <c r="L86" s="15"/>
      <c r="M86" s="15"/>
    </row>
    <row r="87" spans="2:13" x14ac:dyDescent="0.2">
      <c r="B87" s="14"/>
      <c r="C87" s="14"/>
      <c r="D87" s="14"/>
      <c r="E87" s="14"/>
      <c r="F87" s="14"/>
      <c r="G87" s="14"/>
      <c r="H87" s="14"/>
      <c r="I87" s="14"/>
      <c r="J87" s="14"/>
      <c r="K87" s="15"/>
      <c r="L87" s="15"/>
      <c r="M87" s="15"/>
    </row>
    <row r="88" spans="2:13" x14ac:dyDescent="0.2">
      <c r="B88" s="14"/>
      <c r="C88" s="14"/>
      <c r="D88" s="14"/>
      <c r="E88" s="14"/>
      <c r="F88" s="14"/>
      <c r="G88" s="14"/>
      <c r="H88" s="14"/>
      <c r="I88" s="14"/>
      <c r="J88" s="14"/>
      <c r="K88" s="15"/>
      <c r="L88" s="15"/>
      <c r="M88" s="15"/>
    </row>
    <row r="89" spans="2:13" x14ac:dyDescent="0.2">
      <c r="B89" s="14"/>
      <c r="C89" s="14"/>
      <c r="D89" s="14"/>
      <c r="E89" s="14"/>
      <c r="F89" s="14"/>
      <c r="G89" s="14"/>
      <c r="H89" s="14"/>
      <c r="I89" s="14"/>
      <c r="J89" s="14"/>
      <c r="K89" s="15"/>
      <c r="L89" s="15"/>
      <c r="M89" s="15"/>
    </row>
    <row r="90" spans="2:13" x14ac:dyDescent="0.2">
      <c r="B90" s="14"/>
      <c r="C90" s="14"/>
      <c r="D90" s="14"/>
      <c r="E90" s="14"/>
      <c r="F90" s="14"/>
      <c r="G90" s="14"/>
      <c r="H90" s="14"/>
      <c r="I90" s="14"/>
      <c r="J90" s="14"/>
      <c r="K90" s="15"/>
      <c r="L90" s="15"/>
      <c r="M90" s="15"/>
    </row>
  </sheetData>
  <pageMargins left="0.7" right="0.7" top="0.75" bottom="0.75" header="0.3" footer="0.3"/>
  <pageSetup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43"/>
  <sheetViews>
    <sheetView zoomScaleNormal="100" workbookViewId="0">
      <selection activeCell="K10" sqref="K10"/>
    </sheetView>
  </sheetViews>
  <sheetFormatPr defaultRowHeight="12.75" x14ac:dyDescent="0.2"/>
  <cols>
    <col min="1" max="1" width="9.140625" style="63"/>
    <col min="2" max="2" width="19.85546875" bestFit="1" customWidth="1"/>
    <col min="3" max="3" width="38.7109375" customWidth="1"/>
    <col min="4" max="4" width="9.28515625" bestFit="1" customWidth="1"/>
    <col min="6" max="6" width="43.140625" customWidth="1"/>
    <col min="9" max="9" width="9.28515625" bestFit="1" customWidth="1"/>
    <col min="11" max="11" width="13.28515625" bestFit="1" customWidth="1"/>
    <col min="12" max="12" width="16.5703125" bestFit="1" customWidth="1"/>
    <col min="13" max="13" width="15" bestFit="1" customWidth="1"/>
  </cols>
  <sheetData>
    <row r="1" spans="1:13" x14ac:dyDescent="0.2">
      <c r="A1" s="19" t="s">
        <v>991</v>
      </c>
      <c r="B1" s="45" t="s">
        <v>24</v>
      </c>
      <c r="C1" s="45" t="s">
        <v>29</v>
      </c>
      <c r="D1" s="49" t="s">
        <v>31</v>
      </c>
      <c r="E1" s="45" t="s">
        <v>26</v>
      </c>
      <c r="F1" s="45" t="s">
        <v>27</v>
      </c>
      <c r="G1" s="45" t="s">
        <v>28</v>
      </c>
      <c r="H1" s="45" t="s">
        <v>25</v>
      </c>
      <c r="I1" s="46" t="s">
        <v>992</v>
      </c>
      <c r="J1" s="45" t="s">
        <v>30</v>
      </c>
      <c r="K1" s="48" t="s">
        <v>32</v>
      </c>
      <c r="L1" s="48" t="s">
        <v>33</v>
      </c>
      <c r="M1" s="48" t="s">
        <v>34</v>
      </c>
    </row>
    <row r="2" spans="1:13" s="141" customFormat="1" x14ac:dyDescent="0.2">
      <c r="A2" s="142" t="s">
        <v>1599</v>
      </c>
      <c r="D2" s="146"/>
      <c r="I2" s="110"/>
      <c r="K2" s="112"/>
      <c r="L2" s="112"/>
      <c r="M2" s="112"/>
    </row>
    <row r="3" spans="1:13" s="87" customFormat="1" x14ac:dyDescent="0.2">
      <c r="A3" s="77" t="s">
        <v>1185</v>
      </c>
      <c r="D3" s="75"/>
      <c r="I3" s="88"/>
      <c r="K3" s="90"/>
      <c r="L3" s="90"/>
      <c r="M3" s="90"/>
    </row>
    <row r="4" spans="1:13" x14ac:dyDescent="0.2">
      <c r="B4" s="45" t="s">
        <v>35</v>
      </c>
      <c r="C4" s="45" t="s">
        <v>823</v>
      </c>
      <c r="D4" s="49">
        <v>0</v>
      </c>
      <c r="E4" s="45" t="s">
        <v>821</v>
      </c>
      <c r="F4" s="45" t="s">
        <v>822</v>
      </c>
      <c r="G4" s="45" t="s">
        <v>109</v>
      </c>
      <c r="H4" s="45" t="s">
        <v>268</v>
      </c>
      <c r="I4" s="47">
        <v>40252</v>
      </c>
      <c r="J4" s="45" t="s">
        <v>41</v>
      </c>
      <c r="K4" s="48">
        <v>0</v>
      </c>
      <c r="L4" s="48">
        <v>0</v>
      </c>
      <c r="M4" s="48">
        <v>0</v>
      </c>
    </row>
    <row r="5" spans="1:13" x14ac:dyDescent="0.2">
      <c r="B5" s="45" t="s">
        <v>35</v>
      </c>
      <c r="C5" s="45" t="s">
        <v>823</v>
      </c>
      <c r="D5" s="49">
        <v>0</v>
      </c>
      <c r="E5" s="45" t="s">
        <v>821</v>
      </c>
      <c r="F5" s="45" t="s">
        <v>822</v>
      </c>
      <c r="G5" s="45" t="s">
        <v>109</v>
      </c>
      <c r="H5" s="45" t="s">
        <v>113</v>
      </c>
      <c r="I5" s="47">
        <v>40252</v>
      </c>
      <c r="J5" s="45" t="s">
        <v>41</v>
      </c>
      <c r="K5" s="48">
        <v>0</v>
      </c>
      <c r="L5" s="48">
        <v>0</v>
      </c>
      <c r="M5" s="48">
        <v>0</v>
      </c>
    </row>
    <row r="7" spans="1:13" x14ac:dyDescent="0.2">
      <c r="A7" s="77" t="s">
        <v>1352</v>
      </c>
    </row>
    <row r="8" spans="1:13" x14ac:dyDescent="0.2">
      <c r="B8" s="98" t="s">
        <v>1321</v>
      </c>
      <c r="C8" s="98" t="s">
        <v>1353</v>
      </c>
      <c r="D8" s="98">
        <v>1</v>
      </c>
      <c r="E8" s="98" t="s">
        <v>821</v>
      </c>
      <c r="F8" s="98" t="s">
        <v>822</v>
      </c>
      <c r="G8" s="98"/>
      <c r="H8" s="98" t="s">
        <v>1090</v>
      </c>
      <c r="I8" s="99">
        <v>37073</v>
      </c>
      <c r="J8" s="98" t="s">
        <v>41</v>
      </c>
      <c r="K8" s="100">
        <v>583984.80000000005</v>
      </c>
      <c r="L8" s="100">
        <v>-20958.03</v>
      </c>
      <c r="M8" s="100">
        <v>604942.82999999996</v>
      </c>
    </row>
    <row r="9" spans="1:13" x14ac:dyDescent="0.2">
      <c r="B9" s="98" t="s">
        <v>1321</v>
      </c>
      <c r="C9" s="98" t="s">
        <v>1354</v>
      </c>
      <c r="D9" s="98">
        <v>1</v>
      </c>
      <c r="E9" s="98" t="s">
        <v>821</v>
      </c>
      <c r="F9" s="98" t="s">
        <v>822</v>
      </c>
      <c r="G9" s="98"/>
      <c r="H9" s="98" t="s">
        <v>1325</v>
      </c>
      <c r="I9" s="99">
        <v>37073</v>
      </c>
      <c r="J9" s="98" t="s">
        <v>41</v>
      </c>
      <c r="K9" s="100">
        <v>33571.35</v>
      </c>
      <c r="L9" s="100">
        <v>8849.58</v>
      </c>
      <c r="M9" s="100">
        <v>24721.77</v>
      </c>
    </row>
    <row r="10" spans="1:13" x14ac:dyDescent="0.2">
      <c r="B10" s="98" t="s">
        <v>1321</v>
      </c>
      <c r="C10" s="98" t="s">
        <v>364</v>
      </c>
      <c r="D10" s="98">
        <v>1</v>
      </c>
      <c r="E10" s="98" t="s">
        <v>821</v>
      </c>
      <c r="F10" s="98" t="s">
        <v>822</v>
      </c>
      <c r="G10" s="98"/>
      <c r="H10" s="98" t="s">
        <v>1341</v>
      </c>
      <c r="I10" s="99">
        <v>37073</v>
      </c>
      <c r="J10" s="98" t="s">
        <v>41</v>
      </c>
      <c r="K10" s="100">
        <v>25202.41</v>
      </c>
      <c r="L10" s="100">
        <v>7470.11</v>
      </c>
      <c r="M10" s="100">
        <v>17732.3</v>
      </c>
    </row>
    <row r="11" spans="1:13" x14ac:dyDescent="0.2">
      <c r="B11" s="98" t="s">
        <v>1321</v>
      </c>
      <c r="C11" s="98" t="s">
        <v>612</v>
      </c>
      <c r="D11" s="98">
        <v>1</v>
      </c>
      <c r="E11" s="98" t="s">
        <v>821</v>
      </c>
      <c r="F11" s="98" t="s">
        <v>822</v>
      </c>
      <c r="G11" s="98"/>
      <c r="H11" s="98" t="s">
        <v>1092</v>
      </c>
      <c r="I11" s="99">
        <v>37073</v>
      </c>
      <c r="J11" s="98" t="s">
        <v>41</v>
      </c>
      <c r="K11" s="100">
        <v>23773.52</v>
      </c>
      <c r="L11" s="100">
        <v>6271.8</v>
      </c>
      <c r="M11" s="100">
        <v>17501.72</v>
      </c>
    </row>
    <row r="12" spans="1:13" x14ac:dyDescent="0.2">
      <c r="B12" s="98" t="s">
        <v>1321</v>
      </c>
      <c r="C12" s="98" t="s">
        <v>1355</v>
      </c>
      <c r="D12" s="98">
        <v>1</v>
      </c>
      <c r="E12" s="98" t="s">
        <v>821</v>
      </c>
      <c r="F12" s="98" t="s">
        <v>822</v>
      </c>
      <c r="G12" s="98"/>
      <c r="H12" s="98" t="s">
        <v>1092</v>
      </c>
      <c r="I12" s="99">
        <v>37073</v>
      </c>
      <c r="J12" s="98" t="s">
        <v>41</v>
      </c>
      <c r="K12" s="100">
        <v>279400.52</v>
      </c>
      <c r="L12" s="100">
        <v>73709.919999999998</v>
      </c>
      <c r="M12" s="100">
        <v>205690.6</v>
      </c>
    </row>
    <row r="13" spans="1:13" x14ac:dyDescent="0.2">
      <c r="B13" s="98" t="s">
        <v>1321</v>
      </c>
      <c r="C13" s="98" t="s">
        <v>1356</v>
      </c>
      <c r="D13" s="98">
        <v>2</v>
      </c>
      <c r="E13" s="98" t="s">
        <v>821</v>
      </c>
      <c r="F13" s="98" t="s">
        <v>822</v>
      </c>
      <c r="G13" s="98"/>
      <c r="H13" s="98" t="s">
        <v>1092</v>
      </c>
      <c r="I13" s="99">
        <v>37073</v>
      </c>
      <c r="J13" s="98" t="s">
        <v>41</v>
      </c>
      <c r="K13" s="100">
        <v>26812.26</v>
      </c>
      <c r="L13" s="100">
        <v>7073.46</v>
      </c>
      <c r="M13" s="100">
        <v>19738.8</v>
      </c>
    </row>
    <row r="14" spans="1:13" x14ac:dyDescent="0.2">
      <c r="B14" s="98" t="s">
        <v>1321</v>
      </c>
      <c r="C14" s="98" t="s">
        <v>1357</v>
      </c>
      <c r="D14" s="98">
        <v>2</v>
      </c>
      <c r="E14" s="98" t="s">
        <v>821</v>
      </c>
      <c r="F14" s="98" t="s">
        <v>822</v>
      </c>
      <c r="G14" s="98"/>
      <c r="H14" s="98" t="s">
        <v>1337</v>
      </c>
      <c r="I14" s="99">
        <v>37073</v>
      </c>
      <c r="J14" s="98" t="s">
        <v>41</v>
      </c>
      <c r="K14" s="100">
        <v>1600.52</v>
      </c>
      <c r="L14" s="100">
        <v>991.68</v>
      </c>
      <c r="M14" s="100">
        <v>608.84</v>
      </c>
    </row>
    <row r="15" spans="1:13" x14ac:dyDescent="0.2">
      <c r="B15" s="98" t="s">
        <v>1321</v>
      </c>
      <c r="C15" s="98" t="s">
        <v>691</v>
      </c>
      <c r="D15" s="98">
        <v>1</v>
      </c>
      <c r="E15" s="98" t="s">
        <v>821</v>
      </c>
      <c r="F15" s="98" t="s">
        <v>822</v>
      </c>
      <c r="G15" s="98"/>
      <c r="H15" s="98" t="s">
        <v>1092</v>
      </c>
      <c r="I15" s="99">
        <v>37073</v>
      </c>
      <c r="J15" s="98" t="s">
        <v>41</v>
      </c>
      <c r="K15" s="100">
        <v>693764.13</v>
      </c>
      <c r="L15" s="100">
        <v>183025.07</v>
      </c>
      <c r="M15" s="100">
        <v>510739.06</v>
      </c>
    </row>
    <row r="16" spans="1:13" x14ac:dyDescent="0.2">
      <c r="B16" s="98" t="s">
        <v>1321</v>
      </c>
      <c r="C16" s="98" t="s">
        <v>1358</v>
      </c>
      <c r="D16" s="98">
        <v>1</v>
      </c>
      <c r="E16" s="98" t="s">
        <v>821</v>
      </c>
      <c r="F16" s="98" t="s">
        <v>822</v>
      </c>
      <c r="G16" s="98"/>
      <c r="H16" s="98" t="s">
        <v>1325</v>
      </c>
      <c r="I16" s="99">
        <v>37073</v>
      </c>
      <c r="J16" s="98" t="s">
        <v>41</v>
      </c>
      <c r="K16" s="100">
        <v>277682.78999999998</v>
      </c>
      <c r="L16" s="100">
        <v>73198.58</v>
      </c>
      <c r="M16" s="100">
        <v>204484.21</v>
      </c>
    </row>
    <row r="17" spans="2:13" x14ac:dyDescent="0.2">
      <c r="B17" s="98" t="s">
        <v>1321</v>
      </c>
      <c r="C17" s="98" t="s">
        <v>130</v>
      </c>
      <c r="D17" s="98">
        <v>1</v>
      </c>
      <c r="E17" s="98" t="s">
        <v>821</v>
      </c>
      <c r="F17" s="98" t="s">
        <v>822</v>
      </c>
      <c r="G17" s="98"/>
      <c r="H17" s="98" t="s">
        <v>1092</v>
      </c>
      <c r="I17" s="99">
        <v>37073</v>
      </c>
      <c r="J17" s="98" t="s">
        <v>41</v>
      </c>
      <c r="K17" s="100">
        <v>48937.62</v>
      </c>
      <c r="L17" s="100">
        <v>12910.46</v>
      </c>
      <c r="M17" s="100">
        <v>36027.160000000003</v>
      </c>
    </row>
    <row r="18" spans="2:13" x14ac:dyDescent="0.2">
      <c r="B18" s="98" t="s">
        <v>1321</v>
      </c>
      <c r="C18" s="98" t="s">
        <v>1359</v>
      </c>
      <c r="D18" s="98">
        <v>2</v>
      </c>
      <c r="E18" s="98" t="s">
        <v>821</v>
      </c>
      <c r="F18" s="98" t="s">
        <v>822</v>
      </c>
      <c r="G18" s="98"/>
      <c r="H18" s="98" t="s">
        <v>1092</v>
      </c>
      <c r="I18" s="99">
        <v>37073</v>
      </c>
      <c r="J18" s="98" t="s">
        <v>41</v>
      </c>
      <c r="K18" s="100">
        <v>18054.97</v>
      </c>
      <c r="L18" s="100">
        <v>4763.16</v>
      </c>
      <c r="M18" s="100">
        <v>13291.81</v>
      </c>
    </row>
    <row r="19" spans="2:13" x14ac:dyDescent="0.2">
      <c r="B19" s="98" t="s">
        <v>1321</v>
      </c>
      <c r="C19" s="98" t="s">
        <v>1360</v>
      </c>
      <c r="D19" s="98">
        <v>4</v>
      </c>
      <c r="E19" s="98" t="s">
        <v>821</v>
      </c>
      <c r="F19" s="98" t="s">
        <v>822</v>
      </c>
      <c r="G19" s="98"/>
      <c r="H19" s="98" t="s">
        <v>1092</v>
      </c>
      <c r="I19" s="99">
        <v>37073</v>
      </c>
      <c r="J19" s="98" t="s">
        <v>41</v>
      </c>
      <c r="K19" s="100">
        <v>24478.89</v>
      </c>
      <c r="L19" s="100">
        <v>6457.89</v>
      </c>
      <c r="M19" s="100">
        <v>18021</v>
      </c>
    </row>
    <row r="20" spans="2:13" x14ac:dyDescent="0.2">
      <c r="B20" s="98" t="s">
        <v>1321</v>
      </c>
      <c r="C20" s="98" t="s">
        <v>1361</v>
      </c>
      <c r="D20" s="98">
        <v>1</v>
      </c>
      <c r="E20" s="98" t="s">
        <v>821</v>
      </c>
      <c r="F20" s="98" t="s">
        <v>822</v>
      </c>
      <c r="G20" s="98"/>
      <c r="H20" s="98" t="s">
        <v>1092</v>
      </c>
      <c r="I20" s="99">
        <v>41263</v>
      </c>
      <c r="J20" s="98" t="s">
        <v>41</v>
      </c>
      <c r="K20" s="100">
        <v>18834.77</v>
      </c>
      <c r="L20" s="100">
        <v>255.34</v>
      </c>
      <c r="M20" s="100">
        <v>18579.43</v>
      </c>
    </row>
    <row r="21" spans="2:13" x14ac:dyDescent="0.2">
      <c r="B21" s="98" t="s">
        <v>1321</v>
      </c>
      <c r="C21" s="98" t="s">
        <v>1362</v>
      </c>
      <c r="D21" s="98">
        <v>1</v>
      </c>
      <c r="E21" s="98" t="s">
        <v>821</v>
      </c>
      <c r="F21" s="98" t="s">
        <v>822</v>
      </c>
      <c r="G21" s="98"/>
      <c r="H21" s="98" t="s">
        <v>1344</v>
      </c>
      <c r="I21" s="99">
        <v>37073</v>
      </c>
      <c r="J21" s="98" t="s">
        <v>41</v>
      </c>
      <c r="K21" s="100">
        <v>56276.18</v>
      </c>
      <c r="L21" s="100">
        <v>18284.169999999998</v>
      </c>
      <c r="M21" s="100">
        <v>37992.01</v>
      </c>
    </row>
    <row r="22" spans="2:13" x14ac:dyDescent="0.2">
      <c r="B22" s="98" t="s">
        <v>1321</v>
      </c>
      <c r="C22" s="98" t="s">
        <v>135</v>
      </c>
      <c r="D22" s="98">
        <v>1</v>
      </c>
      <c r="E22" s="98" t="s">
        <v>821</v>
      </c>
      <c r="F22" s="98" t="s">
        <v>822</v>
      </c>
      <c r="G22" s="98"/>
      <c r="H22" s="98" t="s">
        <v>1342</v>
      </c>
      <c r="I22" s="99">
        <v>40690</v>
      </c>
      <c r="J22" s="98" t="s">
        <v>41</v>
      </c>
      <c r="K22" s="100">
        <v>26665.71</v>
      </c>
      <c r="L22" s="100">
        <v>986.17</v>
      </c>
      <c r="M22" s="100">
        <v>25679.54</v>
      </c>
    </row>
    <row r="23" spans="2:13" x14ac:dyDescent="0.2">
      <c r="B23" s="98" t="s">
        <v>1321</v>
      </c>
      <c r="C23" s="98" t="s">
        <v>1022</v>
      </c>
      <c r="D23" s="98">
        <v>184</v>
      </c>
      <c r="E23" s="98" t="s">
        <v>821</v>
      </c>
      <c r="F23" s="98" t="s">
        <v>822</v>
      </c>
      <c r="G23" s="98"/>
      <c r="H23" s="98" t="s">
        <v>1344</v>
      </c>
      <c r="I23" s="99">
        <v>40690</v>
      </c>
      <c r="J23" s="98" t="s">
        <v>41</v>
      </c>
      <c r="K23" s="100">
        <v>20136.84</v>
      </c>
      <c r="L23" s="100">
        <v>833.39</v>
      </c>
      <c r="M23" s="100">
        <v>19303.45</v>
      </c>
    </row>
    <row r="24" spans="2:13" x14ac:dyDescent="0.2">
      <c r="B24" s="98" t="s">
        <v>1321</v>
      </c>
      <c r="C24" s="98" t="s">
        <v>1350</v>
      </c>
      <c r="D24" s="98">
        <v>10</v>
      </c>
      <c r="E24" s="98" t="s">
        <v>821</v>
      </c>
      <c r="F24" s="98" t="s">
        <v>822</v>
      </c>
      <c r="G24" s="98"/>
      <c r="H24" s="98" t="s">
        <v>1344</v>
      </c>
      <c r="I24" s="99">
        <v>40724</v>
      </c>
      <c r="J24" s="98" t="s">
        <v>41</v>
      </c>
      <c r="K24" s="100">
        <v>72722.399999999994</v>
      </c>
      <c r="L24" s="100">
        <v>3009.72</v>
      </c>
      <c r="M24" s="100">
        <v>69712.679999999993</v>
      </c>
    </row>
    <row r="25" spans="2:13" x14ac:dyDescent="0.2">
      <c r="B25" s="98" t="s">
        <v>1321</v>
      </c>
      <c r="C25" s="98" t="s">
        <v>1348</v>
      </c>
      <c r="D25" s="98">
        <v>120</v>
      </c>
      <c r="E25" s="98" t="s">
        <v>821</v>
      </c>
      <c r="F25" s="98" t="s">
        <v>822</v>
      </c>
      <c r="G25" s="98"/>
      <c r="H25" s="98" t="s">
        <v>1347</v>
      </c>
      <c r="I25" s="99">
        <v>40528</v>
      </c>
      <c r="J25" s="98" t="s">
        <v>41</v>
      </c>
      <c r="K25" s="100">
        <v>3091.22</v>
      </c>
      <c r="L25" s="100">
        <v>191.52</v>
      </c>
      <c r="M25" s="100">
        <v>2899.7</v>
      </c>
    </row>
    <row r="26" spans="2:13" x14ac:dyDescent="0.2">
      <c r="B26" s="98" t="s">
        <v>1321</v>
      </c>
      <c r="C26" s="98" t="s">
        <v>619</v>
      </c>
      <c r="D26" s="98">
        <v>940</v>
      </c>
      <c r="E26" s="98" t="s">
        <v>821</v>
      </c>
      <c r="F26" s="98" t="s">
        <v>822</v>
      </c>
      <c r="G26" s="98"/>
      <c r="H26" s="98" t="s">
        <v>1351</v>
      </c>
      <c r="I26" s="99">
        <v>40528</v>
      </c>
      <c r="J26" s="98" t="s">
        <v>41</v>
      </c>
      <c r="K26" s="100">
        <v>86656.95</v>
      </c>
      <c r="L26" s="100">
        <v>5316.68</v>
      </c>
      <c r="M26" s="100">
        <v>81340.27</v>
      </c>
    </row>
    <row r="27" spans="2:13" x14ac:dyDescent="0.2">
      <c r="B27" s="98" t="s">
        <v>1321</v>
      </c>
      <c r="C27" s="98" t="s">
        <v>1346</v>
      </c>
      <c r="D27" s="98">
        <v>9</v>
      </c>
      <c r="E27" s="98" t="s">
        <v>821</v>
      </c>
      <c r="F27" s="98" t="s">
        <v>822</v>
      </c>
      <c r="G27" s="98"/>
      <c r="H27" s="98" t="s">
        <v>1347</v>
      </c>
      <c r="I27" s="99">
        <v>40724</v>
      </c>
      <c r="J27" s="98" t="s">
        <v>41</v>
      </c>
      <c r="K27" s="100">
        <v>37262.910000000003</v>
      </c>
      <c r="L27" s="100">
        <v>1364.39</v>
      </c>
      <c r="M27" s="100">
        <v>35898.519999999997</v>
      </c>
    </row>
    <row r="28" spans="2:13" x14ac:dyDescent="0.2">
      <c r="B28" s="98" t="s">
        <v>1321</v>
      </c>
      <c r="C28" s="98" t="s">
        <v>1348</v>
      </c>
      <c r="D28" s="98">
        <v>5840</v>
      </c>
      <c r="E28" s="98" t="s">
        <v>821</v>
      </c>
      <c r="F28" s="98" t="s">
        <v>822</v>
      </c>
      <c r="G28" s="98"/>
      <c r="H28" s="98" t="s">
        <v>1347</v>
      </c>
      <c r="I28" s="99">
        <v>40724</v>
      </c>
      <c r="J28" s="98" t="s">
        <v>41</v>
      </c>
      <c r="K28" s="100">
        <v>35366.19</v>
      </c>
      <c r="L28" s="100">
        <v>1294.94</v>
      </c>
      <c r="M28" s="100">
        <v>34071.25</v>
      </c>
    </row>
    <row r="29" spans="2:13" x14ac:dyDescent="0.2">
      <c r="B29" s="98" t="s">
        <v>1321</v>
      </c>
      <c r="C29" s="98" t="s">
        <v>1363</v>
      </c>
      <c r="D29" s="98">
        <v>2</v>
      </c>
      <c r="E29" s="98" t="s">
        <v>821</v>
      </c>
      <c r="F29" s="98" t="s">
        <v>822</v>
      </c>
      <c r="G29" s="98"/>
      <c r="H29" s="98" t="s">
        <v>1351</v>
      </c>
      <c r="I29" s="99">
        <v>40724</v>
      </c>
      <c r="J29" s="98" t="s">
        <v>41</v>
      </c>
      <c r="K29" s="100">
        <v>49390.79</v>
      </c>
      <c r="L29" s="100">
        <v>1799.72</v>
      </c>
      <c r="M29" s="100">
        <v>47591.07</v>
      </c>
    </row>
    <row r="30" spans="2:13" x14ac:dyDescent="0.2">
      <c r="B30" s="98" t="s">
        <v>1321</v>
      </c>
      <c r="C30" s="98" t="s">
        <v>619</v>
      </c>
      <c r="D30" s="98">
        <v>8929</v>
      </c>
      <c r="E30" s="98" t="s">
        <v>821</v>
      </c>
      <c r="F30" s="98" t="s">
        <v>822</v>
      </c>
      <c r="G30" s="98"/>
      <c r="H30" s="98" t="s">
        <v>1351</v>
      </c>
      <c r="I30" s="99">
        <v>40724</v>
      </c>
      <c r="J30" s="98" t="s">
        <v>41</v>
      </c>
      <c r="K30" s="100">
        <v>277302.08</v>
      </c>
      <c r="L30" s="100">
        <v>10104.41</v>
      </c>
      <c r="M30" s="100">
        <v>267197.67</v>
      </c>
    </row>
    <row r="31" spans="2:13" x14ac:dyDescent="0.2">
      <c r="B31" s="98" t="s">
        <v>1321</v>
      </c>
      <c r="C31" s="98" t="s">
        <v>1345</v>
      </c>
      <c r="D31" s="98">
        <v>6</v>
      </c>
      <c r="E31" s="98" t="s">
        <v>821</v>
      </c>
      <c r="F31" s="98" t="s">
        <v>822</v>
      </c>
      <c r="G31" s="98"/>
      <c r="H31" s="98" t="s">
        <v>1342</v>
      </c>
      <c r="I31" s="99">
        <v>40724</v>
      </c>
      <c r="J31" s="98" t="s">
        <v>41</v>
      </c>
      <c r="K31" s="100">
        <v>1090.52</v>
      </c>
      <c r="L31" s="100">
        <v>40.33</v>
      </c>
      <c r="M31" s="100">
        <v>1050.19</v>
      </c>
    </row>
    <row r="32" spans="2:13" x14ac:dyDescent="0.2">
      <c r="B32" s="98" t="s">
        <v>1321</v>
      </c>
      <c r="C32" s="98" t="s">
        <v>1022</v>
      </c>
      <c r="D32" s="98">
        <v>7</v>
      </c>
      <c r="E32" s="98" t="s">
        <v>821</v>
      </c>
      <c r="F32" s="98" t="s">
        <v>822</v>
      </c>
      <c r="G32" s="98"/>
      <c r="H32" s="98" t="s">
        <v>1342</v>
      </c>
      <c r="I32" s="99">
        <v>40724</v>
      </c>
      <c r="J32" s="98" t="s">
        <v>41</v>
      </c>
      <c r="K32" s="100">
        <v>361.8</v>
      </c>
      <c r="L32" s="100">
        <v>13.38</v>
      </c>
      <c r="M32" s="100">
        <v>348.42</v>
      </c>
    </row>
    <row r="33" spans="2:13" x14ac:dyDescent="0.2">
      <c r="B33" s="98" t="s">
        <v>1321</v>
      </c>
      <c r="C33" s="98" t="s">
        <v>1364</v>
      </c>
      <c r="D33" s="98">
        <v>1</v>
      </c>
      <c r="E33" s="98" t="s">
        <v>821</v>
      </c>
      <c r="F33" s="98" t="s">
        <v>822</v>
      </c>
      <c r="G33" s="98"/>
      <c r="H33" s="98" t="s">
        <v>1342</v>
      </c>
      <c r="I33" s="99">
        <v>40724</v>
      </c>
      <c r="J33" s="98" t="s">
        <v>41</v>
      </c>
      <c r="K33" s="100">
        <v>23977.55</v>
      </c>
      <c r="L33" s="100">
        <v>886.76</v>
      </c>
      <c r="M33" s="100">
        <v>23090.79</v>
      </c>
    </row>
    <row r="34" spans="2:13" x14ac:dyDescent="0.2">
      <c r="B34" s="98" t="s">
        <v>1321</v>
      </c>
      <c r="C34" s="98" t="s">
        <v>147</v>
      </c>
      <c r="D34" s="98">
        <v>1</v>
      </c>
      <c r="E34" s="98" t="s">
        <v>821</v>
      </c>
      <c r="F34" s="98" t="s">
        <v>1365</v>
      </c>
      <c r="G34" s="98"/>
      <c r="H34" s="98" t="s">
        <v>1092</v>
      </c>
      <c r="I34" s="99">
        <v>40534</v>
      </c>
      <c r="J34" s="98" t="s">
        <v>41</v>
      </c>
      <c r="K34" s="100">
        <v>58555.47</v>
      </c>
      <c r="L34" s="100">
        <v>3801.71</v>
      </c>
      <c r="M34" s="100">
        <v>54753.760000000002</v>
      </c>
    </row>
    <row r="35" spans="2:13" x14ac:dyDescent="0.2">
      <c r="B35" s="98" t="s">
        <v>1321</v>
      </c>
      <c r="C35" s="98" t="s">
        <v>72</v>
      </c>
      <c r="D35" s="98">
        <v>3</v>
      </c>
      <c r="E35" s="98" t="s">
        <v>821</v>
      </c>
      <c r="F35" s="98" t="s">
        <v>1365</v>
      </c>
      <c r="G35" s="98"/>
      <c r="H35" s="98" t="s">
        <v>1092</v>
      </c>
      <c r="I35" s="99">
        <v>40534</v>
      </c>
      <c r="J35" s="98" t="s">
        <v>41</v>
      </c>
      <c r="K35" s="100">
        <v>531.85</v>
      </c>
      <c r="L35" s="100">
        <v>34.53</v>
      </c>
      <c r="M35" s="100">
        <v>497.32</v>
      </c>
    </row>
    <row r="36" spans="2:13" x14ac:dyDescent="0.2">
      <c r="B36" s="98" t="s">
        <v>1321</v>
      </c>
      <c r="C36" s="98" t="s">
        <v>619</v>
      </c>
      <c r="D36" s="98">
        <v>1952</v>
      </c>
      <c r="E36" s="98" t="s">
        <v>821</v>
      </c>
      <c r="F36" s="98" t="s">
        <v>1365</v>
      </c>
      <c r="G36" s="98"/>
      <c r="H36" s="98" t="s">
        <v>1092</v>
      </c>
      <c r="I36" s="99">
        <v>40534</v>
      </c>
      <c r="J36" s="98" t="s">
        <v>41</v>
      </c>
      <c r="K36" s="100">
        <v>5205.1099999999997</v>
      </c>
      <c r="L36" s="100">
        <v>337.94</v>
      </c>
      <c r="M36" s="100">
        <v>4867.17</v>
      </c>
    </row>
    <row r="37" spans="2:13" x14ac:dyDescent="0.2">
      <c r="B37" s="98" t="s">
        <v>1321</v>
      </c>
      <c r="C37" s="98" t="s">
        <v>1335</v>
      </c>
      <c r="D37" s="98">
        <v>1</v>
      </c>
      <c r="E37" s="98" t="s">
        <v>821</v>
      </c>
      <c r="F37" s="98" t="s">
        <v>1365</v>
      </c>
      <c r="G37" s="98"/>
      <c r="H37" s="98" t="s">
        <v>1092</v>
      </c>
      <c r="I37" s="99">
        <v>40534</v>
      </c>
      <c r="J37" s="98" t="s">
        <v>41</v>
      </c>
      <c r="K37" s="100">
        <v>89278.32</v>
      </c>
      <c r="L37" s="100">
        <v>5796.39</v>
      </c>
      <c r="M37" s="100">
        <v>83481.929999999993</v>
      </c>
    </row>
    <row r="38" spans="2:13" x14ac:dyDescent="0.2">
      <c r="B38" s="98" t="s">
        <v>1321</v>
      </c>
      <c r="C38" s="98" t="s">
        <v>147</v>
      </c>
      <c r="D38" s="98">
        <v>1</v>
      </c>
      <c r="E38" s="98" t="s">
        <v>821</v>
      </c>
      <c r="F38" s="98" t="s">
        <v>1365</v>
      </c>
      <c r="G38" s="98"/>
      <c r="H38" s="98" t="s">
        <v>1092</v>
      </c>
      <c r="I38" s="99">
        <v>40534</v>
      </c>
      <c r="J38" s="98" t="s">
        <v>41</v>
      </c>
      <c r="K38" s="100">
        <v>58555.47</v>
      </c>
      <c r="L38" s="100">
        <v>3801.71</v>
      </c>
      <c r="M38" s="100">
        <v>54753.760000000002</v>
      </c>
    </row>
    <row r="39" spans="2:13" x14ac:dyDescent="0.2">
      <c r="B39" s="98" t="s">
        <v>1321</v>
      </c>
      <c r="C39" s="98" t="s">
        <v>1328</v>
      </c>
      <c r="D39" s="98">
        <v>1</v>
      </c>
      <c r="E39" s="98" t="s">
        <v>821</v>
      </c>
      <c r="F39" s="98" t="s">
        <v>1365</v>
      </c>
      <c r="G39" s="98"/>
      <c r="H39" s="98" t="s">
        <v>1092</v>
      </c>
      <c r="I39" s="99">
        <v>40534</v>
      </c>
      <c r="J39" s="98" t="s">
        <v>41</v>
      </c>
      <c r="K39" s="100">
        <v>678031.21</v>
      </c>
      <c r="L39" s="100">
        <v>44021.120000000003</v>
      </c>
      <c r="M39" s="100">
        <v>634010.09</v>
      </c>
    </row>
    <row r="40" spans="2:13" x14ac:dyDescent="0.2">
      <c r="B40" s="98" t="s">
        <v>1321</v>
      </c>
      <c r="C40" s="98" t="s">
        <v>1366</v>
      </c>
      <c r="D40" s="98">
        <v>1</v>
      </c>
      <c r="E40" s="98" t="s">
        <v>821</v>
      </c>
      <c r="F40" s="98" t="s">
        <v>1365</v>
      </c>
      <c r="G40" s="98"/>
      <c r="H40" s="98" t="s">
        <v>1092</v>
      </c>
      <c r="I40" s="99">
        <v>40534</v>
      </c>
      <c r="J40" s="98" t="s">
        <v>41</v>
      </c>
      <c r="K40" s="100">
        <v>1165716.79</v>
      </c>
      <c r="L40" s="100">
        <v>75684.070000000007</v>
      </c>
      <c r="M40" s="100">
        <v>1090032.72</v>
      </c>
    </row>
    <row r="41" spans="2:13" x14ac:dyDescent="0.2">
      <c r="B41" s="98" t="s">
        <v>1321</v>
      </c>
      <c r="C41" s="98" t="s">
        <v>1367</v>
      </c>
      <c r="D41" s="98">
        <v>1</v>
      </c>
      <c r="E41" s="98" t="s">
        <v>821</v>
      </c>
      <c r="F41" s="98" t="s">
        <v>1365</v>
      </c>
      <c r="G41" s="98"/>
      <c r="H41" s="98" t="s">
        <v>1092</v>
      </c>
      <c r="I41" s="99">
        <v>40534</v>
      </c>
      <c r="J41" s="98" t="s">
        <v>41</v>
      </c>
      <c r="K41" s="100">
        <v>75979.929999999993</v>
      </c>
      <c r="L41" s="100">
        <v>4932.99</v>
      </c>
      <c r="M41" s="100">
        <v>71046.94</v>
      </c>
    </row>
    <row r="42" spans="2:13" x14ac:dyDescent="0.2">
      <c r="B42" s="98" t="s">
        <v>1321</v>
      </c>
      <c r="C42" s="98" t="s">
        <v>1368</v>
      </c>
      <c r="D42" s="98">
        <v>1</v>
      </c>
      <c r="E42" s="98" t="s">
        <v>821</v>
      </c>
      <c r="F42" s="98" t="s">
        <v>1365</v>
      </c>
      <c r="G42" s="98"/>
      <c r="H42" s="98" t="s">
        <v>1092</v>
      </c>
      <c r="I42" s="99">
        <v>41263</v>
      </c>
      <c r="J42" s="98" t="s">
        <v>41</v>
      </c>
      <c r="K42" s="100">
        <v>16546.12</v>
      </c>
      <c r="L42" s="100">
        <v>224.31</v>
      </c>
      <c r="M42" s="100">
        <v>16321.81</v>
      </c>
    </row>
    <row r="43" spans="2:13" x14ac:dyDescent="0.2">
      <c r="B43" s="98" t="s">
        <v>1321</v>
      </c>
      <c r="C43" s="98" t="s">
        <v>1369</v>
      </c>
      <c r="D43" s="98">
        <v>4</v>
      </c>
      <c r="E43" s="98" t="s">
        <v>821</v>
      </c>
      <c r="F43" s="98" t="s">
        <v>1365</v>
      </c>
      <c r="G43" s="98"/>
      <c r="H43" s="98" t="s">
        <v>1347</v>
      </c>
      <c r="I43" s="99">
        <v>40534</v>
      </c>
      <c r="J43" s="98" t="s">
        <v>41</v>
      </c>
      <c r="K43" s="100">
        <v>27780.55</v>
      </c>
      <c r="L43" s="100">
        <v>1721.14</v>
      </c>
      <c r="M43" s="100">
        <v>26059.41</v>
      </c>
    </row>
  </sheetData>
  <pageMargins left="0.7" right="0.7" top="0.75" bottom="0.75" header="0.3" footer="0.3"/>
  <pageSetup orientation="landscape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O39"/>
  <sheetViews>
    <sheetView workbookViewId="0">
      <selection activeCell="G37" sqref="G37"/>
    </sheetView>
  </sheetViews>
  <sheetFormatPr defaultColWidth="9.140625" defaultRowHeight="12.75" x14ac:dyDescent="0.2"/>
  <cols>
    <col min="1" max="1" width="47.7109375" style="223" customWidth="1"/>
    <col min="2" max="2" width="12.85546875" style="223" bestFit="1" customWidth="1"/>
    <col min="3" max="3" width="15.5703125" style="223" bestFit="1" customWidth="1"/>
    <col min="4" max="4" width="13.5703125" style="223" bestFit="1" customWidth="1"/>
    <col min="5" max="5" width="16.5703125" style="223" bestFit="1" customWidth="1"/>
    <col min="6" max="6" width="8.7109375" style="223" bestFit="1" customWidth="1"/>
    <col min="7" max="7" width="10.28515625" style="223" bestFit="1" customWidth="1"/>
    <col min="8" max="8" width="10.28515625" style="223" customWidth="1"/>
    <col min="9" max="9" width="12.85546875" style="223" bestFit="1" customWidth="1"/>
    <col min="10" max="10" width="11.28515625" style="223" bestFit="1" customWidth="1"/>
    <col min="11" max="11" width="19.140625" style="223" bestFit="1" customWidth="1"/>
    <col min="12" max="16384" width="9.140625" style="223"/>
  </cols>
  <sheetData>
    <row r="1" spans="1:15" x14ac:dyDescent="0.2">
      <c r="A1" s="246" t="s">
        <v>1559</v>
      </c>
    </row>
    <row r="2" spans="1:15" x14ac:dyDescent="0.2">
      <c r="A2" s="246" t="s">
        <v>1665</v>
      </c>
    </row>
    <row r="4" spans="1:15" x14ac:dyDescent="0.2">
      <c r="A4" s="246" t="s">
        <v>1664</v>
      </c>
    </row>
    <row r="5" spans="1:15" x14ac:dyDescent="0.2">
      <c r="A5" s="234" t="s">
        <v>1563</v>
      </c>
      <c r="B5" s="234" t="s">
        <v>1564</v>
      </c>
      <c r="C5" s="234" t="s">
        <v>1565</v>
      </c>
      <c r="D5" s="234" t="s">
        <v>1566</v>
      </c>
      <c r="E5" s="234" t="s">
        <v>1567</v>
      </c>
      <c r="F5" s="233" t="s">
        <v>1574</v>
      </c>
      <c r="G5" s="233" t="s">
        <v>1575</v>
      </c>
      <c r="H5" s="233" t="s">
        <v>1577</v>
      </c>
      <c r="I5" s="233" t="s">
        <v>1604</v>
      </c>
      <c r="J5" s="233" t="s">
        <v>1607</v>
      </c>
    </row>
    <row r="6" spans="1:15" x14ac:dyDescent="0.2">
      <c r="A6" s="234"/>
      <c r="B6" s="234"/>
      <c r="C6" s="234"/>
      <c r="D6" s="234"/>
      <c r="E6" s="234"/>
      <c r="F6" s="233"/>
      <c r="G6" s="233"/>
      <c r="H6" s="233"/>
      <c r="I6" s="233"/>
      <c r="J6" s="233"/>
    </row>
    <row r="7" spans="1:15" ht="51" x14ac:dyDescent="0.2">
      <c r="A7" s="238" t="s">
        <v>1576</v>
      </c>
      <c r="B7" s="236" t="s">
        <v>1570</v>
      </c>
      <c r="C7" s="236" t="s">
        <v>1569</v>
      </c>
      <c r="D7" s="236" t="s">
        <v>1568</v>
      </c>
      <c r="E7" s="237" t="s">
        <v>1589</v>
      </c>
      <c r="F7" s="237" t="s">
        <v>1603</v>
      </c>
      <c r="G7" s="235" t="s">
        <v>1572</v>
      </c>
      <c r="H7" s="236" t="s">
        <v>1571</v>
      </c>
      <c r="I7" s="235" t="s">
        <v>1605</v>
      </c>
      <c r="J7" s="235" t="s">
        <v>1606</v>
      </c>
    </row>
    <row r="8" spans="1:15" x14ac:dyDescent="0.2">
      <c r="B8" s="234"/>
      <c r="C8" s="234"/>
      <c r="D8" s="234"/>
      <c r="E8" s="234"/>
      <c r="F8" s="233"/>
      <c r="G8" s="233"/>
      <c r="H8" s="233"/>
      <c r="I8" s="233"/>
      <c r="J8" s="233"/>
    </row>
    <row r="9" spans="1:15" x14ac:dyDescent="0.2">
      <c r="A9" s="223" t="s">
        <v>1663</v>
      </c>
      <c r="B9" s="232">
        <v>36100.949999999997</v>
      </c>
      <c r="C9" s="245">
        <v>1443.29</v>
      </c>
      <c r="D9" s="232">
        <v>34657.660000000003</v>
      </c>
      <c r="E9" s="231">
        <v>36708</v>
      </c>
      <c r="F9" s="244">
        <v>0</v>
      </c>
      <c r="G9" s="244">
        <v>0</v>
      </c>
      <c r="H9" s="152">
        <v>0.8</v>
      </c>
      <c r="I9" s="158">
        <f>D9*H9</f>
        <v>27726.128000000004</v>
      </c>
      <c r="J9" s="158">
        <f>G9*H9</f>
        <v>0</v>
      </c>
      <c r="K9" s="229" t="s">
        <v>1090</v>
      </c>
    </row>
    <row r="10" spans="1:15" x14ac:dyDescent="0.2">
      <c r="A10" s="234"/>
      <c r="B10" s="242">
        <f>SUM(B9)</f>
        <v>36100.949999999997</v>
      </c>
      <c r="C10" s="243">
        <f>SUM(C9)</f>
        <v>1443.29</v>
      </c>
      <c r="D10" s="243">
        <f>SUM(D9)</f>
        <v>34657.660000000003</v>
      </c>
      <c r="E10" s="242"/>
      <c r="F10" s="241"/>
      <c r="G10" s="241">
        <f>SUM(G9)</f>
        <v>0</v>
      </c>
      <c r="H10" s="152">
        <v>0.8</v>
      </c>
      <c r="I10" s="240">
        <f>D10*H10</f>
        <v>27726.128000000004</v>
      </c>
      <c r="J10" s="240" t="s">
        <v>1578</v>
      </c>
      <c r="L10" s="223">
        <f>H10*B10</f>
        <v>28880.76</v>
      </c>
      <c r="M10" s="223">
        <f>H10*C10</f>
        <v>1154.6320000000001</v>
      </c>
      <c r="N10" s="223">
        <f>L10-M10</f>
        <v>27726.127999999997</v>
      </c>
      <c r="O10" s="262" t="str">
        <f>J10</f>
        <v>-</v>
      </c>
    </row>
    <row r="11" spans="1:15" x14ac:dyDescent="0.2">
      <c r="A11" s="234"/>
      <c r="B11" s="234"/>
      <c r="C11" s="234"/>
      <c r="D11" s="234"/>
      <c r="E11" s="234"/>
      <c r="F11" s="233"/>
      <c r="G11" s="233"/>
      <c r="H11" s="233"/>
      <c r="I11" s="233">
        <f>D11*H11</f>
        <v>0</v>
      </c>
      <c r="J11" s="233" t="s">
        <v>1578</v>
      </c>
    </row>
    <row r="12" spans="1:15" x14ac:dyDescent="0.2">
      <c r="A12" s="239" t="s">
        <v>1573</v>
      </c>
      <c r="B12" s="234"/>
      <c r="C12" s="234"/>
      <c r="D12" s="234"/>
      <c r="E12" s="234"/>
      <c r="F12" s="233"/>
      <c r="G12" s="233"/>
      <c r="H12" s="233"/>
      <c r="I12" s="233"/>
      <c r="J12" s="233"/>
    </row>
    <row r="13" spans="1:15" x14ac:dyDescent="0.2">
      <c r="A13" s="234"/>
      <c r="B13" s="234"/>
      <c r="C13" s="234"/>
      <c r="D13" s="234"/>
      <c r="E13" s="234"/>
      <c r="F13" s="233"/>
      <c r="G13" s="233"/>
      <c r="H13" s="233"/>
      <c r="I13" s="233"/>
      <c r="J13" s="233"/>
    </row>
    <row r="14" spans="1:15" x14ac:dyDescent="0.2">
      <c r="A14" s="239" t="s">
        <v>1662</v>
      </c>
      <c r="B14" s="234"/>
      <c r="C14" s="234"/>
      <c r="D14" s="234"/>
      <c r="E14" s="234"/>
      <c r="F14" s="233"/>
      <c r="G14" s="233"/>
      <c r="H14" s="233"/>
      <c r="I14" s="233"/>
      <c r="J14" s="233"/>
    </row>
    <row r="15" spans="1:15" x14ac:dyDescent="0.2">
      <c r="A15" s="234" t="s">
        <v>1563</v>
      </c>
      <c r="B15" s="234" t="s">
        <v>1564</v>
      </c>
      <c r="C15" s="234" t="s">
        <v>1565</v>
      </c>
      <c r="D15" s="234" t="s">
        <v>1566</v>
      </c>
      <c r="E15" s="234" t="s">
        <v>1567</v>
      </c>
      <c r="F15" s="233" t="s">
        <v>1574</v>
      </c>
      <c r="G15" s="233" t="s">
        <v>1575</v>
      </c>
      <c r="H15" s="233" t="s">
        <v>1577</v>
      </c>
      <c r="I15" s="233" t="s">
        <v>1604</v>
      </c>
      <c r="J15" s="233" t="s">
        <v>1607</v>
      </c>
    </row>
    <row r="16" spans="1:15" x14ac:dyDescent="0.2">
      <c r="A16" s="234"/>
      <c r="B16" s="234"/>
      <c r="C16" s="234"/>
      <c r="D16" s="234"/>
      <c r="E16" s="234"/>
      <c r="F16" s="233"/>
      <c r="G16" s="233"/>
      <c r="H16" s="233"/>
      <c r="I16" s="233"/>
      <c r="J16" s="233"/>
    </row>
    <row r="17" spans="1:11" ht="51" x14ac:dyDescent="0.2">
      <c r="A17" s="238" t="s">
        <v>1576</v>
      </c>
      <c r="B17" s="236" t="s">
        <v>1570</v>
      </c>
      <c r="C17" s="236" t="s">
        <v>1569</v>
      </c>
      <c r="D17" s="236" t="s">
        <v>1568</v>
      </c>
      <c r="E17" s="237" t="s">
        <v>1589</v>
      </c>
      <c r="F17" s="237" t="s">
        <v>1603</v>
      </c>
      <c r="G17" s="235" t="s">
        <v>1572</v>
      </c>
      <c r="H17" s="236" t="s">
        <v>1571</v>
      </c>
      <c r="I17" s="235" t="s">
        <v>1605</v>
      </c>
      <c r="J17" s="235" t="s">
        <v>1606</v>
      </c>
    </row>
    <row r="18" spans="1:11" x14ac:dyDescent="0.2">
      <c r="A18" s="234"/>
      <c r="B18" s="234"/>
      <c r="C18" s="234"/>
      <c r="D18" s="234"/>
      <c r="E18" s="234"/>
      <c r="F18" s="233"/>
      <c r="G18" s="233"/>
      <c r="H18" s="233"/>
      <c r="I18" s="233"/>
      <c r="J18" s="233"/>
    </row>
    <row r="19" spans="1:11" x14ac:dyDescent="0.2">
      <c r="A19" s="223" t="s">
        <v>1661</v>
      </c>
      <c r="B19" s="232">
        <v>57556.28</v>
      </c>
      <c r="C19" s="232">
        <v>18407.13</v>
      </c>
      <c r="D19" s="232">
        <v>39149.15</v>
      </c>
      <c r="E19" s="231">
        <v>36708</v>
      </c>
      <c r="F19" s="230">
        <v>2.8000000000000001E-2</v>
      </c>
      <c r="G19" s="224">
        <f t="shared" ref="G19:G34" si="0">B19*F19</f>
        <v>1611.57584</v>
      </c>
      <c r="H19" s="152">
        <v>0.8</v>
      </c>
      <c r="I19" s="158">
        <f>D19*H19</f>
        <v>31319.320000000003</v>
      </c>
      <c r="J19" s="158">
        <f>G19*H19</f>
        <v>1289.2606720000001</v>
      </c>
      <c r="K19" s="152" t="s">
        <v>1092</v>
      </c>
    </row>
    <row r="20" spans="1:11" x14ac:dyDescent="0.2">
      <c r="A20" s="223" t="s">
        <v>1660</v>
      </c>
      <c r="B20" s="232">
        <v>0</v>
      </c>
      <c r="C20" s="232">
        <v>0</v>
      </c>
      <c r="D20" s="232">
        <v>0</v>
      </c>
      <c r="E20" s="231">
        <v>41262</v>
      </c>
      <c r="F20" s="230">
        <v>2.8000000000000001E-2</v>
      </c>
      <c r="G20" s="224">
        <f t="shared" si="0"/>
        <v>0</v>
      </c>
      <c r="H20" s="152">
        <v>0.8</v>
      </c>
      <c r="I20" s="158">
        <f t="shared" ref="I20:I34" si="1">D20*H20</f>
        <v>0</v>
      </c>
      <c r="J20" s="158">
        <f t="shared" ref="J20:J34" si="2">G20*H20</f>
        <v>0</v>
      </c>
      <c r="K20" s="152" t="s">
        <v>1092</v>
      </c>
    </row>
    <row r="21" spans="1:11" x14ac:dyDescent="0.2">
      <c r="A21" s="223" t="s">
        <v>1659</v>
      </c>
      <c r="B21" s="232">
        <v>133225.25</v>
      </c>
      <c r="C21" s="232">
        <v>42606.89</v>
      </c>
      <c r="D21" s="232">
        <v>90618.36</v>
      </c>
      <c r="E21" s="231">
        <v>36708</v>
      </c>
      <c r="F21" s="230">
        <v>2.8000000000000001E-2</v>
      </c>
      <c r="G21" s="224">
        <f t="shared" si="0"/>
        <v>3730.3070000000002</v>
      </c>
      <c r="H21" s="152">
        <v>0.8</v>
      </c>
      <c r="I21" s="158">
        <f t="shared" si="1"/>
        <v>72494.688000000009</v>
      </c>
      <c r="J21" s="158">
        <f t="shared" si="2"/>
        <v>2984.2456000000002</v>
      </c>
      <c r="K21" s="152" t="s">
        <v>1092</v>
      </c>
    </row>
    <row r="22" spans="1:11" x14ac:dyDescent="0.2">
      <c r="A22" s="223" t="s">
        <v>1658</v>
      </c>
      <c r="B22" s="232">
        <v>15272.02</v>
      </c>
      <c r="C22" s="232">
        <v>4884.16</v>
      </c>
      <c r="D22" s="232">
        <v>10387.86</v>
      </c>
      <c r="E22" s="231">
        <v>36708</v>
      </c>
      <c r="F22" s="230">
        <v>2.8000000000000001E-2</v>
      </c>
      <c r="G22" s="224">
        <f t="shared" si="0"/>
        <v>427.61656000000005</v>
      </c>
      <c r="H22" s="152">
        <v>0.8</v>
      </c>
      <c r="I22" s="158">
        <f t="shared" si="1"/>
        <v>8310.2880000000005</v>
      </c>
      <c r="J22" s="158">
        <f t="shared" si="2"/>
        <v>342.09324800000007</v>
      </c>
      <c r="K22" s="152" t="s">
        <v>1092</v>
      </c>
    </row>
    <row r="23" spans="1:11" x14ac:dyDescent="0.2">
      <c r="A23" s="223" t="s">
        <v>130</v>
      </c>
      <c r="B23" s="232">
        <v>42729.8</v>
      </c>
      <c r="C23" s="232">
        <v>13665.46</v>
      </c>
      <c r="D23" s="232">
        <v>29064.34</v>
      </c>
      <c r="E23" s="231">
        <v>36708</v>
      </c>
      <c r="F23" s="230">
        <v>2.8000000000000001E-2</v>
      </c>
      <c r="G23" s="224">
        <f t="shared" si="0"/>
        <v>1196.4344000000001</v>
      </c>
      <c r="H23" s="152">
        <v>0.8</v>
      </c>
      <c r="I23" s="158">
        <f t="shared" si="1"/>
        <v>23251.472000000002</v>
      </c>
      <c r="J23" s="158">
        <f t="shared" si="2"/>
        <v>957.1475200000001</v>
      </c>
      <c r="K23" s="152" t="s">
        <v>1092</v>
      </c>
    </row>
    <row r="24" spans="1:11" x14ac:dyDescent="0.2">
      <c r="A24" s="223" t="s">
        <v>1003</v>
      </c>
      <c r="B24" s="232">
        <v>14735.02</v>
      </c>
      <c r="C24" s="232">
        <v>4712.42</v>
      </c>
      <c r="D24" s="232">
        <v>10022.6</v>
      </c>
      <c r="E24" s="231">
        <v>36708</v>
      </c>
      <c r="F24" s="230">
        <v>2.8000000000000001E-2</v>
      </c>
      <c r="G24" s="224">
        <f t="shared" si="0"/>
        <v>412.58056000000005</v>
      </c>
      <c r="H24" s="152">
        <v>0.8</v>
      </c>
      <c r="I24" s="158">
        <f t="shared" si="1"/>
        <v>8018.0800000000008</v>
      </c>
      <c r="J24" s="158">
        <f t="shared" si="2"/>
        <v>330.06444800000008</v>
      </c>
      <c r="K24" s="152" t="s">
        <v>1092</v>
      </c>
    </row>
    <row r="25" spans="1:11" x14ac:dyDescent="0.2">
      <c r="A25" s="223" t="s">
        <v>1657</v>
      </c>
      <c r="B25" s="232">
        <v>116327.75</v>
      </c>
      <c r="C25" s="232">
        <v>37202.89</v>
      </c>
      <c r="D25" s="232">
        <v>79124.86</v>
      </c>
      <c r="E25" s="231">
        <v>36708</v>
      </c>
      <c r="F25" s="230">
        <v>2.8000000000000001E-2</v>
      </c>
      <c r="G25" s="224">
        <f t="shared" si="0"/>
        <v>3257.1770000000001</v>
      </c>
      <c r="H25" s="152">
        <v>0.8</v>
      </c>
      <c r="I25" s="158">
        <f t="shared" si="1"/>
        <v>63299.888000000006</v>
      </c>
      <c r="J25" s="158">
        <f t="shared" si="2"/>
        <v>2605.7416000000003</v>
      </c>
      <c r="K25" s="152" t="s">
        <v>1092</v>
      </c>
    </row>
    <row r="26" spans="1:11" x14ac:dyDescent="0.2">
      <c r="A26" s="223" t="s">
        <v>125</v>
      </c>
      <c r="B26" s="232">
        <v>28284.21</v>
      </c>
      <c r="C26" s="232">
        <v>9045.6</v>
      </c>
      <c r="D26" s="232">
        <v>19238.61</v>
      </c>
      <c r="E26" s="231">
        <v>36708</v>
      </c>
      <c r="F26" s="230">
        <v>2.8000000000000001E-2</v>
      </c>
      <c r="G26" s="224">
        <f t="shared" si="0"/>
        <v>791.95788000000005</v>
      </c>
      <c r="H26" s="152">
        <v>0.8</v>
      </c>
      <c r="I26" s="158">
        <f t="shared" si="1"/>
        <v>15390.888000000001</v>
      </c>
      <c r="J26" s="158">
        <f t="shared" si="2"/>
        <v>633.56630400000006</v>
      </c>
      <c r="K26" s="152" t="s">
        <v>1092</v>
      </c>
    </row>
    <row r="27" spans="1:11" x14ac:dyDescent="0.2">
      <c r="A27" s="223" t="s">
        <v>1656</v>
      </c>
      <c r="B27" s="232">
        <v>42863.59</v>
      </c>
      <c r="C27" s="232">
        <v>13708.25</v>
      </c>
      <c r="D27" s="232">
        <v>29155.34</v>
      </c>
      <c r="E27" s="231">
        <v>36708</v>
      </c>
      <c r="F27" s="230">
        <v>2.8000000000000001E-2</v>
      </c>
      <c r="G27" s="224">
        <f t="shared" si="0"/>
        <v>1200.1805199999999</v>
      </c>
      <c r="H27" s="152">
        <v>0.8</v>
      </c>
      <c r="I27" s="158">
        <f t="shared" si="1"/>
        <v>23324.272000000001</v>
      </c>
      <c r="J27" s="158">
        <f t="shared" si="2"/>
        <v>960.14441599999998</v>
      </c>
      <c r="K27" s="152" t="s">
        <v>1092</v>
      </c>
    </row>
    <row r="28" spans="1:11" x14ac:dyDescent="0.2">
      <c r="A28" s="223" t="s">
        <v>1655</v>
      </c>
      <c r="B28" s="232">
        <v>12140.58</v>
      </c>
      <c r="C28" s="232">
        <v>3882.69</v>
      </c>
      <c r="D28" s="232">
        <v>8257.89</v>
      </c>
      <c r="E28" s="231">
        <v>36708</v>
      </c>
      <c r="F28" s="230">
        <v>2.8000000000000001E-2</v>
      </c>
      <c r="G28" s="224">
        <f t="shared" si="0"/>
        <v>339.93624</v>
      </c>
      <c r="H28" s="152">
        <v>0.8</v>
      </c>
      <c r="I28" s="158">
        <f t="shared" si="1"/>
        <v>6606.3119999999999</v>
      </c>
      <c r="J28" s="158">
        <f t="shared" si="2"/>
        <v>271.94899200000003</v>
      </c>
      <c r="K28" s="152" t="s">
        <v>1092</v>
      </c>
    </row>
    <row r="29" spans="1:11" x14ac:dyDescent="0.2">
      <c r="A29" s="223" t="s">
        <v>1654</v>
      </c>
      <c r="B29" s="232">
        <v>14686.91</v>
      </c>
      <c r="C29" s="232">
        <v>4967.5600000000004</v>
      </c>
      <c r="D29" s="232">
        <v>9719.35</v>
      </c>
      <c r="E29" s="231">
        <v>36342</v>
      </c>
      <c r="F29" s="230">
        <v>2.8000000000000001E-2</v>
      </c>
      <c r="G29" s="224">
        <f t="shared" si="0"/>
        <v>411.23347999999999</v>
      </c>
      <c r="H29" s="152">
        <v>0.8</v>
      </c>
      <c r="I29" s="158">
        <f t="shared" si="1"/>
        <v>7775.4800000000005</v>
      </c>
      <c r="J29" s="158">
        <f t="shared" si="2"/>
        <v>328.986784</v>
      </c>
      <c r="K29" s="152" t="s">
        <v>1092</v>
      </c>
    </row>
    <row r="30" spans="1:11" x14ac:dyDescent="0.2">
      <c r="A30" s="223" t="s">
        <v>364</v>
      </c>
      <c r="B30" s="232">
        <v>136774.97</v>
      </c>
      <c r="C30" s="232">
        <v>43742.13</v>
      </c>
      <c r="D30" s="232">
        <v>93032.84</v>
      </c>
      <c r="E30" s="231">
        <v>36708</v>
      </c>
      <c r="F30" s="230">
        <v>2.8000000000000001E-2</v>
      </c>
      <c r="G30" s="224">
        <f t="shared" si="0"/>
        <v>3829.6991600000001</v>
      </c>
      <c r="H30" s="152">
        <v>0.8</v>
      </c>
      <c r="I30" s="158">
        <f t="shared" si="1"/>
        <v>74426.271999999997</v>
      </c>
      <c r="J30" s="158">
        <f t="shared" si="2"/>
        <v>3063.7593280000001</v>
      </c>
      <c r="K30" s="152" t="s">
        <v>1092</v>
      </c>
    </row>
    <row r="31" spans="1:11" x14ac:dyDescent="0.2">
      <c r="A31" s="223" t="s">
        <v>1653</v>
      </c>
      <c r="B31" s="232">
        <v>19732.57</v>
      </c>
      <c r="C31" s="232">
        <v>6310.69</v>
      </c>
      <c r="D31" s="232">
        <v>13421.88</v>
      </c>
      <c r="E31" s="231">
        <v>36708</v>
      </c>
      <c r="F31" s="230">
        <v>2.8000000000000001E-2</v>
      </c>
      <c r="G31" s="224">
        <f t="shared" si="0"/>
        <v>552.51196000000004</v>
      </c>
      <c r="H31" s="152">
        <v>0.8</v>
      </c>
      <c r="I31" s="158">
        <f t="shared" si="1"/>
        <v>10737.504000000001</v>
      </c>
      <c r="J31" s="158">
        <f t="shared" si="2"/>
        <v>442.00956800000006</v>
      </c>
      <c r="K31" s="152" t="s">
        <v>1092</v>
      </c>
    </row>
    <row r="32" spans="1:11" x14ac:dyDescent="0.2">
      <c r="A32" s="223" t="s">
        <v>1652</v>
      </c>
      <c r="B32" s="232">
        <v>24919.759999999998</v>
      </c>
      <c r="C32" s="232">
        <v>1614.9</v>
      </c>
      <c r="D32" s="232">
        <v>23304.86</v>
      </c>
      <c r="E32" s="231">
        <v>41068</v>
      </c>
      <c r="F32" s="230">
        <v>2.8000000000000001E-2</v>
      </c>
      <c r="G32" s="224">
        <f t="shared" si="0"/>
        <v>697.75328000000002</v>
      </c>
      <c r="H32" s="152">
        <v>0.8</v>
      </c>
      <c r="I32" s="158">
        <f t="shared" si="1"/>
        <v>18643.888000000003</v>
      </c>
      <c r="J32" s="158">
        <f t="shared" si="2"/>
        <v>558.20262400000001</v>
      </c>
      <c r="K32" s="152" t="s">
        <v>1092</v>
      </c>
    </row>
    <row r="33" spans="1:15" x14ac:dyDescent="0.2">
      <c r="A33" s="223" t="s">
        <v>1355</v>
      </c>
      <c r="B33" s="232">
        <v>84472.89</v>
      </c>
      <c r="C33" s="232">
        <v>27015.360000000001</v>
      </c>
      <c r="D33" s="232">
        <v>57457.53</v>
      </c>
      <c r="E33" s="231">
        <v>36708</v>
      </c>
      <c r="F33" s="230">
        <v>2.8000000000000001E-2</v>
      </c>
      <c r="G33" s="224">
        <f t="shared" si="0"/>
        <v>2365.2409200000002</v>
      </c>
      <c r="H33" s="152">
        <v>0.8</v>
      </c>
      <c r="I33" s="158">
        <f t="shared" si="1"/>
        <v>45966.024000000005</v>
      </c>
      <c r="J33" s="158">
        <f t="shared" si="2"/>
        <v>1892.1927360000002</v>
      </c>
      <c r="K33" s="152" t="s">
        <v>1092</v>
      </c>
    </row>
    <row r="34" spans="1:15" x14ac:dyDescent="0.2">
      <c r="A34" s="223" t="s">
        <v>1651</v>
      </c>
      <c r="B34" s="232">
        <v>727556.31</v>
      </c>
      <c r="C34" s="232">
        <v>232680.47</v>
      </c>
      <c r="D34" s="232">
        <v>494875.84</v>
      </c>
      <c r="E34" s="231">
        <v>36708</v>
      </c>
      <c r="F34" s="275">
        <v>2.8000000000000001E-2</v>
      </c>
      <c r="G34" s="224">
        <f t="shared" si="0"/>
        <v>20371.576680000002</v>
      </c>
      <c r="H34" s="152">
        <v>0.8</v>
      </c>
      <c r="I34" s="158">
        <f t="shared" si="1"/>
        <v>395900.67200000002</v>
      </c>
      <c r="J34" s="158">
        <f t="shared" si="2"/>
        <v>16297.261344000002</v>
      </c>
      <c r="K34" s="152" t="s">
        <v>1092</v>
      </c>
    </row>
    <row r="35" spans="1:15" x14ac:dyDescent="0.2">
      <c r="B35" s="228">
        <f>SUM(B19:B34)</f>
        <v>1471277.9100000001</v>
      </c>
      <c r="C35" s="228">
        <f>SUM(C19:C34)</f>
        <v>464446.6</v>
      </c>
      <c r="D35" s="228">
        <f>SUM(D19:D34)</f>
        <v>1006831.31</v>
      </c>
      <c r="E35" s="227"/>
      <c r="F35" s="227"/>
      <c r="G35" s="228">
        <f>SUM(G19:G34)</f>
        <v>41195.781480000005</v>
      </c>
      <c r="H35" s="152">
        <v>0.8</v>
      </c>
      <c r="I35" s="227"/>
      <c r="J35" s="228">
        <f>SUM(J19:J34)</f>
        <v>32956.625184000004</v>
      </c>
      <c r="L35" s="223">
        <f>H35*B35</f>
        <v>1177022.3280000002</v>
      </c>
      <c r="M35" s="223">
        <f>H35*C35</f>
        <v>371557.28</v>
      </c>
      <c r="N35" s="223">
        <f>L35-M35</f>
        <v>805465.04800000018</v>
      </c>
      <c r="O35" s="223">
        <f>J35</f>
        <v>32956.625184000004</v>
      </c>
    </row>
    <row r="37" spans="1:15" x14ac:dyDescent="0.2">
      <c r="L37" s="223">
        <f>L10+L35</f>
        <v>1205903.0880000002</v>
      </c>
      <c r="M37" s="223">
        <f t="shared" ref="M37:N37" si="3">M10+M35</f>
        <v>372711.91200000001</v>
      </c>
      <c r="N37" s="223">
        <f t="shared" si="3"/>
        <v>833191.17600000021</v>
      </c>
      <c r="O37" s="262">
        <f>O35</f>
        <v>32956.625184000004</v>
      </c>
    </row>
    <row r="38" spans="1:15" s="225" customFormat="1" x14ac:dyDescent="0.2">
      <c r="A38" s="225" t="s">
        <v>1579</v>
      </c>
      <c r="B38" s="226">
        <f>B10+B35</f>
        <v>1507378.86</v>
      </c>
      <c r="C38" s="226">
        <f>C10+C35</f>
        <v>465889.88999999996</v>
      </c>
      <c r="D38" s="226">
        <f>D10+D35</f>
        <v>1041488.9700000001</v>
      </c>
      <c r="G38" s="226">
        <f>G10+G35</f>
        <v>41195.781480000005</v>
      </c>
    </row>
    <row r="39" spans="1:15" x14ac:dyDescent="0.2">
      <c r="B39" s="224">
        <f>B38-'NBV Pivot'!E24-'NBV Pivot'!E6</f>
        <v>0</v>
      </c>
      <c r="C39" s="224">
        <f>C38-'NBV Pivot'!F24-'NBV Pivot'!F6</f>
        <v>-2.0918378140777349E-11</v>
      </c>
      <c r="D39" s="224">
        <f>D38-'NBV Pivot'!G24-'NBV Pivot'!G6</f>
        <v>0</v>
      </c>
    </row>
  </sheetData>
  <pageMargins left="0.7" right="0.7" top="0.75" bottom="0.75" header="0.3" footer="0.3"/>
  <pageSetup scale="6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O77"/>
  <sheetViews>
    <sheetView topLeftCell="A64" workbookViewId="0">
      <selection activeCell="F71" sqref="F71"/>
    </sheetView>
  </sheetViews>
  <sheetFormatPr defaultColWidth="9.140625" defaultRowHeight="12.75" x14ac:dyDescent="0.2"/>
  <cols>
    <col min="1" max="1" width="44.7109375" style="141" bestFit="1" customWidth="1"/>
    <col min="2" max="2" width="34.85546875" style="141" bestFit="1" customWidth="1"/>
    <col min="3" max="3" width="11.28515625" style="141" bestFit="1" customWidth="1"/>
    <col min="4" max="4" width="12.85546875" style="141" bestFit="1" customWidth="1"/>
    <col min="5" max="5" width="11" style="141" bestFit="1" customWidth="1"/>
    <col min="6" max="6" width="10.28515625" style="141" bestFit="1" customWidth="1"/>
    <col min="7" max="7" width="11" style="141" bestFit="1" customWidth="1"/>
    <col min="8" max="8" width="10.140625" style="141" customWidth="1"/>
    <col min="9" max="9" width="13.140625" style="141" customWidth="1"/>
    <col min="10" max="10" width="10.42578125" style="141" bestFit="1" customWidth="1"/>
    <col min="11" max="11" width="9.140625" style="141"/>
    <col min="12" max="12" width="13.140625" style="141" bestFit="1" customWidth="1"/>
    <col min="13" max="13" width="11.42578125" style="141" bestFit="1" customWidth="1"/>
    <col min="14" max="14" width="13.140625" style="141" bestFit="1" customWidth="1"/>
    <col min="15" max="15" width="12" style="141" bestFit="1" customWidth="1"/>
    <col min="16" max="16384" width="9.140625" style="141"/>
  </cols>
  <sheetData>
    <row r="1" spans="1:15" x14ac:dyDescent="0.2">
      <c r="A1" s="157" t="s">
        <v>1559</v>
      </c>
    </row>
    <row r="2" spans="1:15" x14ac:dyDescent="0.2">
      <c r="A2" s="246" t="s">
        <v>1678</v>
      </c>
    </row>
    <row r="4" spans="1:15" x14ac:dyDescent="0.2">
      <c r="A4" s="157" t="s">
        <v>1664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5" x14ac:dyDescent="0.2">
      <c r="A5" s="255" t="s">
        <v>1563</v>
      </c>
      <c r="B5" s="255" t="s">
        <v>1564</v>
      </c>
      <c r="C5" s="255" t="s">
        <v>1565</v>
      </c>
      <c r="D5" s="255" t="s">
        <v>1566</v>
      </c>
      <c r="E5" s="255" t="s">
        <v>1567</v>
      </c>
      <c r="F5" s="254" t="s">
        <v>1574</v>
      </c>
      <c r="G5" s="254" t="s">
        <v>1575</v>
      </c>
      <c r="H5" s="254" t="s">
        <v>1577</v>
      </c>
      <c r="I5" s="254" t="s">
        <v>1604</v>
      </c>
      <c r="J5" s="254" t="s">
        <v>1607</v>
      </c>
    </row>
    <row r="7" spans="1:15" ht="51" x14ac:dyDescent="0.2">
      <c r="A7" s="253" t="s">
        <v>1576</v>
      </c>
      <c r="B7" s="251" t="s">
        <v>1570</v>
      </c>
      <c r="C7" s="251" t="s">
        <v>1569</v>
      </c>
      <c r="D7" s="251" t="s">
        <v>1568</v>
      </c>
      <c r="E7" s="252" t="s">
        <v>1589</v>
      </c>
      <c r="F7" s="252" t="s">
        <v>1603</v>
      </c>
      <c r="G7" s="250" t="s">
        <v>1572</v>
      </c>
      <c r="H7" s="251" t="s">
        <v>1571</v>
      </c>
      <c r="I7" s="250" t="s">
        <v>1605</v>
      </c>
      <c r="J7" s="250" t="s">
        <v>1606</v>
      </c>
    </row>
    <row r="9" spans="1:15" x14ac:dyDescent="0.2">
      <c r="A9" s="141" t="s">
        <v>1677</v>
      </c>
      <c r="B9" s="189">
        <v>8892.49</v>
      </c>
      <c r="C9" s="189">
        <v>380.03</v>
      </c>
      <c r="D9" s="189">
        <v>8512.4599999999991</v>
      </c>
      <c r="E9" s="249">
        <v>36342</v>
      </c>
      <c r="F9" s="189">
        <v>0</v>
      </c>
      <c r="G9" s="189">
        <v>0</v>
      </c>
      <c r="H9" s="266">
        <v>0.8</v>
      </c>
      <c r="I9" s="112">
        <f>D9*H9</f>
        <v>6809.9679999999998</v>
      </c>
      <c r="J9" s="158">
        <f>G9*H9</f>
        <v>0</v>
      </c>
      <c r="K9" s="141" t="s">
        <v>1090</v>
      </c>
    </row>
    <row r="10" spans="1:15" x14ac:dyDescent="0.2">
      <c r="A10" s="141" t="s">
        <v>1676</v>
      </c>
      <c r="B10" s="189">
        <v>33381.15</v>
      </c>
      <c r="C10" s="189">
        <v>7200.08</v>
      </c>
      <c r="D10" s="189">
        <v>26181.07</v>
      </c>
      <c r="E10" s="249">
        <v>36342</v>
      </c>
      <c r="F10" s="276">
        <v>1.26E-2</v>
      </c>
      <c r="G10" s="189">
        <v>0</v>
      </c>
      <c r="H10" s="263">
        <v>0.8</v>
      </c>
      <c r="I10" s="112">
        <f>D10*H10</f>
        <v>20944.856</v>
      </c>
      <c r="J10" s="141">
        <f>G10*H10</f>
        <v>0</v>
      </c>
      <c r="K10" s="141" t="s">
        <v>1341</v>
      </c>
    </row>
    <row r="11" spans="1:15" x14ac:dyDescent="0.2">
      <c r="B11" s="257">
        <f>SUM(B9:B10)</f>
        <v>42273.64</v>
      </c>
      <c r="C11" s="257">
        <f>SUM(C9:C10)</f>
        <v>7580.11</v>
      </c>
      <c r="D11" s="257">
        <f>SUM(D9:D10)</f>
        <v>34693.53</v>
      </c>
      <c r="E11" s="256"/>
      <c r="F11" s="247"/>
      <c r="G11" s="248">
        <f>SUM(G9:G10)</f>
        <v>0</v>
      </c>
      <c r="H11" s="268">
        <v>0.8</v>
      </c>
      <c r="I11" s="247">
        <f>D11*H11</f>
        <v>27754.824000000001</v>
      </c>
      <c r="J11" s="247">
        <f>G11*H11</f>
        <v>0</v>
      </c>
      <c r="L11" s="224">
        <f>H11*B11</f>
        <v>33818.912000000004</v>
      </c>
      <c r="M11" s="224">
        <f>H11*C11</f>
        <v>6064.0879999999997</v>
      </c>
      <c r="N11" s="224">
        <f>L11-M11</f>
        <v>27754.824000000004</v>
      </c>
      <c r="O11" s="262">
        <f>J11</f>
        <v>0</v>
      </c>
    </row>
    <row r="12" spans="1:15" x14ac:dyDescent="0.2">
      <c r="A12" s="157" t="s">
        <v>1573</v>
      </c>
      <c r="E12" s="249"/>
      <c r="L12" s="223"/>
      <c r="M12" s="223"/>
      <c r="N12" s="223"/>
      <c r="O12" s="223"/>
    </row>
    <row r="13" spans="1:15" x14ac:dyDescent="0.2">
      <c r="E13" s="249"/>
      <c r="L13" s="223"/>
      <c r="M13" s="223"/>
      <c r="N13" s="223"/>
      <c r="O13" s="223"/>
    </row>
    <row r="14" spans="1:15" x14ac:dyDescent="0.2">
      <c r="A14" s="157" t="s">
        <v>1675</v>
      </c>
      <c r="B14" s="134"/>
      <c r="C14" s="134"/>
      <c r="D14" s="134"/>
      <c r="E14" s="134"/>
      <c r="F14" s="134"/>
      <c r="G14" s="134"/>
      <c r="H14" s="134"/>
      <c r="I14" s="134"/>
      <c r="J14" s="134"/>
      <c r="L14" s="223"/>
      <c r="M14" s="223"/>
      <c r="N14" s="223"/>
      <c r="O14" s="223"/>
    </row>
    <row r="15" spans="1:15" x14ac:dyDescent="0.2">
      <c r="A15" s="255" t="s">
        <v>1563</v>
      </c>
      <c r="B15" s="255" t="s">
        <v>1564</v>
      </c>
      <c r="C15" s="255" t="s">
        <v>1565</v>
      </c>
      <c r="D15" s="255" t="s">
        <v>1566</v>
      </c>
      <c r="E15" s="255" t="s">
        <v>1567</v>
      </c>
      <c r="F15" s="254" t="s">
        <v>1574</v>
      </c>
      <c r="G15" s="254" t="s">
        <v>1575</v>
      </c>
      <c r="H15" s="254" t="s">
        <v>1577</v>
      </c>
      <c r="I15" s="254" t="s">
        <v>1604</v>
      </c>
      <c r="J15" s="254" t="s">
        <v>1607</v>
      </c>
      <c r="L15" s="223"/>
      <c r="M15" s="223"/>
      <c r="N15" s="223"/>
      <c r="O15" s="223"/>
    </row>
    <row r="16" spans="1:15" x14ac:dyDescent="0.2">
      <c r="L16" s="223"/>
      <c r="M16" s="223"/>
      <c r="N16" s="223"/>
      <c r="O16" s="223"/>
    </row>
    <row r="17" spans="1:15" ht="51" x14ac:dyDescent="0.2">
      <c r="A17" s="253" t="s">
        <v>1576</v>
      </c>
      <c r="B17" s="251" t="s">
        <v>1570</v>
      </c>
      <c r="C17" s="251" t="s">
        <v>1569</v>
      </c>
      <c r="D17" s="251" t="s">
        <v>1568</v>
      </c>
      <c r="E17" s="252" t="s">
        <v>1589</v>
      </c>
      <c r="F17" s="252" t="s">
        <v>1603</v>
      </c>
      <c r="G17" s="250" t="s">
        <v>1572</v>
      </c>
      <c r="H17" s="251" t="s">
        <v>1571</v>
      </c>
      <c r="I17" s="250" t="s">
        <v>1605</v>
      </c>
      <c r="J17" s="250" t="s">
        <v>1606</v>
      </c>
      <c r="L17" s="223"/>
      <c r="M17" s="223"/>
      <c r="N17" s="223"/>
      <c r="O17" s="223"/>
    </row>
    <row r="18" spans="1:15" x14ac:dyDescent="0.2">
      <c r="E18" s="249"/>
      <c r="L18" s="223"/>
      <c r="M18" s="223"/>
      <c r="N18" s="223"/>
      <c r="O18" s="223"/>
    </row>
    <row r="19" spans="1:15" x14ac:dyDescent="0.2">
      <c r="A19" s="141" t="s">
        <v>147</v>
      </c>
      <c r="B19" s="189">
        <v>97665.26</v>
      </c>
      <c r="C19" s="189">
        <v>21027.35</v>
      </c>
      <c r="D19" s="189">
        <v>76637.91</v>
      </c>
      <c r="E19" s="249">
        <v>38376</v>
      </c>
      <c r="F19" s="277">
        <v>2.4E-2</v>
      </c>
      <c r="G19" s="158">
        <f>B19*F19</f>
        <v>2343.9662399999997</v>
      </c>
      <c r="H19" s="263">
        <v>0.8</v>
      </c>
      <c r="I19" s="112">
        <f>D19*H19</f>
        <v>61310.328000000009</v>
      </c>
      <c r="J19" s="112">
        <f>G19*H19</f>
        <v>1875.1729919999998</v>
      </c>
      <c r="K19" s="141" t="s">
        <v>1325</v>
      </c>
      <c r="L19" s="223"/>
      <c r="M19" s="223"/>
      <c r="N19" s="223"/>
      <c r="O19" s="223"/>
    </row>
    <row r="20" spans="1:15" x14ac:dyDescent="0.2">
      <c r="A20" s="141" t="s">
        <v>364</v>
      </c>
      <c r="B20" s="189">
        <v>35183.9</v>
      </c>
      <c r="C20" s="189">
        <v>12659.55</v>
      </c>
      <c r="D20" s="189">
        <v>22524.35</v>
      </c>
      <c r="E20" s="249">
        <v>36342</v>
      </c>
      <c r="F20" s="277">
        <v>2.4E-2</v>
      </c>
      <c r="G20" s="158">
        <f>B20*F20</f>
        <v>844.41360000000009</v>
      </c>
      <c r="H20" s="263">
        <v>0.8</v>
      </c>
      <c r="I20" s="112">
        <f>D20*H20</f>
        <v>18019.48</v>
      </c>
      <c r="J20" s="112">
        <f>G20*H20</f>
        <v>675.53088000000014</v>
      </c>
      <c r="K20" s="141" t="s">
        <v>1325</v>
      </c>
      <c r="L20" s="223"/>
      <c r="M20" s="223"/>
      <c r="N20" s="223"/>
      <c r="O20" s="223"/>
    </row>
    <row r="21" spans="1:15" x14ac:dyDescent="0.2">
      <c r="A21" s="141" t="s">
        <v>1674</v>
      </c>
      <c r="B21" s="189">
        <v>175391.53</v>
      </c>
      <c r="C21" s="189">
        <v>63107.77</v>
      </c>
      <c r="D21" s="189">
        <v>112283.76</v>
      </c>
      <c r="E21" s="249">
        <v>36342</v>
      </c>
      <c r="F21" s="277">
        <v>2.4E-2</v>
      </c>
      <c r="G21" s="158">
        <f>B21*F21</f>
        <v>4209.3967199999997</v>
      </c>
      <c r="H21" s="263">
        <v>0.8</v>
      </c>
      <c r="I21" s="112">
        <f>D21*H21</f>
        <v>89827.008000000002</v>
      </c>
      <c r="J21" s="112">
        <f>G21*H21</f>
        <v>3367.5173759999998</v>
      </c>
      <c r="K21" s="141" t="s">
        <v>1325</v>
      </c>
      <c r="L21" s="223"/>
      <c r="M21" s="223"/>
      <c r="N21" s="223"/>
      <c r="O21" s="223"/>
    </row>
    <row r="22" spans="1:15" x14ac:dyDescent="0.2">
      <c r="B22" s="257">
        <f>SUM(B19:B21)</f>
        <v>308240.69</v>
      </c>
      <c r="C22" s="257">
        <f>SUM(C19:C21)</f>
        <v>96794.669999999984</v>
      </c>
      <c r="D22" s="257">
        <f>SUM(D19:D21)</f>
        <v>211446.02000000002</v>
      </c>
      <c r="E22" s="256"/>
      <c r="F22" s="247"/>
      <c r="G22" s="248">
        <f>SUM(G19:G21)</f>
        <v>7397.7765599999993</v>
      </c>
      <c r="H22" s="268">
        <v>0.8</v>
      </c>
      <c r="I22" s="247">
        <f>D22*H22</f>
        <v>169156.81600000002</v>
      </c>
      <c r="J22" s="247">
        <f>G22*H22</f>
        <v>5918.2212479999998</v>
      </c>
      <c r="L22" s="224">
        <f>H22*B22</f>
        <v>246592.55200000003</v>
      </c>
      <c r="M22" s="223">
        <f>H22*C22</f>
        <v>77435.73599999999</v>
      </c>
      <c r="N22" s="223">
        <f>L22-M22</f>
        <v>169156.81600000005</v>
      </c>
      <c r="O22" s="223">
        <f>J22</f>
        <v>5918.2212479999998</v>
      </c>
    </row>
    <row r="23" spans="1:15" x14ac:dyDescent="0.2">
      <c r="B23" s="189"/>
      <c r="C23" s="189"/>
      <c r="D23" s="189"/>
      <c r="E23" s="249"/>
      <c r="L23" s="223"/>
      <c r="M23" s="223"/>
      <c r="N23" s="223"/>
      <c r="O23" s="223"/>
    </row>
    <row r="24" spans="1:15" x14ac:dyDescent="0.2">
      <c r="A24" s="157" t="s">
        <v>1662</v>
      </c>
      <c r="B24" s="134"/>
      <c r="C24" s="134"/>
      <c r="D24" s="134"/>
      <c r="E24" s="134"/>
      <c r="F24" s="134"/>
      <c r="G24" s="134"/>
      <c r="H24" s="134"/>
      <c r="I24" s="134"/>
      <c r="J24" s="134"/>
      <c r="L24" s="223"/>
      <c r="M24" s="223"/>
      <c r="N24" s="223"/>
      <c r="O24" s="223"/>
    </row>
    <row r="25" spans="1:15" x14ac:dyDescent="0.2">
      <c r="A25" s="255" t="s">
        <v>1563</v>
      </c>
      <c r="B25" s="255" t="s">
        <v>1564</v>
      </c>
      <c r="C25" s="255" t="s">
        <v>1565</v>
      </c>
      <c r="D25" s="255" t="s">
        <v>1566</v>
      </c>
      <c r="E25" s="255" t="s">
        <v>1567</v>
      </c>
      <c r="F25" s="254" t="s">
        <v>1574</v>
      </c>
      <c r="G25" s="254" t="s">
        <v>1575</v>
      </c>
      <c r="H25" s="254" t="s">
        <v>1577</v>
      </c>
      <c r="I25" s="254" t="s">
        <v>1604</v>
      </c>
      <c r="J25" s="254" t="s">
        <v>1607</v>
      </c>
      <c r="L25" s="223"/>
      <c r="M25" s="223"/>
      <c r="N25" s="223"/>
      <c r="O25" s="223"/>
    </row>
    <row r="26" spans="1:15" x14ac:dyDescent="0.2">
      <c r="L26" s="223"/>
      <c r="M26" s="223"/>
      <c r="N26" s="223"/>
      <c r="O26" s="223"/>
    </row>
    <row r="27" spans="1:15" ht="51" x14ac:dyDescent="0.2">
      <c r="A27" s="253" t="s">
        <v>1576</v>
      </c>
      <c r="B27" s="251" t="s">
        <v>1570</v>
      </c>
      <c r="C27" s="251" t="s">
        <v>1569</v>
      </c>
      <c r="D27" s="251" t="s">
        <v>1568</v>
      </c>
      <c r="E27" s="252" t="s">
        <v>1589</v>
      </c>
      <c r="F27" s="252" t="s">
        <v>1603</v>
      </c>
      <c r="G27" s="250" t="s">
        <v>1572</v>
      </c>
      <c r="H27" s="251" t="s">
        <v>1571</v>
      </c>
      <c r="I27" s="250" t="s">
        <v>1605</v>
      </c>
      <c r="J27" s="250" t="s">
        <v>1606</v>
      </c>
      <c r="L27" s="223"/>
      <c r="M27" s="223"/>
      <c r="N27" s="223"/>
      <c r="O27" s="223"/>
    </row>
    <row r="28" spans="1:15" x14ac:dyDescent="0.2">
      <c r="A28" s="253"/>
      <c r="B28" s="251"/>
      <c r="C28" s="251"/>
      <c r="D28" s="251"/>
      <c r="E28" s="252"/>
      <c r="F28" s="252"/>
      <c r="G28" s="250"/>
      <c r="H28" s="251"/>
      <c r="I28" s="250"/>
      <c r="J28" s="250"/>
      <c r="L28" s="223"/>
      <c r="M28" s="223"/>
      <c r="N28" s="223"/>
      <c r="O28" s="223"/>
    </row>
    <row r="29" spans="1:15" x14ac:dyDescent="0.2">
      <c r="A29" s="141" t="s">
        <v>72</v>
      </c>
      <c r="B29" s="189">
        <v>8231.33</v>
      </c>
      <c r="C29" s="189">
        <v>1827.39</v>
      </c>
      <c r="D29" s="189">
        <v>6403.94</v>
      </c>
      <c r="E29" s="249">
        <v>38376</v>
      </c>
      <c r="F29" s="277">
        <v>2.8000000000000001E-2</v>
      </c>
      <c r="G29" s="158">
        <f t="shared" ref="G29:G54" si="0">B29*F29</f>
        <v>230.47723999999999</v>
      </c>
      <c r="H29" s="263">
        <v>0.8</v>
      </c>
      <c r="I29" s="112">
        <f t="shared" ref="I29:I54" si="1">D29*H29</f>
        <v>5123.152</v>
      </c>
      <c r="J29" s="112">
        <f t="shared" ref="J29:J54" si="2">G29*H29</f>
        <v>184.38179200000002</v>
      </c>
      <c r="K29" s="141" t="s">
        <v>1092</v>
      </c>
      <c r="L29" s="223"/>
      <c r="M29" s="223"/>
      <c r="N29" s="223"/>
      <c r="O29" s="223"/>
    </row>
    <row r="30" spans="1:15" x14ac:dyDescent="0.2">
      <c r="A30" s="141" t="s">
        <v>134</v>
      </c>
      <c r="B30" s="189">
        <v>10502.96</v>
      </c>
      <c r="C30" s="189">
        <v>2331.6999999999998</v>
      </c>
      <c r="D30" s="189">
        <v>8171.26</v>
      </c>
      <c r="E30" s="249">
        <v>38376</v>
      </c>
      <c r="F30" s="277">
        <v>2.8000000000000001E-2</v>
      </c>
      <c r="G30" s="158">
        <f t="shared" si="0"/>
        <v>294.08287999999999</v>
      </c>
      <c r="H30" s="263">
        <v>0.8</v>
      </c>
      <c r="I30" s="112">
        <f t="shared" si="1"/>
        <v>6537.0080000000007</v>
      </c>
      <c r="J30" s="112">
        <f t="shared" si="2"/>
        <v>235.26630399999999</v>
      </c>
      <c r="K30" s="141" t="s">
        <v>1092</v>
      </c>
      <c r="L30" s="223"/>
      <c r="M30" s="223"/>
      <c r="N30" s="223"/>
      <c r="O30" s="223"/>
    </row>
    <row r="31" spans="1:15" x14ac:dyDescent="0.2">
      <c r="A31" s="141" t="s">
        <v>209</v>
      </c>
      <c r="B31" s="189">
        <v>6301.57</v>
      </c>
      <c r="C31" s="189">
        <v>1398.98</v>
      </c>
      <c r="D31" s="189">
        <v>4902.59</v>
      </c>
      <c r="E31" s="249">
        <v>38376</v>
      </c>
      <c r="F31" s="277">
        <v>2.8000000000000001E-2</v>
      </c>
      <c r="G31" s="158">
        <f t="shared" si="0"/>
        <v>176.44396</v>
      </c>
      <c r="H31" s="263">
        <v>0.8</v>
      </c>
      <c r="I31" s="112">
        <f t="shared" si="1"/>
        <v>3922.0720000000001</v>
      </c>
      <c r="J31" s="112">
        <f t="shared" si="2"/>
        <v>141.155168</v>
      </c>
      <c r="K31" s="141" t="s">
        <v>1092</v>
      </c>
      <c r="L31" s="223"/>
      <c r="M31" s="223"/>
      <c r="N31" s="223"/>
      <c r="O31" s="223"/>
    </row>
    <row r="32" spans="1:15" x14ac:dyDescent="0.2">
      <c r="A32" s="141" t="s">
        <v>617</v>
      </c>
      <c r="B32" s="189">
        <v>21519.22</v>
      </c>
      <c r="C32" s="189">
        <v>4777.3599999999997</v>
      </c>
      <c r="D32" s="189">
        <v>16741.86</v>
      </c>
      <c r="E32" s="249">
        <v>38376</v>
      </c>
      <c r="F32" s="277">
        <v>2.8000000000000001E-2</v>
      </c>
      <c r="G32" s="158">
        <f t="shared" si="0"/>
        <v>602.53816000000006</v>
      </c>
      <c r="H32" s="263">
        <v>0.8</v>
      </c>
      <c r="I32" s="112">
        <f t="shared" si="1"/>
        <v>13393.488000000001</v>
      </c>
      <c r="J32" s="112">
        <f t="shared" si="2"/>
        <v>482.03052800000006</v>
      </c>
      <c r="K32" s="141" t="s">
        <v>1092</v>
      </c>
      <c r="L32" s="223"/>
      <c r="M32" s="223"/>
      <c r="N32" s="223"/>
      <c r="O32" s="223"/>
    </row>
    <row r="33" spans="1:15" x14ac:dyDescent="0.2">
      <c r="A33" s="141" t="s">
        <v>130</v>
      </c>
      <c r="B33" s="189">
        <v>30805.360000000001</v>
      </c>
      <c r="C33" s="189">
        <v>10419.32</v>
      </c>
      <c r="D33" s="189">
        <v>20386.04</v>
      </c>
      <c r="E33" s="249">
        <v>36342</v>
      </c>
      <c r="F33" s="277">
        <v>2.8000000000000001E-2</v>
      </c>
      <c r="G33" s="158">
        <f t="shared" si="0"/>
        <v>862.55007999999998</v>
      </c>
      <c r="H33" s="263">
        <v>0.8</v>
      </c>
      <c r="I33" s="112">
        <f t="shared" si="1"/>
        <v>16308.832000000002</v>
      </c>
      <c r="J33" s="112">
        <f t="shared" si="2"/>
        <v>690.04006400000003</v>
      </c>
      <c r="K33" s="141" t="s">
        <v>1092</v>
      </c>
      <c r="L33" s="223"/>
      <c r="M33" s="223"/>
      <c r="N33" s="223"/>
      <c r="O33" s="223"/>
    </row>
    <row r="34" spans="1:15" x14ac:dyDescent="0.2">
      <c r="A34" s="141" t="s">
        <v>177</v>
      </c>
      <c r="B34" s="189">
        <v>19815.77</v>
      </c>
      <c r="C34" s="189">
        <v>4399.1899999999996</v>
      </c>
      <c r="D34" s="189">
        <v>15416.58</v>
      </c>
      <c r="E34" s="249">
        <v>38376</v>
      </c>
      <c r="F34" s="277">
        <v>2.8000000000000001E-2</v>
      </c>
      <c r="G34" s="158">
        <f t="shared" si="0"/>
        <v>554.84156000000007</v>
      </c>
      <c r="H34" s="263">
        <v>0.8</v>
      </c>
      <c r="I34" s="112">
        <f t="shared" si="1"/>
        <v>12333.264000000001</v>
      </c>
      <c r="J34" s="112">
        <f t="shared" si="2"/>
        <v>443.8732480000001</v>
      </c>
      <c r="K34" s="141" t="s">
        <v>1092</v>
      </c>
      <c r="L34" s="223"/>
      <c r="M34" s="223"/>
      <c r="N34" s="223"/>
      <c r="O34" s="223"/>
    </row>
    <row r="35" spans="1:15" x14ac:dyDescent="0.2">
      <c r="A35" s="141" t="s">
        <v>1673</v>
      </c>
      <c r="B35" s="189">
        <v>49673.83</v>
      </c>
      <c r="C35" s="189">
        <v>16801.21</v>
      </c>
      <c r="D35" s="189">
        <v>32872.620000000003</v>
      </c>
      <c r="E35" s="249">
        <v>36342</v>
      </c>
      <c r="F35" s="277">
        <v>2.8000000000000001E-2</v>
      </c>
      <c r="G35" s="158">
        <f t="shared" si="0"/>
        <v>1390.86724</v>
      </c>
      <c r="H35" s="263">
        <v>0.8</v>
      </c>
      <c r="I35" s="112">
        <f t="shared" si="1"/>
        <v>26298.096000000005</v>
      </c>
      <c r="J35" s="112">
        <f t="shared" si="2"/>
        <v>1112.693792</v>
      </c>
      <c r="K35" s="141" t="s">
        <v>1092</v>
      </c>
      <c r="L35" s="223"/>
      <c r="M35" s="223"/>
      <c r="N35" s="223"/>
      <c r="O35" s="223"/>
    </row>
    <row r="36" spans="1:15" x14ac:dyDescent="0.2">
      <c r="A36" s="141" t="s">
        <v>1672</v>
      </c>
      <c r="B36" s="189">
        <v>4994.8</v>
      </c>
      <c r="C36" s="189">
        <v>1689.39</v>
      </c>
      <c r="D36" s="189">
        <v>3305.41</v>
      </c>
      <c r="E36" s="249">
        <v>36342</v>
      </c>
      <c r="F36" s="277">
        <v>2.8000000000000001E-2</v>
      </c>
      <c r="G36" s="158">
        <f t="shared" si="0"/>
        <v>139.8544</v>
      </c>
      <c r="H36" s="263">
        <v>0.8</v>
      </c>
      <c r="I36" s="112">
        <f t="shared" si="1"/>
        <v>2644.328</v>
      </c>
      <c r="J36" s="112">
        <f t="shared" si="2"/>
        <v>111.88352</v>
      </c>
      <c r="K36" s="141" t="s">
        <v>1092</v>
      </c>
      <c r="L36" s="223"/>
      <c r="M36" s="223"/>
      <c r="N36" s="223"/>
      <c r="O36" s="223"/>
    </row>
    <row r="37" spans="1:15" x14ac:dyDescent="0.2">
      <c r="A37" s="141" t="s">
        <v>1348</v>
      </c>
      <c r="B37" s="189">
        <v>12434.07</v>
      </c>
      <c r="C37" s="189">
        <v>2760.42</v>
      </c>
      <c r="D37" s="189">
        <v>9673.65</v>
      </c>
      <c r="E37" s="249">
        <v>38376</v>
      </c>
      <c r="F37" s="277">
        <v>2.8000000000000001E-2</v>
      </c>
      <c r="G37" s="158">
        <f t="shared" si="0"/>
        <v>348.15395999999998</v>
      </c>
      <c r="H37" s="263">
        <v>0.8</v>
      </c>
      <c r="I37" s="112">
        <f t="shared" si="1"/>
        <v>7738.92</v>
      </c>
      <c r="J37" s="112">
        <f t="shared" si="2"/>
        <v>278.523168</v>
      </c>
      <c r="K37" s="141" t="s">
        <v>1092</v>
      </c>
    </row>
    <row r="38" spans="1:15" x14ac:dyDescent="0.2">
      <c r="A38" s="141" t="s">
        <v>1671</v>
      </c>
      <c r="B38" s="189">
        <v>2635.65</v>
      </c>
      <c r="C38" s="189">
        <v>891.46</v>
      </c>
      <c r="D38" s="189">
        <v>1744.19</v>
      </c>
      <c r="E38" s="249">
        <v>36342</v>
      </c>
      <c r="F38" s="277">
        <v>2.8000000000000001E-2</v>
      </c>
      <c r="G38" s="158">
        <f t="shared" si="0"/>
        <v>73.798200000000008</v>
      </c>
      <c r="H38" s="263">
        <v>0.8</v>
      </c>
      <c r="I38" s="112">
        <f t="shared" si="1"/>
        <v>1395.3520000000001</v>
      </c>
      <c r="J38" s="112">
        <f t="shared" si="2"/>
        <v>59.038560000000011</v>
      </c>
      <c r="K38" s="141" t="s">
        <v>1092</v>
      </c>
    </row>
    <row r="39" spans="1:15" x14ac:dyDescent="0.2">
      <c r="A39" s="141" t="s">
        <v>399</v>
      </c>
      <c r="B39" s="189">
        <v>18231.25</v>
      </c>
      <c r="C39" s="189">
        <v>6166.37</v>
      </c>
      <c r="D39" s="189">
        <v>12064.88</v>
      </c>
      <c r="E39" s="249">
        <v>36342</v>
      </c>
      <c r="F39" s="277">
        <v>2.8000000000000001E-2</v>
      </c>
      <c r="G39" s="158">
        <f t="shared" si="0"/>
        <v>510.47500000000002</v>
      </c>
      <c r="H39" s="263">
        <v>0.8</v>
      </c>
      <c r="I39" s="112">
        <f t="shared" si="1"/>
        <v>9651.9040000000005</v>
      </c>
      <c r="J39" s="112">
        <f t="shared" si="2"/>
        <v>408.38000000000005</v>
      </c>
      <c r="K39" s="141" t="s">
        <v>1092</v>
      </c>
    </row>
    <row r="40" spans="1:15" x14ac:dyDescent="0.2">
      <c r="A40" s="141" t="s">
        <v>125</v>
      </c>
      <c r="B40" s="189">
        <v>21842.85</v>
      </c>
      <c r="C40" s="189">
        <v>7387.92</v>
      </c>
      <c r="D40" s="189">
        <v>14454.93</v>
      </c>
      <c r="E40" s="249">
        <v>36342</v>
      </c>
      <c r="F40" s="277">
        <v>2.8000000000000001E-2</v>
      </c>
      <c r="G40" s="158">
        <f t="shared" si="0"/>
        <v>611.59979999999996</v>
      </c>
      <c r="H40" s="263">
        <v>0.8</v>
      </c>
      <c r="I40" s="112">
        <f t="shared" si="1"/>
        <v>11563.944000000001</v>
      </c>
      <c r="J40" s="112">
        <f t="shared" si="2"/>
        <v>489.27983999999998</v>
      </c>
      <c r="K40" s="141" t="s">
        <v>1092</v>
      </c>
    </row>
    <row r="41" spans="1:15" x14ac:dyDescent="0.2">
      <c r="A41" s="141" t="s">
        <v>1375</v>
      </c>
      <c r="B41" s="189">
        <v>10162.81</v>
      </c>
      <c r="C41" s="189">
        <v>2256.19</v>
      </c>
      <c r="D41" s="189">
        <v>7906.62</v>
      </c>
      <c r="E41" s="249">
        <v>38376</v>
      </c>
      <c r="F41" s="277">
        <v>2.8000000000000001E-2</v>
      </c>
      <c r="G41" s="158">
        <f t="shared" si="0"/>
        <v>284.55867999999998</v>
      </c>
      <c r="H41" s="263">
        <v>0.8</v>
      </c>
      <c r="I41" s="112">
        <f t="shared" si="1"/>
        <v>6325.2960000000003</v>
      </c>
      <c r="J41" s="112">
        <f t="shared" si="2"/>
        <v>227.64694399999999</v>
      </c>
      <c r="K41" s="141" t="s">
        <v>1092</v>
      </c>
    </row>
    <row r="42" spans="1:15" x14ac:dyDescent="0.2">
      <c r="A42" s="141" t="s">
        <v>1329</v>
      </c>
      <c r="B42" s="189">
        <v>101014.16</v>
      </c>
      <c r="C42" s="189">
        <v>22425.599999999999</v>
      </c>
      <c r="D42" s="189">
        <v>78588.56</v>
      </c>
      <c r="E42" s="249">
        <v>38376</v>
      </c>
      <c r="F42" s="277">
        <v>2.8000000000000001E-2</v>
      </c>
      <c r="G42" s="158">
        <f t="shared" si="0"/>
        <v>2828.3964800000003</v>
      </c>
      <c r="H42" s="263">
        <v>0.8</v>
      </c>
      <c r="I42" s="112">
        <f t="shared" si="1"/>
        <v>62870.847999999998</v>
      </c>
      <c r="J42" s="112">
        <f t="shared" si="2"/>
        <v>2262.7171840000005</v>
      </c>
      <c r="K42" s="141" t="s">
        <v>1092</v>
      </c>
    </row>
    <row r="43" spans="1:15" x14ac:dyDescent="0.2">
      <c r="B43" s="189">
        <v>29596.18</v>
      </c>
      <c r="C43" s="189">
        <v>6570.48</v>
      </c>
      <c r="D43" s="189">
        <v>23025.7</v>
      </c>
      <c r="E43" s="249">
        <v>38525</v>
      </c>
      <c r="F43" s="277">
        <v>2.8000000000000001E-2</v>
      </c>
      <c r="G43" s="158">
        <f t="shared" si="0"/>
        <v>828.69304</v>
      </c>
      <c r="H43" s="263">
        <v>0.8</v>
      </c>
      <c r="I43" s="112">
        <f t="shared" si="1"/>
        <v>18420.560000000001</v>
      </c>
      <c r="J43" s="112">
        <f t="shared" si="2"/>
        <v>662.954432</v>
      </c>
      <c r="K43" s="141" t="s">
        <v>1092</v>
      </c>
    </row>
    <row r="44" spans="1:15" x14ac:dyDescent="0.2">
      <c r="A44" s="141" t="s">
        <v>59</v>
      </c>
      <c r="B44" s="189">
        <v>46503.34</v>
      </c>
      <c r="C44" s="189">
        <v>10323.950000000001</v>
      </c>
      <c r="D44" s="189">
        <v>36179.39</v>
      </c>
      <c r="E44" s="249">
        <v>38376</v>
      </c>
      <c r="F44" s="277">
        <v>2.8000000000000001E-2</v>
      </c>
      <c r="G44" s="158">
        <f t="shared" si="0"/>
        <v>1302.0935199999999</v>
      </c>
      <c r="H44" s="263">
        <v>0.8</v>
      </c>
      <c r="I44" s="112">
        <f t="shared" si="1"/>
        <v>28943.512000000002</v>
      </c>
      <c r="J44" s="112">
        <f t="shared" si="2"/>
        <v>1041.674816</v>
      </c>
      <c r="K44" s="141" t="s">
        <v>1092</v>
      </c>
    </row>
    <row r="45" spans="1:15" x14ac:dyDescent="0.2">
      <c r="A45" s="141" t="s">
        <v>409</v>
      </c>
      <c r="B45" s="189">
        <v>16976.650000000001</v>
      </c>
      <c r="C45" s="189">
        <v>3768.89</v>
      </c>
      <c r="D45" s="189">
        <v>13207.76</v>
      </c>
      <c r="E45" s="249">
        <v>38376</v>
      </c>
      <c r="F45" s="277">
        <v>2.8000000000000001E-2</v>
      </c>
      <c r="G45" s="158">
        <f t="shared" si="0"/>
        <v>475.34620000000007</v>
      </c>
      <c r="H45" s="263">
        <v>0.8</v>
      </c>
      <c r="I45" s="112">
        <f t="shared" si="1"/>
        <v>10566.208000000001</v>
      </c>
      <c r="J45" s="112">
        <f t="shared" si="2"/>
        <v>380.27696000000009</v>
      </c>
      <c r="K45" s="141" t="s">
        <v>1092</v>
      </c>
    </row>
    <row r="46" spans="1:15" x14ac:dyDescent="0.2">
      <c r="A46" s="141" t="s">
        <v>282</v>
      </c>
      <c r="B46" s="189">
        <v>9594.98</v>
      </c>
      <c r="C46" s="189">
        <v>2130.13</v>
      </c>
      <c r="D46" s="189">
        <v>7464.85</v>
      </c>
      <c r="E46" s="249">
        <v>38376</v>
      </c>
      <c r="F46" s="277">
        <v>2.8000000000000001E-2</v>
      </c>
      <c r="G46" s="158">
        <f t="shared" si="0"/>
        <v>268.65944000000002</v>
      </c>
      <c r="H46" s="263">
        <v>0.8</v>
      </c>
      <c r="I46" s="112">
        <f t="shared" si="1"/>
        <v>5971.880000000001</v>
      </c>
      <c r="J46" s="112">
        <f t="shared" si="2"/>
        <v>214.92755200000002</v>
      </c>
      <c r="K46" s="141" t="s">
        <v>1092</v>
      </c>
    </row>
    <row r="47" spans="1:15" x14ac:dyDescent="0.2">
      <c r="A47" s="141" t="s">
        <v>1670</v>
      </c>
      <c r="B47" s="189">
        <v>38553.86</v>
      </c>
      <c r="C47" s="189">
        <v>8559.1299999999992</v>
      </c>
      <c r="D47" s="189">
        <v>29994.73</v>
      </c>
      <c r="E47" s="249">
        <v>38376</v>
      </c>
      <c r="F47" s="277">
        <v>2.8000000000000001E-2</v>
      </c>
      <c r="G47" s="158">
        <f t="shared" si="0"/>
        <v>1079.5080800000001</v>
      </c>
      <c r="H47" s="263">
        <v>0.8</v>
      </c>
      <c r="I47" s="112">
        <f t="shared" si="1"/>
        <v>23995.784</v>
      </c>
      <c r="J47" s="112">
        <f t="shared" si="2"/>
        <v>863.60646400000007</v>
      </c>
      <c r="K47" s="141" t="s">
        <v>1092</v>
      </c>
    </row>
    <row r="48" spans="1:15" x14ac:dyDescent="0.2">
      <c r="A48" s="141" t="s">
        <v>1327</v>
      </c>
      <c r="B48" s="189">
        <v>44232.06</v>
      </c>
      <c r="C48" s="189">
        <v>9819.7199999999993</v>
      </c>
      <c r="D48" s="189">
        <v>34412.339999999997</v>
      </c>
      <c r="E48" s="249">
        <v>38376</v>
      </c>
      <c r="F48" s="277">
        <v>2.8000000000000001E-2</v>
      </c>
      <c r="G48" s="158">
        <f t="shared" si="0"/>
        <v>1238.4976799999999</v>
      </c>
      <c r="H48" s="263">
        <v>0.8</v>
      </c>
      <c r="I48" s="112">
        <f t="shared" si="1"/>
        <v>27529.871999999999</v>
      </c>
      <c r="J48" s="112">
        <f t="shared" si="2"/>
        <v>990.79814399999998</v>
      </c>
      <c r="K48" s="141" t="s">
        <v>1092</v>
      </c>
    </row>
    <row r="49" spans="1:15" x14ac:dyDescent="0.2">
      <c r="A49" s="141" t="s">
        <v>1652</v>
      </c>
      <c r="B49" s="189">
        <v>23234.12</v>
      </c>
      <c r="C49" s="189">
        <v>1505.67</v>
      </c>
      <c r="D49" s="189">
        <v>21728.45</v>
      </c>
      <c r="E49" s="249">
        <v>41263</v>
      </c>
      <c r="F49" s="277">
        <v>2.8000000000000001E-2</v>
      </c>
      <c r="G49" s="158">
        <f t="shared" si="0"/>
        <v>650.55535999999995</v>
      </c>
      <c r="H49" s="263">
        <v>0.8</v>
      </c>
      <c r="I49" s="112">
        <f t="shared" si="1"/>
        <v>17382.760000000002</v>
      </c>
      <c r="J49" s="112">
        <f t="shared" si="2"/>
        <v>520.44428800000003</v>
      </c>
      <c r="K49" s="141" t="s">
        <v>1092</v>
      </c>
    </row>
    <row r="50" spans="1:15" x14ac:dyDescent="0.2">
      <c r="A50" s="141" t="s">
        <v>1328</v>
      </c>
      <c r="B50" s="189">
        <v>316786.27</v>
      </c>
      <c r="C50" s="189">
        <v>70327.97</v>
      </c>
      <c r="D50" s="189">
        <v>246458.3</v>
      </c>
      <c r="E50" s="249">
        <v>38376</v>
      </c>
      <c r="F50" s="277">
        <v>2.8000000000000001E-2</v>
      </c>
      <c r="G50" s="158">
        <f t="shared" si="0"/>
        <v>8870.0155599999998</v>
      </c>
      <c r="H50" s="263">
        <v>0.8</v>
      </c>
      <c r="I50" s="112">
        <f t="shared" si="1"/>
        <v>197166.64</v>
      </c>
      <c r="J50" s="112">
        <f t="shared" si="2"/>
        <v>7096.0124480000004</v>
      </c>
      <c r="K50" s="141" t="s">
        <v>1092</v>
      </c>
    </row>
    <row r="51" spans="1:15" x14ac:dyDescent="0.2">
      <c r="A51" s="141" t="s">
        <v>1669</v>
      </c>
      <c r="B51" s="189">
        <v>7229.68</v>
      </c>
      <c r="C51" s="189">
        <v>980.71</v>
      </c>
      <c r="D51" s="189">
        <v>6248.97</v>
      </c>
      <c r="E51" s="249">
        <v>40168</v>
      </c>
      <c r="F51" s="277">
        <v>2.8000000000000001E-2</v>
      </c>
      <c r="G51" s="158">
        <f t="shared" si="0"/>
        <v>202.43104000000002</v>
      </c>
      <c r="H51" s="263">
        <v>0.8</v>
      </c>
      <c r="I51" s="112">
        <f t="shared" si="1"/>
        <v>4999.1760000000004</v>
      </c>
      <c r="J51" s="112">
        <f t="shared" si="2"/>
        <v>161.94483200000002</v>
      </c>
      <c r="K51" s="141" t="s">
        <v>1092</v>
      </c>
    </row>
    <row r="52" spans="1:15" x14ac:dyDescent="0.2">
      <c r="A52" s="141" t="s">
        <v>267</v>
      </c>
      <c r="B52" s="189">
        <v>146439.82</v>
      </c>
      <c r="C52" s="189">
        <v>32510.3</v>
      </c>
      <c r="D52" s="189">
        <v>113929.52</v>
      </c>
      <c r="E52" s="249">
        <v>38376</v>
      </c>
      <c r="F52" s="277">
        <v>2.8000000000000001E-2</v>
      </c>
      <c r="G52" s="158">
        <f t="shared" si="0"/>
        <v>4100.3149600000006</v>
      </c>
      <c r="H52" s="263">
        <v>0.8</v>
      </c>
      <c r="I52" s="112">
        <f t="shared" si="1"/>
        <v>91143.616000000009</v>
      </c>
      <c r="J52" s="112">
        <f t="shared" si="2"/>
        <v>3280.2519680000005</v>
      </c>
      <c r="K52" s="141" t="s">
        <v>1092</v>
      </c>
    </row>
    <row r="53" spans="1:15" x14ac:dyDescent="0.2">
      <c r="A53" s="141" t="s">
        <v>691</v>
      </c>
      <c r="B53" s="189">
        <v>663963.03</v>
      </c>
      <c r="C53" s="189">
        <v>224572.61</v>
      </c>
      <c r="D53" s="189">
        <v>439390.42</v>
      </c>
      <c r="E53" s="249">
        <v>36342</v>
      </c>
      <c r="F53" s="277">
        <v>2.8000000000000001E-2</v>
      </c>
      <c r="G53" s="158">
        <f t="shared" si="0"/>
        <v>18590.964840000001</v>
      </c>
      <c r="H53" s="263">
        <v>0.8</v>
      </c>
      <c r="I53" s="112">
        <f t="shared" si="1"/>
        <v>351512.33600000001</v>
      </c>
      <c r="J53" s="112">
        <f t="shared" si="2"/>
        <v>14872.771872000001</v>
      </c>
      <c r="K53" s="141" t="s">
        <v>1092</v>
      </c>
    </row>
    <row r="54" spans="1:15" x14ac:dyDescent="0.2">
      <c r="A54" s="141" t="s">
        <v>631</v>
      </c>
      <c r="B54" s="189">
        <v>366376.77</v>
      </c>
      <c r="C54" s="189">
        <v>81337.289999999994</v>
      </c>
      <c r="D54" s="189">
        <v>285039.48</v>
      </c>
      <c r="E54" s="249">
        <v>38376</v>
      </c>
      <c r="F54" s="277">
        <v>2.8000000000000001E-2</v>
      </c>
      <c r="G54" s="158">
        <f t="shared" si="0"/>
        <v>10258.549560000001</v>
      </c>
      <c r="H54" s="263">
        <v>0.8</v>
      </c>
      <c r="I54" s="112">
        <f t="shared" si="1"/>
        <v>228031.584</v>
      </c>
      <c r="J54" s="112">
        <f t="shared" si="2"/>
        <v>8206.839648000001</v>
      </c>
      <c r="K54" s="141" t="s">
        <v>1092</v>
      </c>
    </row>
    <row r="55" spans="1:15" x14ac:dyDescent="0.2">
      <c r="B55" s="257">
        <f>SUM(B29:B54)</f>
        <v>2027652.3900000001</v>
      </c>
      <c r="C55" s="257">
        <f>SUM(C29:C54)</f>
        <v>537939.35</v>
      </c>
      <c r="D55" s="257">
        <f>SUM(D29:D54)</f>
        <v>1489713.04</v>
      </c>
      <c r="E55" s="256"/>
      <c r="F55" s="247"/>
      <c r="G55" s="248">
        <f>SUM(G29:G54)</f>
        <v>56774.266920000002</v>
      </c>
      <c r="H55" s="268">
        <v>0.8</v>
      </c>
      <c r="I55" s="247">
        <f t="shared" ref="I55" si="3">D55*H55</f>
        <v>1191770.432</v>
      </c>
      <c r="J55" s="247">
        <f t="shared" ref="J55" si="4">G55*H55</f>
        <v>45419.413536000007</v>
      </c>
      <c r="L55" s="158">
        <f>H55*B55</f>
        <v>1622121.9120000002</v>
      </c>
      <c r="M55" s="141">
        <f>H55*C55</f>
        <v>430351.48</v>
      </c>
      <c r="N55" s="141">
        <f>L55-M55</f>
        <v>1191770.4320000003</v>
      </c>
      <c r="O55" s="141">
        <f>J55</f>
        <v>45419.413536000007</v>
      </c>
    </row>
    <row r="56" spans="1:15" x14ac:dyDescent="0.2">
      <c r="B56" s="189"/>
      <c r="C56" s="189"/>
      <c r="D56" s="189"/>
      <c r="E56" s="249"/>
    </row>
    <row r="57" spans="1:15" x14ac:dyDescent="0.2">
      <c r="A57" s="157" t="s">
        <v>1668</v>
      </c>
      <c r="B57" s="134"/>
      <c r="C57" s="134"/>
      <c r="D57" s="134"/>
      <c r="E57" s="134"/>
      <c r="F57" s="134"/>
      <c r="G57" s="134"/>
      <c r="H57" s="134"/>
      <c r="I57" s="134"/>
      <c r="J57" s="134"/>
    </row>
    <row r="58" spans="1:15" x14ac:dyDescent="0.2">
      <c r="A58" s="255" t="s">
        <v>1563</v>
      </c>
      <c r="B58" s="255" t="s">
        <v>1564</v>
      </c>
      <c r="C58" s="255" t="s">
        <v>1565</v>
      </c>
      <c r="D58" s="255" t="s">
        <v>1566</v>
      </c>
      <c r="E58" s="255" t="s">
        <v>1567</v>
      </c>
      <c r="F58" s="254" t="s">
        <v>1574</v>
      </c>
      <c r="G58" s="254" t="s">
        <v>1575</v>
      </c>
      <c r="H58" s="254" t="s">
        <v>1577</v>
      </c>
      <c r="I58" s="254" t="s">
        <v>1604</v>
      </c>
      <c r="J58" s="254" t="s">
        <v>1607</v>
      </c>
    </row>
    <row r="60" spans="1:15" ht="51" x14ac:dyDescent="0.2">
      <c r="A60" s="253" t="s">
        <v>1576</v>
      </c>
      <c r="B60" s="251" t="s">
        <v>1570</v>
      </c>
      <c r="C60" s="251" t="s">
        <v>1569</v>
      </c>
      <c r="D60" s="251" t="s">
        <v>1568</v>
      </c>
      <c r="E60" s="252" t="s">
        <v>1589</v>
      </c>
      <c r="F60" s="252" t="s">
        <v>1603</v>
      </c>
      <c r="G60" s="250" t="s">
        <v>1572</v>
      </c>
      <c r="H60" s="251" t="s">
        <v>1571</v>
      </c>
      <c r="I60" s="250" t="s">
        <v>1605</v>
      </c>
      <c r="J60" s="250" t="s">
        <v>1606</v>
      </c>
    </row>
    <row r="61" spans="1:15" x14ac:dyDescent="0.2">
      <c r="B61" s="189"/>
      <c r="C61" s="189"/>
      <c r="D61" s="189"/>
      <c r="E61" s="249"/>
    </row>
    <row r="62" spans="1:15" x14ac:dyDescent="0.2">
      <c r="A62" s="141" t="s">
        <v>1667</v>
      </c>
      <c r="B62" s="189">
        <v>82226.09</v>
      </c>
      <c r="C62" s="189">
        <v>23285.16</v>
      </c>
      <c r="D62" s="189">
        <v>58940.93</v>
      </c>
      <c r="E62" s="249">
        <v>38213</v>
      </c>
      <c r="F62" s="141">
        <v>3.1800000000000002E-2</v>
      </c>
      <c r="G62" s="158">
        <f>B62*F62</f>
        <v>2614.7896620000001</v>
      </c>
      <c r="H62" s="263">
        <v>0.8</v>
      </c>
      <c r="I62" s="141">
        <f t="shared" ref="I62:I63" si="5">D62*H62</f>
        <v>47152.744000000006</v>
      </c>
      <c r="J62" s="141">
        <f t="shared" ref="J62:J63" si="6">G62*H62</f>
        <v>2091.8317296</v>
      </c>
      <c r="K62" s="141" t="s">
        <v>1344</v>
      </c>
    </row>
    <row r="63" spans="1:15" x14ac:dyDescent="0.2">
      <c r="B63" s="257">
        <f>SUM(B62)</f>
        <v>82226.09</v>
      </c>
      <c r="C63" s="257">
        <f>SUM(C62)</f>
        <v>23285.16</v>
      </c>
      <c r="D63" s="257">
        <f>SUM(D62)</f>
        <v>58940.93</v>
      </c>
      <c r="E63" s="256"/>
      <c r="F63" s="247"/>
      <c r="G63" s="248">
        <f>SUM(G62)</f>
        <v>2614.7896620000001</v>
      </c>
      <c r="H63" s="268">
        <v>0.8</v>
      </c>
      <c r="I63" s="247">
        <f t="shared" si="5"/>
        <v>47152.744000000006</v>
      </c>
      <c r="J63" s="247">
        <f t="shared" si="6"/>
        <v>2091.8317296</v>
      </c>
      <c r="L63" s="158">
        <f>H63*B63</f>
        <v>65780.872000000003</v>
      </c>
      <c r="M63" s="141">
        <f>H63*C63</f>
        <v>18628.128000000001</v>
      </c>
      <c r="N63" s="141">
        <f>L63-M63</f>
        <v>47152.744000000006</v>
      </c>
      <c r="O63" s="141">
        <f>J63</f>
        <v>2091.8317296</v>
      </c>
    </row>
    <row r="64" spans="1:15" x14ac:dyDescent="0.2">
      <c r="B64" s="189"/>
      <c r="C64" s="189"/>
      <c r="D64" s="189"/>
      <c r="E64" s="249"/>
    </row>
    <row r="65" spans="1:15" x14ac:dyDescent="0.2">
      <c r="A65" s="157" t="s">
        <v>1666</v>
      </c>
      <c r="B65" s="134"/>
      <c r="C65" s="134"/>
      <c r="D65" s="134"/>
      <c r="E65" s="134"/>
      <c r="F65" s="134"/>
      <c r="G65" s="134"/>
      <c r="H65" s="134"/>
      <c r="I65" s="134"/>
      <c r="J65" s="134"/>
    </row>
    <row r="66" spans="1:15" x14ac:dyDescent="0.2">
      <c r="A66" s="255" t="s">
        <v>1563</v>
      </c>
      <c r="B66" s="255" t="s">
        <v>1564</v>
      </c>
      <c r="C66" s="255" t="s">
        <v>1565</v>
      </c>
      <c r="D66" s="255" t="s">
        <v>1566</v>
      </c>
      <c r="E66" s="255" t="s">
        <v>1567</v>
      </c>
      <c r="F66" s="254" t="s">
        <v>1574</v>
      </c>
      <c r="G66" s="254" t="s">
        <v>1575</v>
      </c>
      <c r="H66" s="254" t="s">
        <v>1577</v>
      </c>
      <c r="I66" s="254" t="s">
        <v>1604</v>
      </c>
      <c r="J66" s="254" t="s">
        <v>1607</v>
      </c>
    </row>
    <row r="68" spans="1:15" ht="51" x14ac:dyDescent="0.2">
      <c r="A68" s="253" t="s">
        <v>1576</v>
      </c>
      <c r="B68" s="251" t="s">
        <v>1570</v>
      </c>
      <c r="C68" s="251" t="s">
        <v>1569</v>
      </c>
      <c r="D68" s="251" t="s">
        <v>1568</v>
      </c>
      <c r="E68" s="252" t="s">
        <v>1589</v>
      </c>
      <c r="F68" s="252" t="s">
        <v>1603</v>
      </c>
      <c r="G68" s="250" t="s">
        <v>1572</v>
      </c>
      <c r="H68" s="251" t="s">
        <v>1571</v>
      </c>
      <c r="I68" s="250" t="s">
        <v>1605</v>
      </c>
      <c r="J68" s="250" t="s">
        <v>1606</v>
      </c>
    </row>
    <row r="69" spans="1:15" x14ac:dyDescent="0.2">
      <c r="A69" s="253"/>
      <c r="B69" s="251"/>
      <c r="C69" s="251"/>
      <c r="D69" s="251"/>
      <c r="E69" s="252"/>
      <c r="F69" s="252"/>
      <c r="G69" s="250"/>
      <c r="H69" s="251"/>
      <c r="I69" s="250"/>
      <c r="J69" s="250"/>
    </row>
    <row r="70" spans="1:15" x14ac:dyDescent="0.2">
      <c r="A70" s="141" t="s">
        <v>150</v>
      </c>
      <c r="B70" s="189">
        <v>5570.23</v>
      </c>
      <c r="C70" s="189">
        <v>2906.23</v>
      </c>
      <c r="D70" s="189">
        <v>2664</v>
      </c>
      <c r="E70" s="249">
        <v>38376</v>
      </c>
      <c r="F70" s="141">
        <v>6.1499999999999999E-2</v>
      </c>
      <c r="G70" s="158">
        <f>B70*F70</f>
        <v>342.56914499999999</v>
      </c>
      <c r="H70" s="263">
        <v>0.8</v>
      </c>
      <c r="I70" s="141">
        <f t="shared" ref="I70:I71" si="7">D70*H70</f>
        <v>2131.2000000000003</v>
      </c>
      <c r="J70" s="141">
        <f t="shared" ref="J70:J71" si="8">G70*H70</f>
        <v>274.055316</v>
      </c>
      <c r="K70" s="141" t="s">
        <v>1337</v>
      </c>
    </row>
    <row r="71" spans="1:15" x14ac:dyDescent="0.2">
      <c r="B71" s="248">
        <f>SUM(B70)</f>
        <v>5570.23</v>
      </c>
      <c r="C71" s="248">
        <f>SUM(C70)</f>
        <v>2906.23</v>
      </c>
      <c r="D71" s="248">
        <f>SUM(D70)</f>
        <v>2664</v>
      </c>
      <c r="E71" s="247"/>
      <c r="F71" s="247"/>
      <c r="G71" s="248">
        <f>SUM(G70)</f>
        <v>342.56914499999999</v>
      </c>
      <c r="H71" s="268">
        <v>0.8</v>
      </c>
      <c r="I71" s="247">
        <f t="shared" si="7"/>
        <v>2131.2000000000003</v>
      </c>
      <c r="J71" s="247">
        <f t="shared" si="8"/>
        <v>274.055316</v>
      </c>
      <c r="L71" s="158">
        <f>H71*B71</f>
        <v>4456.1840000000002</v>
      </c>
      <c r="M71" s="141">
        <f>H71*C71</f>
        <v>2324.9839999999999</v>
      </c>
      <c r="N71" s="141">
        <f>L71-M71</f>
        <v>2131.2000000000003</v>
      </c>
      <c r="O71" s="141">
        <f>J71</f>
        <v>274.055316</v>
      </c>
    </row>
    <row r="73" spans="1:15" x14ac:dyDescent="0.2">
      <c r="F73" s="158"/>
    </row>
    <row r="74" spans="1:15" x14ac:dyDescent="0.2">
      <c r="G74" s="189"/>
    </row>
    <row r="75" spans="1:15" s="142" customFormat="1" x14ac:dyDescent="0.2">
      <c r="A75" s="142" t="s">
        <v>1579</v>
      </c>
      <c r="B75" s="166">
        <f>B11+B22+B55+B63+B71</f>
        <v>2465963.04</v>
      </c>
      <c r="C75" s="166">
        <f>C11+C22+C55+C63+C71</f>
        <v>668505.52</v>
      </c>
      <c r="D75" s="166">
        <f>D11+D22+D55+D63+D71</f>
        <v>1797457.52</v>
      </c>
      <c r="G75" s="166">
        <f>G11+G22+G55+G63+G71</f>
        <v>67129.402287000004</v>
      </c>
      <c r="H75" s="166"/>
      <c r="I75" s="166">
        <f t="shared" ref="I75:J75" si="9">I11+I22+I55+I63+I71</f>
        <v>1437966.0160000001</v>
      </c>
      <c r="J75" s="166">
        <f t="shared" si="9"/>
        <v>53703.521829600009</v>
      </c>
      <c r="L75" s="166">
        <f>L71+L63+L55+L22+L11</f>
        <v>1972770.4320000005</v>
      </c>
      <c r="M75" s="166">
        <f t="shared" ref="M75:O75" si="10">M71+M63+M55+M22+M11</f>
        <v>534804.41599999997</v>
      </c>
      <c r="N75" s="166">
        <f t="shared" si="10"/>
        <v>1437966.0160000003</v>
      </c>
      <c r="O75" s="166">
        <f t="shared" si="10"/>
        <v>53703.521829600009</v>
      </c>
    </row>
    <row r="76" spans="1:15" x14ac:dyDescent="0.2">
      <c r="B76" s="189">
        <f>B75-'NBV Pivot'!E26-'NBV Pivot'!E28-'NBV Pivot'!E32-'NBV Pivot'!E65-'NBV Pivot'!E68-'NBV Pivot'!E72</f>
        <v>-1.6370904631912708E-10</v>
      </c>
      <c r="C76" s="189">
        <f>C75-'NBV Pivot'!F26-'NBV Pivot'!F28-'NBV Pivot'!F32-'NBV Pivot'!F65-'NBV Pivot'!F68-'NBV Pivot'!F72</f>
        <v>1.4097167877480388E-11</v>
      </c>
      <c r="D76" s="189">
        <f>D75-'NBV Pivot'!G26-'NBV Pivot'!G28-'NBV Pivot'!G32-'NBV Pivot'!G65-'NBV Pivot'!G68-'NBV Pivot'!G72</f>
        <v>-6.5483618527650833E-11</v>
      </c>
    </row>
    <row r="77" spans="1:15" x14ac:dyDescent="0.2">
      <c r="C77" s="189"/>
    </row>
  </sheetData>
  <pageMargins left="0.7" right="0.7" top="0.75" bottom="0.75" header="0.3" footer="0.3"/>
  <pageSetup scale="62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O34"/>
  <sheetViews>
    <sheetView topLeftCell="A13" workbookViewId="0">
      <selection activeCell="F31" sqref="F31"/>
    </sheetView>
  </sheetViews>
  <sheetFormatPr defaultColWidth="9.140625" defaultRowHeight="12.75" x14ac:dyDescent="0.2"/>
  <cols>
    <col min="1" max="1" width="30.28515625" style="141" customWidth="1"/>
    <col min="2" max="2" width="12.85546875" style="141" bestFit="1" customWidth="1"/>
    <col min="3" max="3" width="11.28515625" style="141" bestFit="1" customWidth="1"/>
    <col min="4" max="4" width="12.85546875" style="141" bestFit="1" customWidth="1"/>
    <col min="5" max="5" width="7.140625" style="141" bestFit="1" customWidth="1"/>
    <col min="6" max="6" width="7" style="141" bestFit="1" customWidth="1"/>
    <col min="7" max="7" width="11.28515625" style="141" bestFit="1" customWidth="1"/>
    <col min="8" max="8" width="9.140625" style="141"/>
    <col min="9" max="9" width="12.85546875" style="141" bestFit="1" customWidth="1"/>
    <col min="10" max="10" width="12.140625" style="141" bestFit="1" customWidth="1"/>
    <col min="11" max="11" width="9.140625" style="141"/>
    <col min="12" max="12" width="12.85546875" style="141" bestFit="1" customWidth="1"/>
    <col min="13" max="13" width="11.28515625" style="141" bestFit="1" customWidth="1"/>
    <col min="14" max="14" width="12.85546875" style="141" bestFit="1" customWidth="1"/>
    <col min="15" max="15" width="10.42578125" style="141" bestFit="1" customWidth="1"/>
    <col min="16" max="16384" width="9.140625" style="141"/>
  </cols>
  <sheetData>
    <row r="1" spans="1:15" x14ac:dyDescent="0.2">
      <c r="A1" s="157" t="s">
        <v>1559</v>
      </c>
    </row>
    <row r="2" spans="1:15" x14ac:dyDescent="0.2">
      <c r="A2" s="246" t="s">
        <v>1684</v>
      </c>
      <c r="B2" s="258"/>
    </row>
    <row r="4" spans="1:15" x14ac:dyDescent="0.2">
      <c r="A4" s="157" t="s">
        <v>1675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5" x14ac:dyDescent="0.2">
      <c r="A5" s="255" t="s">
        <v>1563</v>
      </c>
      <c r="B5" s="255" t="s">
        <v>1564</v>
      </c>
      <c r="C5" s="255" t="s">
        <v>1565</v>
      </c>
      <c r="D5" s="255" t="s">
        <v>1566</v>
      </c>
      <c r="E5" s="255" t="s">
        <v>1567</v>
      </c>
      <c r="F5" s="254" t="s">
        <v>1574</v>
      </c>
      <c r="G5" s="254" t="s">
        <v>1575</v>
      </c>
      <c r="H5" s="254" t="s">
        <v>1577</v>
      </c>
      <c r="I5" s="254" t="s">
        <v>1604</v>
      </c>
      <c r="J5" s="254" t="s">
        <v>1607</v>
      </c>
    </row>
    <row r="7" spans="1:15" ht="63.75" x14ac:dyDescent="0.2">
      <c r="A7" s="253" t="s">
        <v>1576</v>
      </c>
      <c r="B7" s="251" t="s">
        <v>1570</v>
      </c>
      <c r="C7" s="251" t="s">
        <v>1569</v>
      </c>
      <c r="D7" s="251" t="s">
        <v>1568</v>
      </c>
      <c r="E7" s="252" t="s">
        <v>1589</v>
      </c>
      <c r="F7" s="252" t="s">
        <v>1603</v>
      </c>
      <c r="G7" s="250" t="s">
        <v>1572</v>
      </c>
      <c r="H7" s="251" t="s">
        <v>1571</v>
      </c>
      <c r="I7" s="250" t="s">
        <v>1605</v>
      </c>
      <c r="J7" s="250" t="s">
        <v>1606</v>
      </c>
    </row>
    <row r="9" spans="1:15" x14ac:dyDescent="0.2">
      <c r="A9" s="141" t="s">
        <v>147</v>
      </c>
      <c r="B9" s="189">
        <v>23754.32</v>
      </c>
      <c r="C9" s="189">
        <v>742.91</v>
      </c>
      <c r="D9" s="189">
        <v>23011.41</v>
      </c>
      <c r="E9" s="249">
        <v>41465</v>
      </c>
      <c r="F9" s="141">
        <v>2.4E-2</v>
      </c>
      <c r="G9" s="158">
        <f>B9*F9</f>
        <v>570.10368000000005</v>
      </c>
      <c r="H9" s="263">
        <v>0.8</v>
      </c>
      <c r="I9" s="158">
        <f>D9*H9</f>
        <v>18409.128000000001</v>
      </c>
      <c r="J9" s="158">
        <f>G9*H9</f>
        <v>456.08294400000005</v>
      </c>
      <c r="K9" s="141" t="s">
        <v>1325</v>
      </c>
    </row>
    <row r="10" spans="1:15" x14ac:dyDescent="0.2">
      <c r="A10" s="141" t="s">
        <v>679</v>
      </c>
      <c r="B10" s="189">
        <v>328606.59999999998</v>
      </c>
      <c r="C10" s="189">
        <v>10277.07</v>
      </c>
      <c r="D10" s="189">
        <v>318329.53000000003</v>
      </c>
      <c r="E10" s="249">
        <v>41465</v>
      </c>
      <c r="F10" s="141">
        <v>2.4E-2</v>
      </c>
      <c r="G10" s="158">
        <f>B10*F10</f>
        <v>7886.5583999999999</v>
      </c>
      <c r="H10" s="263">
        <v>0.8</v>
      </c>
      <c r="I10" s="158">
        <f>D10*H10</f>
        <v>254663.62400000004</v>
      </c>
      <c r="J10" s="158">
        <f>G10*H10</f>
        <v>6309.2467200000001</v>
      </c>
      <c r="K10" s="141" t="s">
        <v>1325</v>
      </c>
    </row>
    <row r="11" spans="1:15" x14ac:dyDescent="0.2">
      <c r="A11" s="141" t="s">
        <v>1403</v>
      </c>
      <c r="B11" s="189">
        <v>760664.01</v>
      </c>
      <c r="C11" s="189">
        <v>23789.54</v>
      </c>
      <c r="D11" s="189">
        <v>736874.47</v>
      </c>
      <c r="E11" s="249">
        <v>41465</v>
      </c>
      <c r="F11" s="141">
        <v>2.4E-2</v>
      </c>
      <c r="G11" s="158">
        <f>B11*F11</f>
        <v>18255.936239999999</v>
      </c>
      <c r="H11" s="264">
        <v>0.8</v>
      </c>
      <c r="I11" s="158">
        <f>D11*H11</f>
        <v>589499.576</v>
      </c>
      <c r="J11" s="158">
        <f>G11*H11</f>
        <v>14604.748992000001</v>
      </c>
      <c r="K11" s="141" t="s">
        <v>1325</v>
      </c>
    </row>
    <row r="12" spans="1:15" x14ac:dyDescent="0.2">
      <c r="B12" s="248">
        <f>SUM(B9:B11)</f>
        <v>1113024.93</v>
      </c>
      <c r="C12" s="248">
        <f>SUM(C9:C11)</f>
        <v>34809.520000000004</v>
      </c>
      <c r="D12" s="248">
        <f>SUM(D9:D11)</f>
        <v>1078215.4099999999</v>
      </c>
      <c r="E12" s="247"/>
      <c r="F12" s="247"/>
      <c r="G12" s="248">
        <f>SUM(G9:G11)</f>
        <v>26712.598319999997</v>
      </c>
      <c r="H12" s="263">
        <v>0.8</v>
      </c>
      <c r="I12" s="265">
        <f>D12*H12</f>
        <v>862572.32799999998</v>
      </c>
      <c r="J12" s="265">
        <f>G12*H12</f>
        <v>21370.078655999998</v>
      </c>
      <c r="L12" s="112">
        <f>H12*B12</f>
        <v>890419.94400000002</v>
      </c>
      <c r="M12" s="112">
        <f>H12*C12</f>
        <v>27847.616000000005</v>
      </c>
      <c r="N12" s="112">
        <f>L12-M12</f>
        <v>862572.32799999998</v>
      </c>
      <c r="O12" s="112">
        <f>J12</f>
        <v>21370.078655999998</v>
      </c>
    </row>
    <row r="14" spans="1:15" x14ac:dyDescent="0.2">
      <c r="A14" s="157" t="s">
        <v>1662</v>
      </c>
      <c r="B14" s="134"/>
      <c r="C14" s="134"/>
      <c r="D14" s="134"/>
      <c r="E14" s="134"/>
      <c r="F14" s="134"/>
      <c r="G14" s="134"/>
      <c r="H14" s="134"/>
      <c r="I14" s="134"/>
      <c r="J14" s="134"/>
    </row>
    <row r="15" spans="1:15" x14ac:dyDescent="0.2">
      <c r="A15" s="255" t="s">
        <v>1563</v>
      </c>
      <c r="B15" s="255" t="s">
        <v>1564</v>
      </c>
      <c r="C15" s="255" t="s">
        <v>1565</v>
      </c>
      <c r="D15" s="255" t="s">
        <v>1566</v>
      </c>
      <c r="E15" s="255" t="s">
        <v>1567</v>
      </c>
      <c r="F15" s="254" t="s">
        <v>1574</v>
      </c>
      <c r="G15" s="254" t="s">
        <v>1575</v>
      </c>
      <c r="H15" s="254" t="s">
        <v>1577</v>
      </c>
      <c r="I15" s="254" t="s">
        <v>1604</v>
      </c>
      <c r="J15" s="254" t="s">
        <v>1607</v>
      </c>
    </row>
    <row r="17" spans="1:15" ht="63.75" x14ac:dyDescent="0.2">
      <c r="A17" s="253" t="s">
        <v>1576</v>
      </c>
      <c r="B17" s="251" t="s">
        <v>1570</v>
      </c>
      <c r="C17" s="251" t="s">
        <v>1569</v>
      </c>
      <c r="D17" s="251" t="s">
        <v>1568</v>
      </c>
      <c r="E17" s="252" t="s">
        <v>1589</v>
      </c>
      <c r="F17" s="252" t="s">
        <v>1603</v>
      </c>
      <c r="G17" s="250" t="s">
        <v>1572</v>
      </c>
      <c r="H17" s="251" t="s">
        <v>1571</v>
      </c>
      <c r="I17" s="250" t="s">
        <v>1605</v>
      </c>
      <c r="J17" s="250" t="s">
        <v>1606</v>
      </c>
    </row>
    <row r="19" spans="1:15" x14ac:dyDescent="0.2">
      <c r="A19" s="141" t="s">
        <v>1683</v>
      </c>
      <c r="B19" s="189">
        <v>158756.94</v>
      </c>
      <c r="C19" s="189">
        <v>6299.14</v>
      </c>
      <c r="D19" s="189">
        <v>152457.79999999999</v>
      </c>
      <c r="E19" s="249">
        <v>41465</v>
      </c>
      <c r="F19" s="277">
        <v>2.8000000000000001E-2</v>
      </c>
      <c r="G19" s="158">
        <f>B19*F19</f>
        <v>4445.1943200000005</v>
      </c>
      <c r="H19" s="263">
        <v>0.8</v>
      </c>
      <c r="I19" s="112">
        <f>D19*H19</f>
        <v>121966.23999999999</v>
      </c>
      <c r="J19" s="112">
        <f>G19*H19</f>
        <v>3556.1554560000004</v>
      </c>
      <c r="K19" s="141" t="s">
        <v>1092</v>
      </c>
    </row>
    <row r="20" spans="1:15" x14ac:dyDescent="0.2">
      <c r="A20" s="141" t="s">
        <v>1682</v>
      </c>
      <c r="B20" s="189">
        <v>170351.97</v>
      </c>
      <c r="C20" s="189">
        <v>6759.21</v>
      </c>
      <c r="D20" s="189">
        <v>163592.76</v>
      </c>
      <c r="E20" s="249">
        <v>41465</v>
      </c>
      <c r="F20" s="277">
        <v>2.8000000000000001E-2</v>
      </c>
      <c r="G20" s="158">
        <f>B20*F20</f>
        <v>4769.8551600000001</v>
      </c>
      <c r="H20" s="263">
        <v>0.8</v>
      </c>
      <c r="I20" s="112">
        <f>D20*H20</f>
        <v>130874.20800000001</v>
      </c>
      <c r="J20" s="112">
        <f>G20*H20</f>
        <v>3815.8841280000001</v>
      </c>
      <c r="K20" s="141" t="s">
        <v>1092</v>
      </c>
    </row>
    <row r="21" spans="1:15" x14ac:dyDescent="0.2">
      <c r="A21" s="141" t="s">
        <v>1681</v>
      </c>
      <c r="B21" s="189">
        <v>1799626.28</v>
      </c>
      <c r="C21" s="189">
        <v>71405.41</v>
      </c>
      <c r="D21" s="189">
        <v>1728220.87</v>
      </c>
      <c r="E21" s="249">
        <v>41465</v>
      </c>
      <c r="F21" s="277">
        <v>2.8000000000000001E-2</v>
      </c>
      <c r="G21" s="158">
        <f>B21*F21</f>
        <v>50389.535840000004</v>
      </c>
      <c r="H21" s="263">
        <v>0.8</v>
      </c>
      <c r="I21" s="112">
        <f>D21*H21</f>
        <v>1382576.6960000002</v>
      </c>
      <c r="J21" s="112">
        <f>G21*H21</f>
        <v>40311.628672000006</v>
      </c>
      <c r="K21" s="141" t="s">
        <v>1092</v>
      </c>
    </row>
    <row r="22" spans="1:15" x14ac:dyDescent="0.2">
      <c r="A22" s="141" t="s">
        <v>1680</v>
      </c>
      <c r="B22" s="189">
        <v>948027.12</v>
      </c>
      <c r="C22" s="189">
        <v>37615.730000000003</v>
      </c>
      <c r="D22" s="189">
        <v>910411.39</v>
      </c>
      <c r="E22" s="249">
        <v>41465</v>
      </c>
      <c r="F22" s="277">
        <v>2.8000000000000001E-2</v>
      </c>
      <c r="G22" s="158">
        <f>B22*F22</f>
        <v>26544.75936</v>
      </c>
      <c r="H22" s="264">
        <v>0.8</v>
      </c>
      <c r="I22" s="112">
        <f>D22*H22</f>
        <v>728329.11200000008</v>
      </c>
      <c r="J22" s="112">
        <f>G22*H22</f>
        <v>21235.807488000002</v>
      </c>
      <c r="K22" s="141" t="s">
        <v>1092</v>
      </c>
    </row>
    <row r="23" spans="1:15" x14ac:dyDescent="0.2">
      <c r="B23" s="257">
        <f>SUM(B19:B22)</f>
        <v>3076762.31</v>
      </c>
      <c r="C23" s="257">
        <f>SUM(C19:C22)</f>
        <v>122079.49000000002</v>
      </c>
      <c r="D23" s="257">
        <f>SUM(D19:D22)</f>
        <v>2954682.8200000003</v>
      </c>
      <c r="E23" s="247"/>
      <c r="F23" s="247"/>
      <c r="G23" s="248">
        <f>SUM(G19:G22)</f>
        <v>86149.344680000009</v>
      </c>
      <c r="H23" s="263">
        <v>0.8</v>
      </c>
      <c r="I23" s="265">
        <f>D23*H23</f>
        <v>2363746.2560000005</v>
      </c>
      <c r="J23" s="265">
        <f>G23*H23</f>
        <v>68919.47574400001</v>
      </c>
      <c r="L23" s="112">
        <f>H23*B23</f>
        <v>2461409.8480000002</v>
      </c>
      <c r="M23" s="112">
        <f>H23*C23</f>
        <v>97663.592000000019</v>
      </c>
      <c r="N23" s="112">
        <f>L23-M23</f>
        <v>2363746.2560000001</v>
      </c>
      <c r="O23" s="112">
        <f>J23</f>
        <v>68919.47574400001</v>
      </c>
    </row>
    <row r="24" spans="1:15" x14ac:dyDescent="0.2">
      <c r="B24" s="189"/>
      <c r="C24" s="189"/>
      <c r="D24" s="189"/>
    </row>
    <row r="25" spans="1:15" x14ac:dyDescent="0.2">
      <c r="A25" s="157" t="s">
        <v>1666</v>
      </c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5" x14ac:dyDescent="0.2">
      <c r="A26" s="255" t="s">
        <v>1563</v>
      </c>
      <c r="B26" s="255" t="s">
        <v>1564</v>
      </c>
      <c r="C26" s="255" t="s">
        <v>1565</v>
      </c>
      <c r="D26" s="255" t="s">
        <v>1566</v>
      </c>
      <c r="E26" s="255" t="s">
        <v>1567</v>
      </c>
      <c r="F26" s="254" t="s">
        <v>1574</v>
      </c>
      <c r="G26" s="254" t="s">
        <v>1575</v>
      </c>
      <c r="H26" s="254" t="s">
        <v>1577</v>
      </c>
      <c r="I26" s="254" t="s">
        <v>1604</v>
      </c>
      <c r="J26" s="254" t="s">
        <v>1607</v>
      </c>
    </row>
    <row r="28" spans="1:15" ht="63.75" x14ac:dyDescent="0.2">
      <c r="A28" s="253" t="s">
        <v>1576</v>
      </c>
      <c r="B28" s="251" t="s">
        <v>1570</v>
      </c>
      <c r="C28" s="251" t="s">
        <v>1569</v>
      </c>
      <c r="D28" s="251" t="s">
        <v>1568</v>
      </c>
      <c r="E28" s="252" t="s">
        <v>1589</v>
      </c>
      <c r="F28" s="252" t="s">
        <v>1603</v>
      </c>
      <c r="G28" s="250" t="s">
        <v>1572</v>
      </c>
      <c r="H28" s="251" t="s">
        <v>1571</v>
      </c>
      <c r="I28" s="250" t="s">
        <v>1605</v>
      </c>
      <c r="J28" s="250" t="s">
        <v>1606</v>
      </c>
    </row>
    <row r="30" spans="1:15" x14ac:dyDescent="0.2">
      <c r="A30" s="141" t="s">
        <v>1679</v>
      </c>
      <c r="B30" s="189">
        <v>408635.54</v>
      </c>
      <c r="C30" s="189">
        <v>33663.64</v>
      </c>
      <c r="D30" s="189">
        <v>374971.9</v>
      </c>
      <c r="E30" s="249">
        <v>41465</v>
      </c>
      <c r="F30" s="141">
        <v>6.1499999999999999E-2</v>
      </c>
      <c r="G30" s="158">
        <f>B30*F30</f>
        <v>25131.085709999999</v>
      </c>
      <c r="H30" s="264">
        <v>0.8</v>
      </c>
      <c r="I30" s="112">
        <f>D30*H30</f>
        <v>299977.52</v>
      </c>
      <c r="J30" s="112">
        <f>G30*H30</f>
        <v>20104.868568000002</v>
      </c>
      <c r="K30" s="141" t="s">
        <v>1337</v>
      </c>
    </row>
    <row r="31" spans="1:15" x14ac:dyDescent="0.2">
      <c r="B31" s="248">
        <f>SUM(B30)</f>
        <v>408635.54</v>
      </c>
      <c r="C31" s="248">
        <f>SUM(C30)</f>
        <v>33663.64</v>
      </c>
      <c r="D31" s="248">
        <f>SUM(D30)</f>
        <v>374971.9</v>
      </c>
      <c r="E31" s="247"/>
      <c r="F31" s="247"/>
      <c r="G31" s="248">
        <f>SUM(G30)</f>
        <v>25131.085709999999</v>
      </c>
      <c r="H31" s="263">
        <v>0.8</v>
      </c>
      <c r="I31" s="265">
        <f>D31*H31</f>
        <v>299977.52</v>
      </c>
      <c r="J31" s="265">
        <f>G31*H31</f>
        <v>20104.868568000002</v>
      </c>
      <c r="L31" s="112">
        <f>H31*B31</f>
        <v>326908.43200000003</v>
      </c>
      <c r="M31" s="112">
        <f>H31*C31</f>
        <v>26930.912</v>
      </c>
      <c r="N31" s="112">
        <f>L31-M31</f>
        <v>299977.52</v>
      </c>
      <c r="O31" s="112">
        <f>J31</f>
        <v>20104.868568000002</v>
      </c>
    </row>
    <row r="33" spans="1:15" s="142" customFormat="1" x14ac:dyDescent="0.2">
      <c r="A33" s="142" t="s">
        <v>1579</v>
      </c>
      <c r="B33" s="166">
        <f>B12+B23+B31</f>
        <v>4598422.78</v>
      </c>
      <c r="C33" s="166">
        <f>C12+C23+C31</f>
        <v>190552.65000000002</v>
      </c>
      <c r="D33" s="166">
        <f>D12+D23+D31</f>
        <v>4407870.1300000008</v>
      </c>
      <c r="G33" s="166">
        <f>G12+G23+G31</f>
        <v>137993.02870999998</v>
      </c>
      <c r="L33" s="166">
        <f>L31+L23+L12</f>
        <v>3678738.2240000004</v>
      </c>
      <c r="M33" s="166">
        <f t="shared" ref="M33:O33" si="0">M31+M23+M12</f>
        <v>152442.12000000002</v>
      </c>
      <c r="N33" s="166">
        <f t="shared" si="0"/>
        <v>3526296.1040000003</v>
      </c>
      <c r="O33" s="166">
        <f t="shared" si="0"/>
        <v>110394.42296800001</v>
      </c>
    </row>
    <row r="34" spans="1:15" x14ac:dyDescent="0.2">
      <c r="B34" s="158">
        <f>B33-'NBV Pivot'!E88</f>
        <v>0</v>
      </c>
      <c r="C34" s="158">
        <f>C33-'NBV Pivot'!F88</f>
        <v>0</v>
      </c>
      <c r="D34" s="158">
        <f>D33-'NBV Pivot'!G88</f>
        <v>0</v>
      </c>
    </row>
  </sheetData>
  <pageMargins left="0.7" right="0.7" top="0.75" bottom="0.75" header="0.3" footer="0.3"/>
  <pageSetup scale="7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O39"/>
  <sheetViews>
    <sheetView topLeftCell="A28" workbookViewId="0">
      <selection activeCell="F30" sqref="F30:F34"/>
    </sheetView>
  </sheetViews>
  <sheetFormatPr defaultColWidth="9.140625" defaultRowHeight="12.75" x14ac:dyDescent="0.2"/>
  <cols>
    <col min="1" max="1" width="31.28515625" style="141" bestFit="1" customWidth="1"/>
    <col min="2" max="2" width="12.85546875" style="141" bestFit="1" customWidth="1"/>
    <col min="3" max="3" width="11.28515625" style="141" bestFit="1" customWidth="1"/>
    <col min="4" max="4" width="12.85546875" style="141" bestFit="1" customWidth="1"/>
    <col min="5" max="6" width="9.140625" style="141"/>
    <col min="7" max="7" width="11.42578125" style="141" customWidth="1"/>
    <col min="8" max="8" width="9.140625" style="141"/>
    <col min="9" max="9" width="12.85546875" style="141" bestFit="1" customWidth="1"/>
    <col min="10" max="10" width="12" style="141" bestFit="1" customWidth="1"/>
    <col min="11" max="11" width="9.140625" style="141"/>
    <col min="12" max="12" width="12.85546875" style="141" bestFit="1" customWidth="1"/>
    <col min="13" max="13" width="11.28515625" style="141" bestFit="1" customWidth="1"/>
    <col min="14" max="14" width="12.85546875" style="141" bestFit="1" customWidth="1"/>
    <col min="15" max="15" width="10.28515625" style="141" bestFit="1" customWidth="1"/>
    <col min="16" max="16384" width="9.140625" style="141"/>
  </cols>
  <sheetData>
    <row r="1" spans="1:15" x14ac:dyDescent="0.2">
      <c r="A1" s="157" t="s">
        <v>1559</v>
      </c>
    </row>
    <row r="2" spans="1:15" x14ac:dyDescent="0.2">
      <c r="A2" s="246" t="s">
        <v>1688</v>
      </c>
      <c r="B2" s="258"/>
    </row>
    <row r="4" spans="1:15" x14ac:dyDescent="0.2">
      <c r="A4" s="157" t="s">
        <v>1664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5" x14ac:dyDescent="0.2">
      <c r="A5" s="255" t="s">
        <v>1563</v>
      </c>
      <c r="B5" s="255" t="s">
        <v>1564</v>
      </c>
      <c r="C5" s="255" t="s">
        <v>1565</v>
      </c>
      <c r="D5" s="255" t="s">
        <v>1566</v>
      </c>
      <c r="E5" s="255" t="s">
        <v>1567</v>
      </c>
      <c r="F5" s="254" t="s">
        <v>1574</v>
      </c>
      <c r="G5" s="254" t="s">
        <v>1575</v>
      </c>
      <c r="H5" s="254" t="s">
        <v>1577</v>
      </c>
      <c r="I5" s="254" t="s">
        <v>1604</v>
      </c>
      <c r="J5" s="254" t="s">
        <v>1607</v>
      </c>
    </row>
    <row r="7" spans="1:15" ht="63.75" x14ac:dyDescent="0.2">
      <c r="A7" s="253" t="s">
        <v>1576</v>
      </c>
      <c r="B7" s="251" t="s">
        <v>1570</v>
      </c>
      <c r="C7" s="251" t="s">
        <v>1569</v>
      </c>
      <c r="D7" s="251" t="s">
        <v>1568</v>
      </c>
      <c r="E7" s="252" t="s">
        <v>1589</v>
      </c>
      <c r="F7" s="252" t="s">
        <v>1603</v>
      </c>
      <c r="G7" s="250" t="s">
        <v>1572</v>
      </c>
      <c r="H7" s="251" t="s">
        <v>1571</v>
      </c>
      <c r="I7" s="250" t="s">
        <v>1605</v>
      </c>
      <c r="J7" s="250" t="s">
        <v>1606</v>
      </c>
    </row>
    <row r="9" spans="1:15" x14ac:dyDescent="0.2">
      <c r="A9" s="141" t="s">
        <v>1687</v>
      </c>
      <c r="B9" s="189">
        <v>550479.01</v>
      </c>
      <c r="C9" s="189">
        <v>6829.99</v>
      </c>
      <c r="D9" s="189">
        <v>543649.02</v>
      </c>
      <c r="E9" s="249">
        <v>40252</v>
      </c>
      <c r="F9" s="189">
        <v>0</v>
      </c>
      <c r="G9" s="189">
        <v>0</v>
      </c>
      <c r="H9" s="266">
        <v>0.8</v>
      </c>
      <c r="I9" s="141">
        <f t="shared" ref="I9:I11" si="0">D9*H9</f>
        <v>434919.21600000001</v>
      </c>
      <c r="J9" s="141">
        <f t="shared" ref="J9:J11" si="1">G9*H9</f>
        <v>0</v>
      </c>
      <c r="K9" s="141" t="s">
        <v>1090</v>
      </c>
    </row>
    <row r="10" spans="1:15" x14ac:dyDescent="0.2">
      <c r="A10" s="141" t="s">
        <v>1686</v>
      </c>
      <c r="B10" s="189">
        <v>25080.12</v>
      </c>
      <c r="C10" s="189">
        <v>103.73</v>
      </c>
      <c r="D10" s="189">
        <v>24976.39</v>
      </c>
      <c r="E10" s="249">
        <v>41437</v>
      </c>
      <c r="F10" s="189">
        <v>0</v>
      </c>
      <c r="G10" s="189">
        <v>0</v>
      </c>
      <c r="H10" s="267">
        <v>0.8</v>
      </c>
      <c r="I10" s="141">
        <f t="shared" si="0"/>
        <v>19981.112000000001</v>
      </c>
      <c r="J10" s="141">
        <f t="shared" si="1"/>
        <v>0</v>
      </c>
      <c r="K10" s="141" t="s">
        <v>1090</v>
      </c>
    </row>
    <row r="11" spans="1:15" x14ac:dyDescent="0.2">
      <c r="B11" s="257">
        <f>SUM(B9:B10)</f>
        <v>575559.13</v>
      </c>
      <c r="C11" s="257">
        <f>SUM(C9:C10)</f>
        <v>6933.7199999999993</v>
      </c>
      <c r="D11" s="257">
        <f>SUM(D9:D10)</f>
        <v>568625.41</v>
      </c>
      <c r="E11" s="256"/>
      <c r="F11" s="257"/>
      <c r="G11" s="257">
        <v>0</v>
      </c>
      <c r="H11" s="266">
        <v>0.8</v>
      </c>
      <c r="I11" s="247">
        <f t="shared" si="0"/>
        <v>454900.32800000004</v>
      </c>
      <c r="J11" s="247">
        <f t="shared" si="1"/>
        <v>0</v>
      </c>
      <c r="L11" s="112">
        <f>H11*B11</f>
        <v>460447.304</v>
      </c>
      <c r="M11" s="112">
        <f>H11*C11</f>
        <v>5546.9759999999997</v>
      </c>
      <c r="N11" s="112">
        <f>L11-M11</f>
        <v>454900.32799999998</v>
      </c>
      <c r="O11" s="112">
        <f>J11</f>
        <v>0</v>
      </c>
    </row>
    <row r="12" spans="1:15" x14ac:dyDescent="0.2">
      <c r="E12" s="249"/>
    </row>
    <row r="13" spans="1:15" x14ac:dyDescent="0.2">
      <c r="A13" s="157" t="s">
        <v>1573</v>
      </c>
      <c r="E13" s="249"/>
    </row>
    <row r="14" spans="1:15" x14ac:dyDescent="0.2">
      <c r="E14" s="249"/>
    </row>
    <row r="15" spans="1:15" x14ac:dyDescent="0.2">
      <c r="A15" s="157" t="s">
        <v>1675</v>
      </c>
      <c r="B15" s="134"/>
      <c r="C15" s="134"/>
      <c r="D15" s="134"/>
      <c r="E15" s="134"/>
      <c r="F15" s="134"/>
      <c r="G15" s="134"/>
      <c r="H15" s="134"/>
      <c r="I15" s="134"/>
      <c r="J15" s="134"/>
    </row>
    <row r="16" spans="1:15" x14ac:dyDescent="0.2">
      <c r="A16" s="255" t="s">
        <v>1563</v>
      </c>
      <c r="B16" s="255" t="s">
        <v>1564</v>
      </c>
      <c r="C16" s="255" t="s">
        <v>1565</v>
      </c>
      <c r="D16" s="255" t="s">
        <v>1566</v>
      </c>
      <c r="E16" s="255" t="s">
        <v>1567</v>
      </c>
      <c r="F16" s="254" t="s">
        <v>1574</v>
      </c>
      <c r="G16" s="254" t="s">
        <v>1575</v>
      </c>
      <c r="H16" s="254" t="s">
        <v>1577</v>
      </c>
      <c r="I16" s="254" t="s">
        <v>1604</v>
      </c>
      <c r="J16" s="254" t="s">
        <v>1607</v>
      </c>
    </row>
    <row r="18" spans="1:15" ht="63.75" x14ac:dyDescent="0.2">
      <c r="A18" s="253" t="s">
        <v>1576</v>
      </c>
      <c r="B18" s="251" t="s">
        <v>1570</v>
      </c>
      <c r="C18" s="251" t="s">
        <v>1569</v>
      </c>
      <c r="D18" s="251" t="s">
        <v>1568</v>
      </c>
      <c r="E18" s="252" t="s">
        <v>1589</v>
      </c>
      <c r="F18" s="252" t="s">
        <v>1603</v>
      </c>
      <c r="G18" s="250" t="s">
        <v>1572</v>
      </c>
      <c r="H18" s="251" t="s">
        <v>1571</v>
      </c>
      <c r="I18" s="250" t="s">
        <v>1605</v>
      </c>
      <c r="J18" s="250" t="s">
        <v>1606</v>
      </c>
    </row>
    <row r="19" spans="1:15" x14ac:dyDescent="0.2">
      <c r="H19" s="266">
        <v>0.8</v>
      </c>
    </row>
    <row r="20" spans="1:15" x14ac:dyDescent="0.2">
      <c r="A20" s="141" t="s">
        <v>679</v>
      </c>
      <c r="B20" s="189">
        <v>200272.21</v>
      </c>
      <c r="C20" s="189">
        <v>6263.45</v>
      </c>
      <c r="D20" s="189">
        <v>194008.76</v>
      </c>
      <c r="E20" s="249">
        <v>41437</v>
      </c>
      <c r="F20" s="277">
        <v>2.4E-2</v>
      </c>
      <c r="G20" s="158">
        <f>B20*F20</f>
        <v>4806.5330400000003</v>
      </c>
      <c r="H20" s="266">
        <v>0.8</v>
      </c>
      <c r="I20" s="141">
        <f>D20*H20</f>
        <v>155207.008</v>
      </c>
      <c r="J20" s="141">
        <f>G20*H20</f>
        <v>3845.2264320000004</v>
      </c>
      <c r="K20" s="141" t="s">
        <v>1325</v>
      </c>
    </row>
    <row r="21" spans="1:15" x14ac:dyDescent="0.2">
      <c r="A21" s="141" t="s">
        <v>1326</v>
      </c>
      <c r="B21" s="189">
        <v>48274.34</v>
      </c>
      <c r="C21" s="189">
        <v>1509.77</v>
      </c>
      <c r="D21" s="189">
        <v>46764.57</v>
      </c>
      <c r="E21" s="249">
        <v>41437</v>
      </c>
      <c r="F21" s="277">
        <v>2.4E-2</v>
      </c>
      <c r="G21" s="158">
        <f>B21*F21</f>
        <v>1158.5841599999999</v>
      </c>
      <c r="H21" s="266">
        <v>0.8</v>
      </c>
      <c r="I21" s="141">
        <f t="shared" ref="I21:I23" si="2">D21*H21</f>
        <v>37411.656000000003</v>
      </c>
      <c r="J21" s="141">
        <f t="shared" ref="J21:J23" si="3">G21*H21</f>
        <v>926.86732799999993</v>
      </c>
      <c r="K21" s="141" t="s">
        <v>1325</v>
      </c>
    </row>
    <row r="22" spans="1:15" x14ac:dyDescent="0.2">
      <c r="A22" s="141" t="s">
        <v>1403</v>
      </c>
      <c r="B22" s="189">
        <v>873929.55</v>
      </c>
      <c r="C22" s="189">
        <v>27331.88</v>
      </c>
      <c r="D22" s="189">
        <v>846597.67</v>
      </c>
      <c r="E22" s="249">
        <v>41437</v>
      </c>
      <c r="F22" s="277">
        <v>2.4E-2</v>
      </c>
      <c r="G22" s="158">
        <f>B22*F22</f>
        <v>20974.309200000003</v>
      </c>
      <c r="H22" s="267">
        <v>0.8</v>
      </c>
      <c r="I22" s="141">
        <f t="shared" si="2"/>
        <v>677278.13600000006</v>
      </c>
      <c r="J22" s="141">
        <f t="shared" si="3"/>
        <v>16779.447360000002</v>
      </c>
      <c r="K22" s="141" t="s">
        <v>1325</v>
      </c>
    </row>
    <row r="23" spans="1:15" x14ac:dyDescent="0.2">
      <c r="B23" s="257">
        <f>SUM(B20:B22)</f>
        <v>1122476.1000000001</v>
      </c>
      <c r="C23" s="257">
        <f>SUM(C20:C22)</f>
        <v>35105.1</v>
      </c>
      <c r="D23" s="257">
        <f>SUM(D20:D22)</f>
        <v>1087371</v>
      </c>
      <c r="E23" s="256"/>
      <c r="F23" s="247"/>
      <c r="G23" s="257">
        <f>SUM(G20:G22)</f>
        <v>26939.426400000004</v>
      </c>
      <c r="H23" s="266">
        <v>0.8</v>
      </c>
      <c r="I23" s="247">
        <f t="shared" si="2"/>
        <v>869896.8</v>
      </c>
      <c r="J23" s="247">
        <f t="shared" si="3"/>
        <v>21551.541120000005</v>
      </c>
      <c r="L23" s="112">
        <f>H23*B23</f>
        <v>897980.88000000012</v>
      </c>
      <c r="M23" s="112">
        <f>H23*C23</f>
        <v>28084.080000000002</v>
      </c>
      <c r="N23" s="112">
        <f>L23-M23</f>
        <v>869896.80000000016</v>
      </c>
      <c r="O23" s="112">
        <f>J23</f>
        <v>21551.541120000005</v>
      </c>
    </row>
    <row r="24" spans="1:15" x14ac:dyDescent="0.2">
      <c r="B24" s="189"/>
      <c r="C24" s="189"/>
      <c r="D24" s="189"/>
      <c r="E24" s="249"/>
    </row>
    <row r="25" spans="1:15" x14ac:dyDescent="0.2">
      <c r="A25" s="157" t="s">
        <v>1662</v>
      </c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5" x14ac:dyDescent="0.2">
      <c r="A26" s="255" t="s">
        <v>1563</v>
      </c>
      <c r="B26" s="255" t="s">
        <v>1564</v>
      </c>
      <c r="C26" s="255" t="s">
        <v>1565</v>
      </c>
      <c r="D26" s="255" t="s">
        <v>1566</v>
      </c>
      <c r="E26" s="255" t="s">
        <v>1567</v>
      </c>
      <c r="F26" s="254" t="s">
        <v>1574</v>
      </c>
      <c r="G26" s="254" t="s">
        <v>1575</v>
      </c>
      <c r="H26" s="254" t="s">
        <v>1577</v>
      </c>
      <c r="I26" s="254" t="s">
        <v>1604</v>
      </c>
      <c r="J26" s="254" t="s">
        <v>1607</v>
      </c>
    </row>
    <row r="28" spans="1:15" ht="63.75" x14ac:dyDescent="0.2">
      <c r="A28" s="253" t="s">
        <v>1576</v>
      </c>
      <c r="B28" s="251" t="s">
        <v>1570</v>
      </c>
      <c r="C28" s="251" t="s">
        <v>1569</v>
      </c>
      <c r="D28" s="251" t="s">
        <v>1568</v>
      </c>
      <c r="E28" s="252" t="s">
        <v>1589</v>
      </c>
      <c r="F28" s="252" t="s">
        <v>1603</v>
      </c>
      <c r="G28" s="250" t="s">
        <v>1572</v>
      </c>
      <c r="H28" s="251" t="s">
        <v>1571</v>
      </c>
      <c r="I28" s="250" t="s">
        <v>1605</v>
      </c>
      <c r="J28" s="250" t="s">
        <v>1606</v>
      </c>
    </row>
    <row r="30" spans="1:15" x14ac:dyDescent="0.2">
      <c r="A30" s="141" t="s">
        <v>617</v>
      </c>
      <c r="B30" s="189">
        <v>90523.32</v>
      </c>
      <c r="C30" s="189">
        <v>3591.78</v>
      </c>
      <c r="D30" s="189">
        <v>86931.54</v>
      </c>
      <c r="E30" s="249">
        <v>41437</v>
      </c>
      <c r="F30" s="277">
        <v>2.8000000000000001E-2</v>
      </c>
      <c r="G30" s="158">
        <f>B30*F30</f>
        <v>2534.6529600000003</v>
      </c>
      <c r="H30" s="266">
        <v>0.8</v>
      </c>
      <c r="I30" s="141">
        <f t="shared" ref="I30:I35" si="4">D30*H30</f>
        <v>69545.232000000004</v>
      </c>
      <c r="J30" s="141">
        <f t="shared" ref="J30:J35" si="5">G30*H30</f>
        <v>2027.7223680000004</v>
      </c>
      <c r="K30" s="141" t="s">
        <v>1092</v>
      </c>
    </row>
    <row r="31" spans="1:15" x14ac:dyDescent="0.2">
      <c r="A31" s="141" t="s">
        <v>330</v>
      </c>
      <c r="B31" s="189">
        <v>124997.43</v>
      </c>
      <c r="C31" s="189">
        <v>4959.6400000000003</v>
      </c>
      <c r="D31" s="189">
        <v>120037.79</v>
      </c>
      <c r="E31" s="249">
        <v>41437</v>
      </c>
      <c r="F31" s="277">
        <v>2.8000000000000001E-2</v>
      </c>
      <c r="G31" s="158">
        <f>B31*F31</f>
        <v>3499.9280399999998</v>
      </c>
      <c r="H31" s="266">
        <v>0.8</v>
      </c>
      <c r="I31" s="141">
        <f t="shared" si="4"/>
        <v>96030.232000000004</v>
      </c>
      <c r="J31" s="141">
        <f t="shared" si="5"/>
        <v>2799.9424319999998</v>
      </c>
      <c r="K31" s="141" t="s">
        <v>1092</v>
      </c>
    </row>
    <row r="32" spans="1:15" x14ac:dyDescent="0.2">
      <c r="A32" s="141" t="s">
        <v>1328</v>
      </c>
      <c r="B32" s="189">
        <v>977795.31</v>
      </c>
      <c r="C32" s="189">
        <v>38796.870000000003</v>
      </c>
      <c r="D32" s="189">
        <v>938998.44</v>
      </c>
      <c r="E32" s="249">
        <v>41437</v>
      </c>
      <c r="F32" s="277">
        <v>2.8000000000000001E-2</v>
      </c>
      <c r="G32" s="158">
        <f>B32*F32</f>
        <v>27378.268680000001</v>
      </c>
      <c r="H32" s="266">
        <v>0.8</v>
      </c>
      <c r="I32" s="141">
        <f t="shared" si="4"/>
        <v>751198.75199999998</v>
      </c>
      <c r="J32" s="141">
        <f t="shared" si="5"/>
        <v>21902.614944000001</v>
      </c>
      <c r="K32" s="141" t="s">
        <v>1092</v>
      </c>
    </row>
    <row r="33" spans="1:15" x14ac:dyDescent="0.2">
      <c r="A33" s="141" t="s">
        <v>267</v>
      </c>
      <c r="B33" s="189">
        <v>140735.51</v>
      </c>
      <c r="C33" s="189">
        <v>5584.09</v>
      </c>
      <c r="D33" s="189">
        <v>135151.42000000001</v>
      </c>
      <c r="E33" s="249">
        <v>41437</v>
      </c>
      <c r="F33" s="277">
        <v>2.8000000000000001E-2</v>
      </c>
      <c r="G33" s="158">
        <f>B33*F33</f>
        <v>3940.5942800000003</v>
      </c>
      <c r="H33" s="266">
        <v>0.8</v>
      </c>
      <c r="I33" s="141">
        <f t="shared" si="4"/>
        <v>108121.13600000001</v>
      </c>
      <c r="J33" s="141">
        <f t="shared" si="5"/>
        <v>3152.4754240000002</v>
      </c>
      <c r="K33" s="141" t="s">
        <v>1092</v>
      </c>
    </row>
    <row r="34" spans="1:15" x14ac:dyDescent="0.2">
      <c r="A34" s="141" t="s">
        <v>1685</v>
      </c>
      <c r="B34" s="189">
        <v>1918914.73</v>
      </c>
      <c r="C34" s="189">
        <v>76138.53</v>
      </c>
      <c r="D34" s="189">
        <v>1842776.2</v>
      </c>
      <c r="E34" s="249">
        <v>41437</v>
      </c>
      <c r="F34" s="277">
        <v>2.8000000000000001E-2</v>
      </c>
      <c r="G34" s="158">
        <f>B34*F34</f>
        <v>53729.612439999997</v>
      </c>
      <c r="H34" s="267">
        <v>0.8</v>
      </c>
      <c r="I34" s="141">
        <f t="shared" si="4"/>
        <v>1474220.96</v>
      </c>
      <c r="J34" s="141">
        <f t="shared" si="5"/>
        <v>42983.689952000001</v>
      </c>
      <c r="K34" s="141" t="s">
        <v>1092</v>
      </c>
    </row>
    <row r="35" spans="1:15" x14ac:dyDescent="0.2">
      <c r="B35" s="248">
        <f>SUM(B30:B34)</f>
        <v>3252966.3</v>
      </c>
      <c r="C35" s="248">
        <f>SUM(C30:C34)</f>
        <v>129070.91</v>
      </c>
      <c r="D35" s="248">
        <f>SUM(D30:D34)</f>
        <v>3123895.3899999997</v>
      </c>
      <c r="E35" s="247"/>
      <c r="F35" s="247"/>
      <c r="G35" s="248">
        <f>SUM(G30:G34)</f>
        <v>91083.056400000001</v>
      </c>
      <c r="H35" s="266">
        <v>0.8</v>
      </c>
      <c r="I35" s="247">
        <f t="shared" si="4"/>
        <v>2499116.3119999999</v>
      </c>
      <c r="J35" s="247">
        <f t="shared" si="5"/>
        <v>72866.445120000004</v>
      </c>
      <c r="L35" s="112">
        <f>H35*B35</f>
        <v>2602373.04</v>
      </c>
      <c r="M35" s="112">
        <f>H35*C35</f>
        <v>103256.728</v>
      </c>
      <c r="N35" s="112">
        <f>L35-M35</f>
        <v>2499116.3119999999</v>
      </c>
      <c r="O35" s="112">
        <f>J35</f>
        <v>72866.445120000004</v>
      </c>
    </row>
    <row r="38" spans="1:15" s="142" customFormat="1" x14ac:dyDescent="0.2">
      <c r="A38" s="142" t="s">
        <v>1579</v>
      </c>
      <c r="B38" s="166">
        <f>B35+B23+B11</f>
        <v>4951001.53</v>
      </c>
      <c r="C38" s="166">
        <f>C35+C23+C11</f>
        <v>171109.73</v>
      </c>
      <c r="D38" s="166">
        <f>D35+D23+D11</f>
        <v>4779891.8</v>
      </c>
      <c r="G38" s="166">
        <f>G35+G23+G11</f>
        <v>118022.4828</v>
      </c>
      <c r="H38" s="166"/>
      <c r="I38" s="166">
        <f t="shared" ref="I38:O38" si="6">I35+I23+I11</f>
        <v>3823913.44</v>
      </c>
      <c r="J38" s="166">
        <f t="shared" si="6"/>
        <v>94417.986240000013</v>
      </c>
      <c r="K38" s="166"/>
      <c r="L38" s="166">
        <f t="shared" si="6"/>
        <v>3960801.2239999999</v>
      </c>
      <c r="M38" s="166">
        <f t="shared" si="6"/>
        <v>136887.78400000001</v>
      </c>
      <c r="N38" s="166">
        <f t="shared" si="6"/>
        <v>3823913.4400000004</v>
      </c>
      <c r="O38" s="166">
        <f t="shared" si="6"/>
        <v>94417.986240000013</v>
      </c>
    </row>
    <row r="39" spans="1:15" x14ac:dyDescent="0.2">
      <c r="B39" s="158">
        <f>B38-'NBV Pivot'!E104</f>
        <v>0</v>
      </c>
      <c r="C39" s="158">
        <f>C38-'NBV Pivot'!F104</f>
        <v>0</v>
      </c>
      <c r="D39" s="158">
        <f>D38-'NBV Pivot'!G104</f>
        <v>0</v>
      </c>
    </row>
  </sheetData>
  <pageMargins left="0.7" right="0.7" top="0.75" bottom="0.75" header="0.3" footer="0.3"/>
  <pageSetup scale="77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O27"/>
  <sheetViews>
    <sheetView workbookViewId="0">
      <selection activeCell="F9" sqref="F9:F20"/>
    </sheetView>
  </sheetViews>
  <sheetFormatPr defaultColWidth="9.140625" defaultRowHeight="12.75" x14ac:dyDescent="0.2"/>
  <cols>
    <col min="1" max="1" width="31.28515625" style="141" bestFit="1" customWidth="1"/>
    <col min="2" max="2" width="18.85546875" style="141" customWidth="1"/>
    <col min="3" max="3" width="11.28515625" style="141" bestFit="1" customWidth="1"/>
    <col min="4" max="4" width="12.85546875" style="141" bestFit="1" customWidth="1"/>
    <col min="5" max="6" width="9.140625" style="141"/>
    <col min="7" max="7" width="10.28515625" style="141" bestFit="1" customWidth="1"/>
    <col min="8" max="8" width="9.140625" style="141"/>
    <col min="9" max="9" width="12.28515625" style="141" customWidth="1"/>
    <col min="10" max="10" width="11.85546875" style="141" customWidth="1"/>
    <col min="11" max="11" width="19.140625" style="141" bestFit="1" customWidth="1"/>
    <col min="12" max="12" width="11.42578125" style="141" bestFit="1" customWidth="1"/>
    <col min="13" max="16384" width="9.140625" style="141"/>
  </cols>
  <sheetData>
    <row r="1" spans="1:11" x14ac:dyDescent="0.2">
      <c r="A1" s="157" t="s">
        <v>1559</v>
      </c>
    </row>
    <row r="2" spans="1:11" x14ac:dyDescent="0.2">
      <c r="A2" s="246" t="s">
        <v>1689</v>
      </c>
      <c r="B2" s="258"/>
    </row>
    <row r="4" spans="1:11" x14ac:dyDescent="0.2">
      <c r="A4" s="157" t="s">
        <v>1662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1" x14ac:dyDescent="0.2">
      <c r="A5" s="255" t="s">
        <v>1563</v>
      </c>
      <c r="B5" s="255" t="s">
        <v>1564</v>
      </c>
      <c r="C5" s="255" t="s">
        <v>1565</v>
      </c>
      <c r="D5" s="255" t="s">
        <v>1566</v>
      </c>
      <c r="E5" s="255" t="s">
        <v>1567</v>
      </c>
      <c r="F5" s="254" t="s">
        <v>1574</v>
      </c>
      <c r="G5" s="254" t="s">
        <v>1575</v>
      </c>
      <c r="H5" s="254" t="s">
        <v>1577</v>
      </c>
      <c r="I5" s="254" t="s">
        <v>1604</v>
      </c>
      <c r="J5" s="254" t="s">
        <v>1607</v>
      </c>
    </row>
    <row r="7" spans="1:11" ht="63.75" x14ac:dyDescent="0.2">
      <c r="A7" s="253" t="s">
        <v>1576</v>
      </c>
      <c r="B7" s="251" t="s">
        <v>1570</v>
      </c>
      <c r="C7" s="251" t="s">
        <v>1569</v>
      </c>
      <c r="D7" s="251" t="s">
        <v>1568</v>
      </c>
      <c r="E7" s="252" t="s">
        <v>1589</v>
      </c>
      <c r="F7" s="252" t="s">
        <v>1603</v>
      </c>
      <c r="G7" s="250" t="s">
        <v>1572</v>
      </c>
      <c r="H7" s="251" t="s">
        <v>1571</v>
      </c>
      <c r="I7" s="250" t="s">
        <v>1605</v>
      </c>
      <c r="J7" s="250" t="s">
        <v>1606</v>
      </c>
    </row>
    <row r="9" spans="1:11" x14ac:dyDescent="0.2">
      <c r="A9" s="141" t="s">
        <v>831</v>
      </c>
      <c r="B9" s="189">
        <v>634971.12</v>
      </c>
      <c r="C9" s="189">
        <v>23406.83</v>
      </c>
      <c r="D9" s="189">
        <v>611564.29</v>
      </c>
      <c r="E9" s="249">
        <v>41425</v>
      </c>
      <c r="F9" s="278">
        <v>2.8000000000000001E-2</v>
      </c>
      <c r="G9" s="158">
        <f t="shared" ref="G9:G20" si="0">B9*F9</f>
        <v>17779.191360000001</v>
      </c>
      <c r="H9" s="263">
        <v>0.1</v>
      </c>
      <c r="I9" s="141">
        <f>D9*H9</f>
        <v>61156.429000000004</v>
      </c>
      <c r="J9" s="141">
        <f>G9*H9</f>
        <v>1777.9191360000002</v>
      </c>
      <c r="K9" s="141" t="s">
        <v>1092</v>
      </c>
    </row>
    <row r="10" spans="1:11" x14ac:dyDescent="0.2">
      <c r="A10" s="141" t="s">
        <v>1170</v>
      </c>
      <c r="B10" s="189">
        <v>584.15</v>
      </c>
      <c r="C10" s="189">
        <v>21.53</v>
      </c>
      <c r="D10" s="189">
        <v>562.62</v>
      </c>
      <c r="E10" s="249">
        <v>41425</v>
      </c>
      <c r="F10" s="278">
        <v>2.8000000000000001E-2</v>
      </c>
      <c r="G10" s="158">
        <f t="shared" si="0"/>
        <v>16.356200000000001</v>
      </c>
      <c r="H10" s="263">
        <v>0.1</v>
      </c>
      <c r="I10" s="141">
        <f t="shared" ref="I10:I12" si="1">D10*H10</f>
        <v>56.262</v>
      </c>
      <c r="J10" s="141">
        <f t="shared" ref="J10:J12" si="2">G10*H10</f>
        <v>1.6356200000000003</v>
      </c>
      <c r="K10" s="141" t="s">
        <v>1092</v>
      </c>
    </row>
    <row r="11" spans="1:11" x14ac:dyDescent="0.2">
      <c r="A11" s="141" t="s">
        <v>1526</v>
      </c>
      <c r="B11" s="189">
        <v>30123.03</v>
      </c>
      <c r="C11" s="189">
        <v>1110.42</v>
      </c>
      <c r="D11" s="189">
        <v>29012.61</v>
      </c>
      <c r="E11" s="249">
        <v>41425</v>
      </c>
      <c r="F11" s="278">
        <v>2.8000000000000001E-2</v>
      </c>
      <c r="G11" s="158">
        <f t="shared" si="0"/>
        <v>843.44484</v>
      </c>
      <c r="H11" s="263">
        <v>0.1</v>
      </c>
      <c r="I11" s="141">
        <f t="shared" si="1"/>
        <v>2901.2610000000004</v>
      </c>
      <c r="J11" s="141">
        <f t="shared" si="2"/>
        <v>84.344484000000008</v>
      </c>
      <c r="K11" s="141" t="s">
        <v>1092</v>
      </c>
    </row>
    <row r="12" spans="1:11" x14ac:dyDescent="0.2">
      <c r="A12" s="141" t="s">
        <v>1505</v>
      </c>
      <c r="B12" s="189">
        <v>162552.60999999999</v>
      </c>
      <c r="C12" s="189">
        <v>5992.15</v>
      </c>
      <c r="D12" s="189">
        <v>156560.46</v>
      </c>
      <c r="E12" s="249">
        <v>41425</v>
      </c>
      <c r="F12" s="278">
        <v>2.8000000000000001E-2</v>
      </c>
      <c r="G12" s="158">
        <f t="shared" si="0"/>
        <v>4551.4730799999998</v>
      </c>
      <c r="H12" s="263">
        <v>0.1</v>
      </c>
      <c r="I12" s="141">
        <f t="shared" si="1"/>
        <v>15656.046</v>
      </c>
      <c r="J12" s="141">
        <f t="shared" si="2"/>
        <v>455.14730800000001</v>
      </c>
      <c r="K12" s="141" t="s">
        <v>1092</v>
      </c>
    </row>
    <row r="13" spans="1:11" x14ac:dyDescent="0.2">
      <c r="A13" s="141" t="s">
        <v>1155</v>
      </c>
      <c r="B13" s="189">
        <v>21335.02</v>
      </c>
      <c r="C13" s="189">
        <v>786.47</v>
      </c>
      <c r="D13" s="189">
        <v>20548.55</v>
      </c>
      <c r="E13" s="249">
        <v>41425</v>
      </c>
      <c r="F13" s="278">
        <v>2.8000000000000001E-2</v>
      </c>
      <c r="G13" s="158">
        <f t="shared" si="0"/>
        <v>597.38056000000006</v>
      </c>
      <c r="H13" s="263">
        <v>0.1</v>
      </c>
      <c r="I13" s="141">
        <f t="shared" ref="I13:I21" si="3">D13*H13</f>
        <v>2054.855</v>
      </c>
      <c r="J13" s="141">
        <f t="shared" ref="J13:J21" si="4">G13*H13</f>
        <v>59.738056000000007</v>
      </c>
      <c r="K13" s="141" t="s">
        <v>1092</v>
      </c>
    </row>
    <row r="14" spans="1:11" x14ac:dyDescent="0.2">
      <c r="A14" s="141" t="s">
        <v>1510</v>
      </c>
      <c r="B14" s="189">
        <v>4475.55</v>
      </c>
      <c r="C14" s="189">
        <v>164.98</v>
      </c>
      <c r="D14" s="189">
        <v>4310.57</v>
      </c>
      <c r="E14" s="249">
        <v>41425</v>
      </c>
      <c r="F14" s="278">
        <v>2.8000000000000001E-2</v>
      </c>
      <c r="G14" s="158">
        <f t="shared" si="0"/>
        <v>125.31540000000001</v>
      </c>
      <c r="H14" s="263">
        <v>0.1</v>
      </c>
      <c r="I14" s="141">
        <f t="shared" si="3"/>
        <v>431.05700000000002</v>
      </c>
      <c r="J14" s="141">
        <f t="shared" si="4"/>
        <v>12.531540000000001</v>
      </c>
      <c r="K14" s="141" t="s">
        <v>1092</v>
      </c>
    </row>
    <row r="15" spans="1:11" x14ac:dyDescent="0.2">
      <c r="A15" s="141" t="s">
        <v>1521</v>
      </c>
      <c r="B15" s="189">
        <v>176158.77</v>
      </c>
      <c r="C15" s="189">
        <v>6493.71</v>
      </c>
      <c r="D15" s="189">
        <v>169665.06</v>
      </c>
      <c r="E15" s="249">
        <v>41425</v>
      </c>
      <c r="F15" s="278">
        <v>2.8000000000000001E-2</v>
      </c>
      <c r="G15" s="158">
        <f t="shared" si="0"/>
        <v>4932.4455600000001</v>
      </c>
      <c r="H15" s="263">
        <v>0.1</v>
      </c>
      <c r="I15" s="141">
        <f t="shared" si="3"/>
        <v>16966.506000000001</v>
      </c>
      <c r="J15" s="141">
        <f t="shared" si="4"/>
        <v>493.24455600000005</v>
      </c>
      <c r="K15" s="141" t="s">
        <v>1092</v>
      </c>
    </row>
    <row r="16" spans="1:11" x14ac:dyDescent="0.2">
      <c r="A16" s="141" t="s">
        <v>1512</v>
      </c>
      <c r="B16" s="189">
        <v>11112.05</v>
      </c>
      <c r="C16" s="189">
        <v>409.62</v>
      </c>
      <c r="D16" s="189">
        <v>10702.43</v>
      </c>
      <c r="E16" s="249">
        <v>41425</v>
      </c>
      <c r="F16" s="278">
        <v>2.8000000000000001E-2</v>
      </c>
      <c r="G16" s="158">
        <f t="shared" si="0"/>
        <v>311.13740000000001</v>
      </c>
      <c r="H16" s="263">
        <v>0.1</v>
      </c>
      <c r="I16" s="141">
        <f t="shared" si="3"/>
        <v>1070.2430000000002</v>
      </c>
      <c r="J16" s="141">
        <f t="shared" si="4"/>
        <v>31.113740000000004</v>
      </c>
      <c r="K16" s="141" t="s">
        <v>1092</v>
      </c>
    </row>
    <row r="17" spans="1:15" x14ac:dyDescent="0.2">
      <c r="A17" s="141" t="s">
        <v>1123</v>
      </c>
      <c r="B17" s="189">
        <v>138485.73000000001</v>
      </c>
      <c r="C17" s="189">
        <v>5104.9799999999996</v>
      </c>
      <c r="D17" s="189">
        <v>133380.75</v>
      </c>
      <c r="E17" s="249">
        <v>41425</v>
      </c>
      <c r="F17" s="278">
        <v>2.8000000000000001E-2</v>
      </c>
      <c r="G17" s="158">
        <f t="shared" si="0"/>
        <v>3877.6004400000002</v>
      </c>
      <c r="H17" s="263">
        <v>0.1</v>
      </c>
      <c r="I17" s="141">
        <f t="shared" si="3"/>
        <v>13338.075000000001</v>
      </c>
      <c r="J17" s="141">
        <f t="shared" si="4"/>
        <v>387.76004400000005</v>
      </c>
      <c r="K17" s="141" t="s">
        <v>1092</v>
      </c>
    </row>
    <row r="18" spans="1:15" x14ac:dyDescent="0.2">
      <c r="A18" s="141" t="s">
        <v>1151</v>
      </c>
      <c r="B18" s="189">
        <v>55473.62</v>
      </c>
      <c r="C18" s="189">
        <v>2044.91</v>
      </c>
      <c r="D18" s="189">
        <v>53428.71</v>
      </c>
      <c r="E18" s="249">
        <v>41425</v>
      </c>
      <c r="F18" s="278">
        <v>2.8000000000000001E-2</v>
      </c>
      <c r="G18" s="158">
        <f t="shared" si="0"/>
        <v>1553.2613600000002</v>
      </c>
      <c r="H18" s="263">
        <v>0.1</v>
      </c>
      <c r="I18" s="141">
        <f t="shared" si="3"/>
        <v>5342.8710000000001</v>
      </c>
      <c r="J18" s="141">
        <f t="shared" si="4"/>
        <v>155.32613600000002</v>
      </c>
      <c r="K18" s="141" t="s">
        <v>1092</v>
      </c>
    </row>
    <row r="19" spans="1:15" x14ac:dyDescent="0.2">
      <c r="A19" s="141" t="s">
        <v>1507</v>
      </c>
      <c r="B19" s="189">
        <v>916994.34</v>
      </c>
      <c r="C19" s="189">
        <v>33803.01</v>
      </c>
      <c r="D19" s="189">
        <v>883191.33</v>
      </c>
      <c r="E19" s="249">
        <v>41425</v>
      </c>
      <c r="F19" s="278">
        <v>2.8000000000000001E-2</v>
      </c>
      <c r="G19" s="158">
        <f t="shared" si="0"/>
        <v>25675.841519999998</v>
      </c>
      <c r="H19" s="263">
        <v>0.1</v>
      </c>
      <c r="I19" s="141">
        <f t="shared" si="3"/>
        <v>88319.133000000002</v>
      </c>
      <c r="J19" s="141">
        <f t="shared" si="4"/>
        <v>2567.5841519999999</v>
      </c>
      <c r="K19" s="141" t="s">
        <v>1092</v>
      </c>
    </row>
    <row r="20" spans="1:15" x14ac:dyDescent="0.2">
      <c r="A20" s="141" t="s">
        <v>1137</v>
      </c>
      <c r="B20" s="189">
        <v>1406031.79</v>
      </c>
      <c r="C20" s="189">
        <v>51830.31</v>
      </c>
      <c r="D20" s="189">
        <v>1354201.48</v>
      </c>
      <c r="E20" s="249">
        <v>41425</v>
      </c>
      <c r="F20" s="279">
        <v>2.8000000000000001E-2</v>
      </c>
      <c r="G20" s="158">
        <f t="shared" si="0"/>
        <v>39368.890120000004</v>
      </c>
      <c r="H20" s="263">
        <v>0.1</v>
      </c>
      <c r="I20" s="216">
        <f t="shared" si="3"/>
        <v>135420.14800000002</v>
      </c>
      <c r="J20" s="216">
        <f t="shared" si="4"/>
        <v>3936.8890120000005</v>
      </c>
      <c r="K20" s="141" t="s">
        <v>1092</v>
      </c>
    </row>
    <row r="21" spans="1:15" x14ac:dyDescent="0.2">
      <c r="B21" s="257">
        <f>SUM(B9:B20)</f>
        <v>3558297.7800000003</v>
      </c>
      <c r="C21" s="257">
        <f>SUM(C9:C20)</f>
        <v>131168.92000000001</v>
      </c>
      <c r="D21" s="257">
        <f>SUM(D9:D20)</f>
        <v>3427128.86</v>
      </c>
      <c r="E21" s="247"/>
      <c r="F21" s="247"/>
      <c r="G21" s="257">
        <f>SUM(G9:G20)</f>
        <v>99632.337839999993</v>
      </c>
      <c r="H21" s="263">
        <v>0.1</v>
      </c>
      <c r="I21" s="141">
        <f t="shared" si="3"/>
        <v>342712.886</v>
      </c>
      <c r="J21" s="141">
        <f t="shared" si="4"/>
        <v>9963.233784</v>
      </c>
      <c r="L21" s="158">
        <f>H21*B21</f>
        <v>355829.77800000005</v>
      </c>
      <c r="M21" s="141">
        <f>H21*C21</f>
        <v>13116.892000000002</v>
      </c>
      <c r="N21" s="141">
        <f>L21-M21</f>
        <v>342712.88600000006</v>
      </c>
      <c r="O21" s="141">
        <f>J21</f>
        <v>9963.233784</v>
      </c>
    </row>
    <row r="22" spans="1:15" x14ac:dyDescent="0.2">
      <c r="B22" s="189"/>
      <c r="C22" s="189"/>
      <c r="D22" s="189"/>
    </row>
    <row r="24" spans="1:15" s="142" customFormat="1" x14ac:dyDescent="0.2">
      <c r="A24" s="142" t="s">
        <v>1579</v>
      </c>
      <c r="B24" s="166">
        <f>B21</f>
        <v>3558297.7800000003</v>
      </c>
      <c r="C24" s="166">
        <f>C21</f>
        <v>131168.92000000001</v>
      </c>
      <c r="D24" s="166">
        <f>D21</f>
        <v>3427128.86</v>
      </c>
      <c r="G24" s="166">
        <f>G21</f>
        <v>99632.337839999993</v>
      </c>
      <c r="H24" s="166"/>
      <c r="I24" s="166">
        <f t="shared" ref="I24:J24" si="5">I21</f>
        <v>342712.886</v>
      </c>
      <c r="J24" s="166">
        <f t="shared" si="5"/>
        <v>9963.233784</v>
      </c>
    </row>
    <row r="25" spans="1:15" x14ac:dyDescent="0.2">
      <c r="B25" s="158">
        <f>B24-'NBV Pivot'!E118</f>
        <v>0</v>
      </c>
      <c r="C25" s="158">
        <f>C24-'NBV Pivot'!F118</f>
        <v>0</v>
      </c>
      <c r="D25" s="158">
        <f>D24-'NBV Pivot'!G118</f>
        <v>0</v>
      </c>
    </row>
    <row r="26" spans="1:15" x14ac:dyDescent="0.2">
      <c r="B26" s="158"/>
      <c r="C26" s="158"/>
    </row>
    <row r="27" spans="1:15" x14ac:dyDescent="0.2">
      <c r="B27" s="158"/>
    </row>
  </sheetData>
  <pageMargins left="0.7" right="0.7" top="0.75" bottom="0.75" header="0.3" footer="0.3"/>
  <pageSetup scale="83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3:G119"/>
  <sheetViews>
    <sheetView topLeftCell="C106" workbookViewId="0">
      <selection activeCell="E111" sqref="E111"/>
    </sheetView>
  </sheetViews>
  <sheetFormatPr defaultColWidth="9.140625" defaultRowHeight="12.75" x14ac:dyDescent="0.2"/>
  <cols>
    <col min="1" max="1" width="55.5703125" style="141" customWidth="1"/>
    <col min="2" max="2" width="37.28515625" style="141" bestFit="1" customWidth="1"/>
    <col min="3" max="3" width="24.5703125" style="141" bestFit="1" customWidth="1"/>
    <col min="4" max="4" width="22.140625" style="141" customWidth="1"/>
    <col min="5" max="5" width="18.42578125" style="189" bestFit="1" customWidth="1"/>
    <col min="6" max="6" width="25.85546875" style="189" bestFit="1" customWidth="1"/>
    <col min="7" max="7" width="23.85546875" style="189" bestFit="1" customWidth="1"/>
    <col min="8" max="16384" width="9.140625" style="141"/>
  </cols>
  <sheetData>
    <row r="3" spans="1:7" x14ac:dyDescent="0.2">
      <c r="A3" s="260" t="s">
        <v>27</v>
      </c>
      <c r="B3" s="260" t="s">
        <v>25</v>
      </c>
      <c r="C3" s="260" t="s">
        <v>29</v>
      </c>
      <c r="D3" s="260" t="s">
        <v>992</v>
      </c>
      <c r="E3" s="189" t="s">
        <v>1720</v>
      </c>
      <c r="F3" s="189" t="s">
        <v>1719</v>
      </c>
      <c r="G3" s="189" t="s">
        <v>1718</v>
      </c>
    </row>
    <row r="4" spans="1:7" x14ac:dyDescent="0.2">
      <c r="A4" s="141" t="s">
        <v>1717</v>
      </c>
      <c r="B4" s="141" t="s">
        <v>1090</v>
      </c>
      <c r="C4" s="141" t="s">
        <v>1663</v>
      </c>
      <c r="D4" s="259">
        <v>36708</v>
      </c>
      <c r="E4" s="189">
        <v>36100.949999999997</v>
      </c>
      <c r="F4" s="189">
        <v>1443.29</v>
      </c>
      <c r="G4" s="189">
        <v>34657.660000000003</v>
      </c>
    </row>
    <row r="5" spans="1:7" x14ac:dyDescent="0.2">
      <c r="B5" s="141" t="s">
        <v>1698</v>
      </c>
      <c r="E5" s="189">
        <v>36100.949999999997</v>
      </c>
      <c r="F5" s="189">
        <v>1443.29</v>
      </c>
      <c r="G5" s="189">
        <v>34657.660000000003</v>
      </c>
    </row>
    <row r="6" spans="1:7" x14ac:dyDescent="0.2">
      <c r="A6" s="141" t="s">
        <v>1716</v>
      </c>
      <c r="E6" s="189">
        <v>36100.949999999997</v>
      </c>
      <c r="F6" s="189">
        <v>1443.29</v>
      </c>
      <c r="G6" s="189">
        <v>34657.660000000003</v>
      </c>
    </row>
    <row r="7" spans="1:7" x14ac:dyDescent="0.2">
      <c r="A7" s="141" t="s">
        <v>1715</v>
      </c>
      <c r="B7" s="141" t="s">
        <v>1092</v>
      </c>
      <c r="C7" s="141" t="s">
        <v>1661</v>
      </c>
      <c r="D7" s="259">
        <v>36708</v>
      </c>
      <c r="E7" s="189">
        <v>57556.28</v>
      </c>
      <c r="F7" s="189">
        <v>18407.13</v>
      </c>
      <c r="G7" s="189">
        <v>39149.15</v>
      </c>
    </row>
    <row r="8" spans="1:7" x14ac:dyDescent="0.2">
      <c r="C8" s="141" t="s">
        <v>1660</v>
      </c>
      <c r="D8" s="259">
        <v>41262</v>
      </c>
      <c r="E8" s="189">
        <v>0</v>
      </c>
      <c r="F8" s="189">
        <v>0</v>
      </c>
      <c r="G8" s="189">
        <v>0</v>
      </c>
    </row>
    <row r="9" spans="1:7" x14ac:dyDescent="0.2">
      <c r="C9" s="141" t="s">
        <v>1659</v>
      </c>
      <c r="D9" s="259">
        <v>36708</v>
      </c>
      <c r="E9" s="189">
        <v>133225.25</v>
      </c>
      <c r="F9" s="189">
        <v>42606.89</v>
      </c>
      <c r="G9" s="189">
        <v>90618.36</v>
      </c>
    </row>
    <row r="10" spans="1:7" x14ac:dyDescent="0.2">
      <c r="C10" s="141" t="s">
        <v>1658</v>
      </c>
      <c r="D10" s="259">
        <v>36708</v>
      </c>
      <c r="E10" s="189">
        <v>15272.02</v>
      </c>
      <c r="F10" s="189">
        <v>4884.16</v>
      </c>
      <c r="G10" s="189">
        <v>10387.86</v>
      </c>
    </row>
    <row r="11" spans="1:7" x14ac:dyDescent="0.2">
      <c r="C11" s="141" t="s">
        <v>130</v>
      </c>
      <c r="D11" s="259">
        <v>36708</v>
      </c>
      <c r="E11" s="189">
        <v>42729.8</v>
      </c>
      <c r="F11" s="189">
        <v>13665.46</v>
      </c>
      <c r="G11" s="189">
        <v>29064.34</v>
      </c>
    </row>
    <row r="12" spans="1:7" x14ac:dyDescent="0.2">
      <c r="C12" s="141" t="s">
        <v>1003</v>
      </c>
      <c r="D12" s="259">
        <v>36708</v>
      </c>
      <c r="E12" s="189">
        <v>14735.02</v>
      </c>
      <c r="F12" s="189">
        <v>4712.42</v>
      </c>
      <c r="G12" s="189">
        <v>10022.6</v>
      </c>
    </row>
    <row r="13" spans="1:7" x14ac:dyDescent="0.2">
      <c r="C13" s="141" t="s">
        <v>1657</v>
      </c>
      <c r="D13" s="259">
        <v>36708</v>
      </c>
      <c r="E13" s="189">
        <v>116327.75</v>
      </c>
      <c r="F13" s="189">
        <v>37202.89</v>
      </c>
      <c r="G13" s="189">
        <v>79124.86</v>
      </c>
    </row>
    <row r="14" spans="1:7" x14ac:dyDescent="0.2">
      <c r="C14" s="141" t="s">
        <v>125</v>
      </c>
      <c r="D14" s="259">
        <v>36708</v>
      </c>
      <c r="E14" s="189">
        <v>28284.21</v>
      </c>
      <c r="F14" s="189">
        <v>9045.6</v>
      </c>
      <c r="G14" s="189">
        <v>19238.61</v>
      </c>
    </row>
    <row r="15" spans="1:7" x14ac:dyDescent="0.2">
      <c r="C15" s="141" t="s">
        <v>1656</v>
      </c>
      <c r="D15" s="259">
        <v>36708</v>
      </c>
      <c r="E15" s="189">
        <v>42863.59</v>
      </c>
      <c r="F15" s="189">
        <v>13708.25</v>
      </c>
      <c r="G15" s="189">
        <v>29155.34</v>
      </c>
    </row>
    <row r="16" spans="1:7" x14ac:dyDescent="0.2">
      <c r="C16" s="141" t="s">
        <v>1655</v>
      </c>
      <c r="D16" s="259">
        <v>36708</v>
      </c>
      <c r="E16" s="189">
        <v>12140.58</v>
      </c>
      <c r="F16" s="189">
        <v>3882.69</v>
      </c>
      <c r="G16" s="189">
        <v>8257.89</v>
      </c>
    </row>
    <row r="17" spans="1:7" x14ac:dyDescent="0.2">
      <c r="C17" s="141" t="s">
        <v>1654</v>
      </c>
      <c r="D17" s="259">
        <v>36342</v>
      </c>
      <c r="E17" s="189">
        <v>14686.91</v>
      </c>
      <c r="F17" s="189">
        <v>4967.5600000000004</v>
      </c>
      <c r="G17" s="189">
        <v>9719.35</v>
      </c>
    </row>
    <row r="18" spans="1:7" x14ac:dyDescent="0.2">
      <c r="C18" s="141" t="s">
        <v>364</v>
      </c>
      <c r="D18" s="259">
        <v>36708</v>
      </c>
      <c r="E18" s="189">
        <v>136774.97</v>
      </c>
      <c r="F18" s="189">
        <v>43742.13</v>
      </c>
      <c r="G18" s="189">
        <v>93032.84</v>
      </c>
    </row>
    <row r="19" spans="1:7" x14ac:dyDescent="0.2">
      <c r="C19" s="141" t="s">
        <v>1653</v>
      </c>
      <c r="D19" s="259">
        <v>36708</v>
      </c>
      <c r="E19" s="189">
        <v>19732.57</v>
      </c>
      <c r="F19" s="189">
        <v>6310.69</v>
      </c>
      <c r="G19" s="189">
        <v>13421.88</v>
      </c>
    </row>
    <row r="20" spans="1:7" x14ac:dyDescent="0.2">
      <c r="C20" s="141" t="s">
        <v>1652</v>
      </c>
      <c r="D20" s="259">
        <v>41068</v>
      </c>
      <c r="E20" s="189">
        <v>24919.759999999998</v>
      </c>
      <c r="F20" s="189">
        <v>1614.9</v>
      </c>
      <c r="G20" s="189">
        <v>23304.86</v>
      </c>
    </row>
    <row r="21" spans="1:7" x14ac:dyDescent="0.2">
      <c r="C21" s="141" t="s">
        <v>1355</v>
      </c>
      <c r="D21" s="259">
        <v>36708</v>
      </c>
      <c r="E21" s="189">
        <v>84472.89</v>
      </c>
      <c r="F21" s="189">
        <v>27015.360000000001</v>
      </c>
      <c r="G21" s="189">
        <v>57457.53</v>
      </c>
    </row>
    <row r="22" spans="1:7" x14ac:dyDescent="0.2">
      <c r="C22" s="141" t="s">
        <v>1651</v>
      </c>
      <c r="D22" s="259">
        <v>36708</v>
      </c>
      <c r="E22" s="189">
        <v>727556.31</v>
      </c>
      <c r="F22" s="189">
        <v>232680.47</v>
      </c>
      <c r="G22" s="189">
        <v>494875.84</v>
      </c>
    </row>
    <row r="23" spans="1:7" x14ac:dyDescent="0.2">
      <c r="B23" s="141" t="s">
        <v>1692</v>
      </c>
      <c r="E23" s="189">
        <v>1471277.9100000001</v>
      </c>
      <c r="F23" s="189">
        <v>464446.6</v>
      </c>
      <c r="G23" s="189">
        <v>1006831.31</v>
      </c>
    </row>
    <row r="24" spans="1:7" x14ac:dyDescent="0.2">
      <c r="A24" s="141" t="s">
        <v>1714</v>
      </c>
      <c r="E24" s="189">
        <v>1471277.9100000001</v>
      </c>
      <c r="F24" s="189">
        <v>464446.6</v>
      </c>
      <c r="G24" s="189">
        <v>1006831.31</v>
      </c>
    </row>
    <row r="25" spans="1:7" x14ac:dyDescent="0.2">
      <c r="A25" s="141" t="s">
        <v>1713</v>
      </c>
      <c r="B25" s="141" t="s">
        <v>1090</v>
      </c>
      <c r="C25" s="141" t="s">
        <v>1677</v>
      </c>
      <c r="D25" s="259">
        <v>36342</v>
      </c>
      <c r="E25" s="189">
        <v>8892.49</v>
      </c>
      <c r="F25" s="189">
        <v>380.03</v>
      </c>
      <c r="G25" s="189">
        <v>8512.4599999999991</v>
      </c>
    </row>
    <row r="26" spans="1:7" x14ac:dyDescent="0.2">
      <c r="B26" s="141" t="s">
        <v>1698</v>
      </c>
      <c r="E26" s="189">
        <v>8892.49</v>
      </c>
      <c r="F26" s="189">
        <v>380.03</v>
      </c>
      <c r="G26" s="189">
        <v>8512.4599999999991</v>
      </c>
    </row>
    <row r="27" spans="1:7" x14ac:dyDescent="0.2">
      <c r="B27" s="141" t="s">
        <v>1341</v>
      </c>
      <c r="C27" s="141" t="s">
        <v>1676</v>
      </c>
      <c r="D27" s="259">
        <v>36342</v>
      </c>
      <c r="E27" s="189">
        <v>33381.15</v>
      </c>
      <c r="F27" s="189">
        <v>7200.08</v>
      </c>
      <c r="G27" s="189">
        <v>26181.07</v>
      </c>
    </row>
    <row r="28" spans="1:7" x14ac:dyDescent="0.2">
      <c r="B28" s="141" t="s">
        <v>1712</v>
      </c>
      <c r="E28" s="189">
        <v>33381.15</v>
      </c>
      <c r="F28" s="189">
        <v>7200.08</v>
      </c>
      <c r="G28" s="189">
        <v>26181.07</v>
      </c>
    </row>
    <row r="29" spans="1:7" x14ac:dyDescent="0.2">
      <c r="B29" s="141" t="s">
        <v>1325</v>
      </c>
      <c r="C29" s="141" t="s">
        <v>147</v>
      </c>
      <c r="D29" s="259">
        <v>38376</v>
      </c>
      <c r="E29" s="189">
        <v>97665.26</v>
      </c>
      <c r="F29" s="189">
        <v>21027.35</v>
      </c>
      <c r="G29" s="189">
        <v>76637.91</v>
      </c>
    </row>
    <row r="30" spans="1:7" x14ac:dyDescent="0.2">
      <c r="C30" s="141" t="s">
        <v>364</v>
      </c>
      <c r="D30" s="259">
        <v>36342</v>
      </c>
      <c r="E30" s="189">
        <v>35183.9</v>
      </c>
      <c r="F30" s="189">
        <v>12659.55</v>
      </c>
      <c r="G30" s="189">
        <v>22524.35</v>
      </c>
    </row>
    <row r="31" spans="1:7" x14ac:dyDescent="0.2">
      <c r="C31" s="141" t="s">
        <v>1674</v>
      </c>
      <c r="D31" s="259">
        <v>36342</v>
      </c>
      <c r="E31" s="189">
        <v>175391.53</v>
      </c>
      <c r="F31" s="189">
        <v>63107.77</v>
      </c>
      <c r="G31" s="189">
        <v>112283.76</v>
      </c>
    </row>
    <row r="32" spans="1:7" x14ac:dyDescent="0.2">
      <c r="B32" s="141" t="s">
        <v>1696</v>
      </c>
      <c r="E32" s="189">
        <v>308240.69</v>
      </c>
      <c r="F32" s="189">
        <v>96794.669999999984</v>
      </c>
      <c r="G32" s="189">
        <v>211446.02000000002</v>
      </c>
    </row>
    <row r="33" spans="2:7" x14ac:dyDescent="0.2">
      <c r="B33" s="141" t="s">
        <v>1092</v>
      </c>
      <c r="C33" s="141" t="s">
        <v>1711</v>
      </c>
      <c r="D33" s="259">
        <v>38525</v>
      </c>
      <c r="E33" s="189">
        <v>0</v>
      </c>
      <c r="F33" s="189">
        <v>0</v>
      </c>
      <c r="G33" s="189">
        <v>0</v>
      </c>
    </row>
    <row r="34" spans="2:7" x14ac:dyDescent="0.2">
      <c r="C34" s="141" t="s">
        <v>1710</v>
      </c>
      <c r="D34" s="259">
        <v>40168</v>
      </c>
      <c r="E34" s="189">
        <v>0</v>
      </c>
      <c r="F34" s="189">
        <v>0</v>
      </c>
      <c r="G34" s="189">
        <v>0</v>
      </c>
    </row>
    <row r="35" spans="2:7" x14ac:dyDescent="0.2">
      <c r="C35" s="141" t="s">
        <v>1709</v>
      </c>
      <c r="D35" s="259">
        <v>41263</v>
      </c>
      <c r="E35" s="189">
        <v>0</v>
      </c>
      <c r="F35" s="189">
        <v>0</v>
      </c>
      <c r="G35" s="189">
        <v>0</v>
      </c>
    </row>
    <row r="36" spans="2:7" x14ac:dyDescent="0.2">
      <c r="C36" s="141" t="s">
        <v>1708</v>
      </c>
      <c r="D36" s="259">
        <v>41263</v>
      </c>
      <c r="E36" s="189">
        <v>0</v>
      </c>
      <c r="F36" s="189">
        <v>0</v>
      </c>
      <c r="G36" s="189">
        <v>0</v>
      </c>
    </row>
    <row r="37" spans="2:7" x14ac:dyDescent="0.2">
      <c r="C37" s="141" t="s">
        <v>1706</v>
      </c>
      <c r="D37" s="259">
        <v>41431</v>
      </c>
      <c r="E37" s="189">
        <v>0</v>
      </c>
      <c r="F37" s="189">
        <v>0</v>
      </c>
      <c r="G37" s="189">
        <v>0</v>
      </c>
    </row>
    <row r="38" spans="2:7" x14ac:dyDescent="0.2">
      <c r="C38" s="141" t="s">
        <v>1705</v>
      </c>
      <c r="D38" s="259">
        <v>41431</v>
      </c>
      <c r="E38" s="189">
        <v>0</v>
      </c>
      <c r="F38" s="189">
        <v>0</v>
      </c>
      <c r="G38" s="189">
        <v>0</v>
      </c>
    </row>
    <row r="39" spans="2:7" x14ac:dyDescent="0.2">
      <c r="C39" s="141" t="s">
        <v>72</v>
      </c>
      <c r="D39" s="259">
        <v>38376</v>
      </c>
      <c r="E39" s="189">
        <v>8231.33</v>
      </c>
      <c r="F39" s="189">
        <v>1827.39</v>
      </c>
      <c r="G39" s="189">
        <v>6403.94</v>
      </c>
    </row>
    <row r="40" spans="2:7" x14ac:dyDescent="0.2">
      <c r="C40" s="141" t="s">
        <v>134</v>
      </c>
      <c r="D40" s="259">
        <v>38376</v>
      </c>
      <c r="E40" s="189">
        <v>10502.96</v>
      </c>
      <c r="F40" s="189">
        <v>2331.6999999999998</v>
      </c>
      <c r="G40" s="189">
        <v>8171.26</v>
      </c>
    </row>
    <row r="41" spans="2:7" x14ac:dyDescent="0.2">
      <c r="C41" s="141" t="s">
        <v>209</v>
      </c>
      <c r="D41" s="259">
        <v>38376</v>
      </c>
      <c r="E41" s="189">
        <v>6301.57</v>
      </c>
      <c r="F41" s="189">
        <v>1398.98</v>
      </c>
      <c r="G41" s="189">
        <v>4902.59</v>
      </c>
    </row>
    <row r="42" spans="2:7" x14ac:dyDescent="0.2">
      <c r="C42" s="141" t="s">
        <v>617</v>
      </c>
      <c r="D42" s="259">
        <v>38376</v>
      </c>
      <c r="E42" s="189">
        <v>21519.22</v>
      </c>
      <c r="F42" s="189">
        <v>4777.3599999999997</v>
      </c>
      <c r="G42" s="189">
        <v>16741.86</v>
      </c>
    </row>
    <row r="43" spans="2:7" x14ac:dyDescent="0.2">
      <c r="C43" s="141" t="s">
        <v>130</v>
      </c>
      <c r="D43" s="259">
        <v>36342</v>
      </c>
      <c r="E43" s="189">
        <v>30805.360000000001</v>
      </c>
      <c r="F43" s="189">
        <v>10419.32</v>
      </c>
      <c r="G43" s="189">
        <v>20386.04</v>
      </c>
    </row>
    <row r="44" spans="2:7" x14ac:dyDescent="0.2">
      <c r="C44" s="141" t="s">
        <v>177</v>
      </c>
      <c r="D44" s="259">
        <v>38376</v>
      </c>
      <c r="E44" s="189">
        <v>19815.77</v>
      </c>
      <c r="F44" s="189">
        <v>4399.1899999999996</v>
      </c>
      <c r="G44" s="189">
        <v>15416.58</v>
      </c>
    </row>
    <row r="45" spans="2:7" x14ac:dyDescent="0.2">
      <c r="C45" s="141" t="s">
        <v>1673</v>
      </c>
      <c r="D45" s="259">
        <v>36342</v>
      </c>
      <c r="E45" s="189">
        <v>49673.83</v>
      </c>
      <c r="F45" s="189">
        <v>16801.21</v>
      </c>
      <c r="G45" s="189">
        <v>32872.620000000003</v>
      </c>
    </row>
    <row r="46" spans="2:7" x14ac:dyDescent="0.2">
      <c r="C46" s="141" t="s">
        <v>1672</v>
      </c>
      <c r="D46" s="259">
        <v>36342</v>
      </c>
      <c r="E46" s="189">
        <v>4994.8</v>
      </c>
      <c r="F46" s="189">
        <v>1689.39</v>
      </c>
      <c r="G46" s="189">
        <v>3305.41</v>
      </c>
    </row>
    <row r="47" spans="2:7" x14ac:dyDescent="0.2">
      <c r="C47" s="141" t="s">
        <v>1348</v>
      </c>
      <c r="D47" s="259">
        <v>38376</v>
      </c>
      <c r="E47" s="189">
        <v>12434.07</v>
      </c>
      <c r="F47" s="189">
        <v>2760.42</v>
      </c>
      <c r="G47" s="189">
        <v>9673.65</v>
      </c>
    </row>
    <row r="48" spans="2:7" x14ac:dyDescent="0.2">
      <c r="C48" s="141" t="s">
        <v>1671</v>
      </c>
      <c r="D48" s="259">
        <v>36342</v>
      </c>
      <c r="E48" s="189">
        <v>2635.65</v>
      </c>
      <c r="F48" s="189">
        <v>891.46</v>
      </c>
      <c r="G48" s="189">
        <v>1744.19</v>
      </c>
    </row>
    <row r="49" spans="3:7" x14ac:dyDescent="0.2">
      <c r="C49" s="141" t="s">
        <v>399</v>
      </c>
      <c r="D49" s="259">
        <v>36342</v>
      </c>
      <c r="E49" s="189">
        <v>18231.25</v>
      </c>
      <c r="F49" s="189">
        <v>6166.37</v>
      </c>
      <c r="G49" s="189">
        <v>12064.88</v>
      </c>
    </row>
    <row r="50" spans="3:7" x14ac:dyDescent="0.2">
      <c r="C50" s="141" t="s">
        <v>125</v>
      </c>
      <c r="D50" s="259">
        <v>36342</v>
      </c>
      <c r="E50" s="189">
        <v>21842.85</v>
      </c>
      <c r="F50" s="189">
        <v>7387.92</v>
      </c>
      <c r="G50" s="189">
        <v>14454.93</v>
      </c>
    </row>
    <row r="51" spans="3:7" x14ac:dyDescent="0.2">
      <c r="C51" s="141" t="s">
        <v>1375</v>
      </c>
      <c r="D51" s="259">
        <v>38376</v>
      </c>
      <c r="E51" s="189">
        <v>10162.81</v>
      </c>
      <c r="F51" s="189">
        <v>2256.19</v>
      </c>
      <c r="G51" s="189">
        <v>7906.62</v>
      </c>
    </row>
    <row r="52" spans="3:7" x14ac:dyDescent="0.2">
      <c r="C52" s="141" t="s">
        <v>1329</v>
      </c>
      <c r="D52" s="259">
        <v>38376</v>
      </c>
      <c r="E52" s="189">
        <v>101014.16</v>
      </c>
      <c r="F52" s="189">
        <v>22425.599999999999</v>
      </c>
      <c r="G52" s="189">
        <v>78588.56</v>
      </c>
    </row>
    <row r="53" spans="3:7" x14ac:dyDescent="0.2">
      <c r="D53" s="259">
        <v>38525</v>
      </c>
      <c r="E53" s="189">
        <v>29596.18</v>
      </c>
      <c r="F53" s="189">
        <v>6570.48</v>
      </c>
      <c r="G53" s="189">
        <v>23025.7</v>
      </c>
    </row>
    <row r="54" spans="3:7" x14ac:dyDescent="0.2">
      <c r="C54" s="141" t="s">
        <v>59</v>
      </c>
      <c r="D54" s="259">
        <v>38376</v>
      </c>
      <c r="E54" s="189">
        <v>46503.34</v>
      </c>
      <c r="F54" s="189">
        <v>10323.950000000001</v>
      </c>
      <c r="G54" s="189">
        <v>36179.39</v>
      </c>
    </row>
    <row r="55" spans="3:7" x14ac:dyDescent="0.2">
      <c r="C55" s="141" t="s">
        <v>409</v>
      </c>
      <c r="D55" s="259">
        <v>38376</v>
      </c>
      <c r="E55" s="189">
        <v>16976.650000000001</v>
      </c>
      <c r="F55" s="189">
        <v>3768.89</v>
      </c>
      <c r="G55" s="189">
        <v>13207.76</v>
      </c>
    </row>
    <row r="56" spans="3:7" x14ac:dyDescent="0.2">
      <c r="C56" s="141" t="s">
        <v>282</v>
      </c>
      <c r="D56" s="259">
        <v>38376</v>
      </c>
      <c r="E56" s="189">
        <v>9594.98</v>
      </c>
      <c r="F56" s="189">
        <v>2130.13</v>
      </c>
      <c r="G56" s="189">
        <v>7464.85</v>
      </c>
    </row>
    <row r="57" spans="3:7" x14ac:dyDescent="0.2">
      <c r="C57" s="141" t="s">
        <v>1670</v>
      </c>
      <c r="D57" s="259">
        <v>38376</v>
      </c>
      <c r="E57" s="189">
        <v>38553.86</v>
      </c>
      <c r="F57" s="189">
        <v>8559.1299999999992</v>
      </c>
      <c r="G57" s="189">
        <v>29994.73</v>
      </c>
    </row>
    <row r="58" spans="3:7" x14ac:dyDescent="0.2">
      <c r="C58" s="141" t="s">
        <v>1327</v>
      </c>
      <c r="D58" s="259">
        <v>38376</v>
      </c>
      <c r="E58" s="189">
        <v>44232.06</v>
      </c>
      <c r="F58" s="189">
        <v>9819.7199999999993</v>
      </c>
      <c r="G58" s="189">
        <v>34412.339999999997</v>
      </c>
    </row>
    <row r="59" spans="3:7" x14ac:dyDescent="0.2">
      <c r="C59" s="141" t="s">
        <v>1652</v>
      </c>
      <c r="D59" s="259">
        <v>41263</v>
      </c>
      <c r="E59" s="189">
        <v>23234.12</v>
      </c>
      <c r="F59" s="189">
        <v>1505.67</v>
      </c>
      <c r="G59" s="189">
        <v>21728.45</v>
      </c>
    </row>
    <row r="60" spans="3:7" x14ac:dyDescent="0.2">
      <c r="C60" s="141" t="s">
        <v>1328</v>
      </c>
      <c r="D60" s="259">
        <v>38376</v>
      </c>
      <c r="E60" s="189">
        <v>316786.27</v>
      </c>
      <c r="F60" s="189">
        <v>70327.97</v>
      </c>
      <c r="G60" s="189">
        <v>246458.3</v>
      </c>
    </row>
    <row r="61" spans="3:7" x14ac:dyDescent="0.2">
      <c r="C61" s="141" t="s">
        <v>1669</v>
      </c>
      <c r="D61" s="259">
        <v>40168</v>
      </c>
      <c r="E61" s="189">
        <v>7229.68</v>
      </c>
      <c r="F61" s="189">
        <v>980.71</v>
      </c>
      <c r="G61" s="189">
        <v>6248.97</v>
      </c>
    </row>
    <row r="62" spans="3:7" x14ac:dyDescent="0.2">
      <c r="C62" s="141" t="s">
        <v>267</v>
      </c>
      <c r="D62" s="259">
        <v>38376</v>
      </c>
      <c r="E62" s="189">
        <v>146439.82</v>
      </c>
      <c r="F62" s="189">
        <v>32510.3</v>
      </c>
      <c r="G62" s="189">
        <v>113929.52</v>
      </c>
    </row>
    <row r="63" spans="3:7" x14ac:dyDescent="0.2">
      <c r="C63" s="141" t="s">
        <v>691</v>
      </c>
      <c r="D63" s="259">
        <v>36342</v>
      </c>
      <c r="E63" s="189">
        <v>663963.03</v>
      </c>
      <c r="F63" s="189">
        <v>224572.61</v>
      </c>
      <c r="G63" s="189">
        <v>439390.42</v>
      </c>
    </row>
    <row r="64" spans="3:7" x14ac:dyDescent="0.2">
      <c r="C64" s="141" t="s">
        <v>631</v>
      </c>
      <c r="D64" s="259">
        <v>38376</v>
      </c>
      <c r="E64" s="189">
        <v>366376.77</v>
      </c>
      <c r="F64" s="189">
        <v>81337.289999999994</v>
      </c>
      <c r="G64" s="189">
        <v>285039.48</v>
      </c>
    </row>
    <row r="65" spans="1:7" x14ac:dyDescent="0.2">
      <c r="B65" s="141" t="s">
        <v>1692</v>
      </c>
      <c r="E65" s="189">
        <v>2027652.3900000001</v>
      </c>
      <c r="F65" s="189">
        <v>537939.35</v>
      </c>
      <c r="G65" s="189">
        <v>1489713.04</v>
      </c>
    </row>
    <row r="66" spans="1:7" x14ac:dyDescent="0.2">
      <c r="B66" s="141" t="s">
        <v>1344</v>
      </c>
      <c r="C66" s="141" t="s">
        <v>1706</v>
      </c>
      <c r="D66" s="259">
        <v>41431</v>
      </c>
      <c r="E66" s="189">
        <v>0</v>
      </c>
      <c r="F66" s="189">
        <v>0</v>
      </c>
      <c r="G66" s="189">
        <v>0</v>
      </c>
    </row>
    <row r="67" spans="1:7" x14ac:dyDescent="0.2">
      <c r="C67" s="141" t="s">
        <v>1667</v>
      </c>
      <c r="D67" s="259">
        <v>38213</v>
      </c>
      <c r="E67" s="189">
        <v>82226.09</v>
      </c>
      <c r="F67" s="189">
        <v>23285.16</v>
      </c>
      <c r="G67" s="189">
        <v>58940.93</v>
      </c>
    </row>
    <row r="68" spans="1:7" x14ac:dyDescent="0.2">
      <c r="B68" s="141" t="s">
        <v>1707</v>
      </c>
      <c r="E68" s="189">
        <v>82226.09</v>
      </c>
      <c r="F68" s="189">
        <v>23285.16</v>
      </c>
      <c r="G68" s="189">
        <v>58940.93</v>
      </c>
    </row>
    <row r="69" spans="1:7" x14ac:dyDescent="0.2">
      <c r="B69" s="141" t="s">
        <v>1337</v>
      </c>
      <c r="C69" s="141" t="s">
        <v>1706</v>
      </c>
      <c r="D69" s="259">
        <v>41431</v>
      </c>
      <c r="E69" s="189">
        <v>0</v>
      </c>
      <c r="F69" s="189">
        <v>0</v>
      </c>
      <c r="G69" s="189">
        <v>0</v>
      </c>
    </row>
    <row r="70" spans="1:7" x14ac:dyDescent="0.2">
      <c r="C70" s="141" t="s">
        <v>1705</v>
      </c>
      <c r="D70" s="259">
        <v>41431</v>
      </c>
      <c r="E70" s="189">
        <v>0</v>
      </c>
      <c r="F70" s="189">
        <v>0</v>
      </c>
      <c r="G70" s="189">
        <v>0</v>
      </c>
    </row>
    <row r="71" spans="1:7" x14ac:dyDescent="0.2">
      <c r="C71" s="141" t="s">
        <v>150</v>
      </c>
      <c r="D71" s="259">
        <v>38376</v>
      </c>
      <c r="E71" s="189">
        <v>5570.23</v>
      </c>
      <c r="F71" s="189">
        <v>2906.23</v>
      </c>
      <c r="G71" s="189">
        <v>2664</v>
      </c>
    </row>
    <row r="72" spans="1:7" x14ac:dyDescent="0.2">
      <c r="B72" s="141" t="s">
        <v>1701</v>
      </c>
      <c r="E72" s="189">
        <v>5570.23</v>
      </c>
      <c r="F72" s="189">
        <v>2906.23</v>
      </c>
      <c r="G72" s="189">
        <v>2664</v>
      </c>
    </row>
    <row r="73" spans="1:7" x14ac:dyDescent="0.2">
      <c r="A73" s="141" t="s">
        <v>1704</v>
      </c>
      <c r="E73" s="189">
        <v>2465963.0400000005</v>
      </c>
      <c r="F73" s="189">
        <v>668505.52000000014</v>
      </c>
      <c r="G73" s="189">
        <v>1797457.5199999998</v>
      </c>
    </row>
    <row r="74" spans="1:7" x14ac:dyDescent="0.2">
      <c r="A74" s="141" t="s">
        <v>1703</v>
      </c>
      <c r="B74" s="141" t="s">
        <v>1325</v>
      </c>
      <c r="C74" s="141" t="s">
        <v>1702</v>
      </c>
      <c r="D74" s="259">
        <v>41465</v>
      </c>
      <c r="E74" s="189">
        <v>0</v>
      </c>
      <c r="F74" s="189">
        <v>0</v>
      </c>
      <c r="G74" s="189">
        <v>0</v>
      </c>
    </row>
    <row r="75" spans="1:7" x14ac:dyDescent="0.2">
      <c r="C75" s="141" t="s">
        <v>147</v>
      </c>
      <c r="D75" s="259">
        <v>41465</v>
      </c>
      <c r="E75" s="189">
        <v>23754.32</v>
      </c>
      <c r="F75" s="189">
        <v>742.91</v>
      </c>
      <c r="G75" s="189">
        <v>23011.41</v>
      </c>
    </row>
    <row r="76" spans="1:7" x14ac:dyDescent="0.2">
      <c r="C76" s="141" t="s">
        <v>679</v>
      </c>
      <c r="D76" s="259">
        <v>41465</v>
      </c>
      <c r="E76" s="189">
        <v>328606.59999999998</v>
      </c>
      <c r="F76" s="189">
        <v>10277.07</v>
      </c>
      <c r="G76" s="189">
        <v>318329.53000000003</v>
      </c>
    </row>
    <row r="77" spans="1:7" x14ac:dyDescent="0.2">
      <c r="C77" s="141" t="s">
        <v>1403</v>
      </c>
      <c r="D77" s="259">
        <v>41465</v>
      </c>
      <c r="E77" s="189">
        <v>760664.01</v>
      </c>
      <c r="F77" s="189">
        <v>23789.54</v>
      </c>
      <c r="G77" s="189">
        <v>736874.47</v>
      </c>
    </row>
    <row r="78" spans="1:7" x14ac:dyDescent="0.2">
      <c r="B78" s="141" t="s">
        <v>1696</v>
      </c>
      <c r="E78" s="189">
        <v>1113024.93</v>
      </c>
      <c r="F78" s="189">
        <v>34809.520000000004</v>
      </c>
      <c r="G78" s="189">
        <v>1078215.4099999999</v>
      </c>
    </row>
    <row r="79" spans="1:7" x14ac:dyDescent="0.2">
      <c r="B79" s="141" t="s">
        <v>1092</v>
      </c>
      <c r="C79" s="141" t="s">
        <v>1702</v>
      </c>
      <c r="D79" s="259">
        <v>41465</v>
      </c>
      <c r="E79" s="189">
        <v>0</v>
      </c>
      <c r="F79" s="189">
        <v>0</v>
      </c>
      <c r="G79" s="189">
        <v>0</v>
      </c>
    </row>
    <row r="80" spans="1:7" x14ac:dyDescent="0.2">
      <c r="C80" s="141" t="s">
        <v>1683</v>
      </c>
      <c r="D80" s="259">
        <v>41465</v>
      </c>
      <c r="E80" s="189">
        <v>158756.94</v>
      </c>
      <c r="F80" s="189">
        <v>6299.14</v>
      </c>
      <c r="G80" s="189">
        <v>152457.79999999999</v>
      </c>
    </row>
    <row r="81" spans="1:7" x14ac:dyDescent="0.2">
      <c r="C81" s="141" t="s">
        <v>1682</v>
      </c>
      <c r="D81" s="259">
        <v>41465</v>
      </c>
      <c r="E81" s="189">
        <v>170351.97</v>
      </c>
      <c r="F81" s="189">
        <v>6759.21</v>
      </c>
      <c r="G81" s="189">
        <v>163592.76</v>
      </c>
    </row>
    <row r="82" spans="1:7" x14ac:dyDescent="0.2">
      <c r="C82" s="141" t="s">
        <v>1681</v>
      </c>
      <c r="D82" s="259">
        <v>41465</v>
      </c>
      <c r="E82" s="189">
        <v>1799626.28</v>
      </c>
      <c r="F82" s="189">
        <v>71405.41</v>
      </c>
      <c r="G82" s="189">
        <v>1728220.87</v>
      </c>
    </row>
    <row r="83" spans="1:7" x14ac:dyDescent="0.2">
      <c r="C83" s="141" t="s">
        <v>1680</v>
      </c>
      <c r="D83" s="259">
        <v>41465</v>
      </c>
      <c r="E83" s="189">
        <v>948027.12</v>
      </c>
      <c r="F83" s="189">
        <v>37615.730000000003</v>
      </c>
      <c r="G83" s="189">
        <v>910411.39</v>
      </c>
    </row>
    <row r="84" spans="1:7" x14ac:dyDescent="0.2">
      <c r="B84" s="141" t="s">
        <v>1692</v>
      </c>
      <c r="E84" s="189">
        <v>3076762.31</v>
      </c>
      <c r="F84" s="189">
        <v>122079.49000000002</v>
      </c>
      <c r="G84" s="189">
        <v>2954682.8200000003</v>
      </c>
    </row>
    <row r="85" spans="1:7" x14ac:dyDescent="0.2">
      <c r="B85" s="141" t="s">
        <v>1337</v>
      </c>
      <c r="C85" s="141" t="s">
        <v>1702</v>
      </c>
      <c r="D85" s="259">
        <v>41465</v>
      </c>
      <c r="E85" s="189">
        <v>0</v>
      </c>
      <c r="F85" s="189">
        <v>0</v>
      </c>
      <c r="G85" s="189">
        <v>0</v>
      </c>
    </row>
    <row r="86" spans="1:7" x14ac:dyDescent="0.2">
      <c r="C86" s="141" t="s">
        <v>1679</v>
      </c>
      <c r="D86" s="259">
        <v>41465</v>
      </c>
      <c r="E86" s="189">
        <v>408635.54</v>
      </c>
      <c r="F86" s="189">
        <v>33663.64</v>
      </c>
      <c r="G86" s="189">
        <v>374971.9</v>
      </c>
    </row>
    <row r="87" spans="1:7" x14ac:dyDescent="0.2">
      <c r="B87" s="141" t="s">
        <v>1701</v>
      </c>
      <c r="E87" s="189">
        <v>408635.54</v>
      </c>
      <c r="F87" s="189">
        <v>33663.64</v>
      </c>
      <c r="G87" s="189">
        <v>374971.9</v>
      </c>
    </row>
    <row r="88" spans="1:7" x14ac:dyDescent="0.2">
      <c r="A88" s="141" t="s">
        <v>1700</v>
      </c>
      <c r="E88" s="189">
        <v>4598422.78</v>
      </c>
      <c r="F88" s="189">
        <v>190552.65000000002</v>
      </c>
      <c r="G88" s="189">
        <v>4407870.13</v>
      </c>
    </row>
    <row r="89" spans="1:7" x14ac:dyDescent="0.2">
      <c r="A89" s="141" t="s">
        <v>1699</v>
      </c>
      <c r="B89" s="141" t="s">
        <v>1090</v>
      </c>
      <c r="C89" s="141" t="s">
        <v>1687</v>
      </c>
      <c r="D89" s="259">
        <v>40252</v>
      </c>
      <c r="E89" s="189">
        <v>550479.01</v>
      </c>
      <c r="F89" s="189">
        <v>6829.99</v>
      </c>
      <c r="G89" s="189">
        <v>543649.02</v>
      </c>
    </row>
    <row r="90" spans="1:7" x14ac:dyDescent="0.2">
      <c r="C90" s="141" t="s">
        <v>1686</v>
      </c>
      <c r="D90" s="259">
        <v>41437</v>
      </c>
      <c r="E90" s="189">
        <v>25080.12</v>
      </c>
      <c r="F90" s="189">
        <v>103.73</v>
      </c>
      <c r="G90" s="189">
        <v>24976.39</v>
      </c>
    </row>
    <row r="91" spans="1:7" x14ac:dyDescent="0.2">
      <c r="B91" s="141" t="s">
        <v>1698</v>
      </c>
      <c r="E91" s="189">
        <v>575559.13</v>
      </c>
      <c r="F91" s="189">
        <v>6933.7199999999993</v>
      </c>
      <c r="G91" s="189">
        <v>568625.41</v>
      </c>
    </row>
    <row r="92" spans="1:7" x14ac:dyDescent="0.2">
      <c r="B92" s="141" t="s">
        <v>1325</v>
      </c>
      <c r="C92" s="141" t="s">
        <v>1697</v>
      </c>
      <c r="D92" s="259">
        <v>41437</v>
      </c>
      <c r="E92" s="189">
        <v>0</v>
      </c>
      <c r="F92" s="189">
        <v>0</v>
      </c>
      <c r="G92" s="189">
        <v>0</v>
      </c>
    </row>
    <row r="93" spans="1:7" x14ac:dyDescent="0.2">
      <c r="C93" s="141" t="s">
        <v>679</v>
      </c>
      <c r="D93" s="259">
        <v>41437</v>
      </c>
      <c r="E93" s="189">
        <v>200272.21</v>
      </c>
      <c r="F93" s="189">
        <v>6263.45</v>
      </c>
      <c r="G93" s="189">
        <v>194008.76</v>
      </c>
    </row>
    <row r="94" spans="1:7" x14ac:dyDescent="0.2">
      <c r="C94" s="141" t="s">
        <v>1326</v>
      </c>
      <c r="D94" s="259">
        <v>41437</v>
      </c>
      <c r="E94" s="189">
        <v>48274.34</v>
      </c>
      <c r="F94" s="189">
        <v>1509.77</v>
      </c>
      <c r="G94" s="189">
        <v>46764.57</v>
      </c>
    </row>
    <row r="95" spans="1:7" x14ac:dyDescent="0.2">
      <c r="C95" s="141" t="s">
        <v>1403</v>
      </c>
      <c r="D95" s="259">
        <v>41437</v>
      </c>
      <c r="E95" s="189">
        <v>873929.55</v>
      </c>
      <c r="F95" s="189">
        <v>27331.88</v>
      </c>
      <c r="G95" s="189">
        <v>846597.67</v>
      </c>
    </row>
    <row r="96" spans="1:7" x14ac:dyDescent="0.2">
      <c r="B96" s="141" t="s">
        <v>1696</v>
      </c>
      <c r="E96" s="189">
        <v>1122476.1000000001</v>
      </c>
      <c r="F96" s="189">
        <v>35105.1</v>
      </c>
      <c r="G96" s="189">
        <v>1087371</v>
      </c>
    </row>
    <row r="97" spans="1:7" x14ac:dyDescent="0.2">
      <c r="B97" s="141" t="s">
        <v>1092</v>
      </c>
      <c r="C97" s="141" t="s">
        <v>1695</v>
      </c>
      <c r="D97" s="259">
        <v>41814</v>
      </c>
      <c r="E97" s="189">
        <v>0</v>
      </c>
      <c r="F97" s="189">
        <v>0</v>
      </c>
      <c r="G97" s="189">
        <v>0</v>
      </c>
    </row>
    <row r="98" spans="1:7" x14ac:dyDescent="0.2">
      <c r="C98" s="141" t="s">
        <v>617</v>
      </c>
      <c r="D98" s="259">
        <v>41437</v>
      </c>
      <c r="E98" s="189">
        <v>90523.32</v>
      </c>
      <c r="F98" s="189">
        <v>3591.78</v>
      </c>
      <c r="G98" s="189">
        <v>86931.54</v>
      </c>
    </row>
    <row r="99" spans="1:7" x14ac:dyDescent="0.2">
      <c r="C99" s="141" t="s">
        <v>330</v>
      </c>
      <c r="D99" s="259">
        <v>41437</v>
      </c>
      <c r="E99" s="189">
        <v>124997.43</v>
      </c>
      <c r="F99" s="189">
        <v>4959.6400000000003</v>
      </c>
      <c r="G99" s="189">
        <v>120037.79</v>
      </c>
    </row>
    <row r="100" spans="1:7" x14ac:dyDescent="0.2">
      <c r="C100" s="141" t="s">
        <v>1328</v>
      </c>
      <c r="D100" s="259">
        <v>41437</v>
      </c>
      <c r="E100" s="189">
        <v>977795.31</v>
      </c>
      <c r="F100" s="189">
        <v>38796.870000000003</v>
      </c>
      <c r="G100" s="189">
        <v>938998.44</v>
      </c>
    </row>
    <row r="101" spans="1:7" x14ac:dyDescent="0.2">
      <c r="C101" s="141" t="s">
        <v>267</v>
      </c>
      <c r="D101" s="259">
        <v>41437</v>
      </c>
      <c r="E101" s="189">
        <v>140735.51</v>
      </c>
      <c r="F101" s="189">
        <v>5584.09</v>
      </c>
      <c r="G101" s="189">
        <v>135151.42000000001</v>
      </c>
    </row>
    <row r="102" spans="1:7" x14ac:dyDescent="0.2">
      <c r="C102" s="141" t="s">
        <v>1685</v>
      </c>
      <c r="D102" s="259">
        <v>41437</v>
      </c>
      <c r="E102" s="189">
        <v>1918914.73</v>
      </c>
      <c r="F102" s="189">
        <v>76138.53</v>
      </c>
      <c r="G102" s="189">
        <v>1842776.2</v>
      </c>
    </row>
    <row r="103" spans="1:7" x14ac:dyDescent="0.2">
      <c r="B103" s="141" t="s">
        <v>1692</v>
      </c>
      <c r="E103" s="189">
        <v>3252966.3</v>
      </c>
      <c r="F103" s="189">
        <v>129070.91</v>
      </c>
      <c r="G103" s="189">
        <v>3123895.3899999997</v>
      </c>
    </row>
    <row r="104" spans="1:7" x14ac:dyDescent="0.2">
      <c r="A104" s="141" t="s">
        <v>1694</v>
      </c>
      <c r="E104" s="189">
        <v>4951001.5299999993</v>
      </c>
      <c r="F104" s="189">
        <v>171109.72999999998</v>
      </c>
      <c r="G104" s="189">
        <v>4779891.8</v>
      </c>
    </row>
    <row r="105" spans="1:7" x14ac:dyDescent="0.2">
      <c r="A105" s="141" t="s">
        <v>1693</v>
      </c>
      <c r="B105" s="141" t="s">
        <v>1092</v>
      </c>
      <c r="C105" s="141" t="s">
        <v>831</v>
      </c>
      <c r="D105" s="259">
        <v>41425</v>
      </c>
      <c r="E105" s="189">
        <v>634971.12</v>
      </c>
      <c r="F105" s="189">
        <v>23406.83</v>
      </c>
      <c r="G105" s="189">
        <v>611564.29</v>
      </c>
    </row>
    <row r="106" spans="1:7" x14ac:dyDescent="0.2">
      <c r="C106" s="141" t="s">
        <v>1170</v>
      </c>
      <c r="D106" s="259">
        <v>41425</v>
      </c>
      <c r="E106" s="189">
        <v>584.15</v>
      </c>
      <c r="F106" s="189">
        <v>21.53</v>
      </c>
      <c r="G106" s="189">
        <v>562.62</v>
      </c>
    </row>
    <row r="107" spans="1:7" x14ac:dyDescent="0.2">
      <c r="C107" s="141" t="s">
        <v>1526</v>
      </c>
      <c r="D107" s="259">
        <v>41425</v>
      </c>
      <c r="E107" s="189">
        <v>30123.03</v>
      </c>
      <c r="F107" s="189">
        <v>1110.42</v>
      </c>
      <c r="G107" s="189">
        <v>29012.61</v>
      </c>
    </row>
    <row r="108" spans="1:7" x14ac:dyDescent="0.2">
      <c r="C108" s="141" t="s">
        <v>1505</v>
      </c>
      <c r="D108" s="259">
        <v>41425</v>
      </c>
      <c r="E108" s="189">
        <v>162552.60999999999</v>
      </c>
      <c r="F108" s="189">
        <v>5992.15</v>
      </c>
      <c r="G108" s="189">
        <v>156560.46</v>
      </c>
    </row>
    <row r="109" spans="1:7" x14ac:dyDescent="0.2">
      <c r="C109" s="141" t="s">
        <v>1155</v>
      </c>
      <c r="D109" s="259">
        <v>41425</v>
      </c>
      <c r="E109" s="189">
        <v>21335.02</v>
      </c>
      <c r="F109" s="189">
        <v>786.47</v>
      </c>
      <c r="G109" s="189">
        <v>20548.55</v>
      </c>
    </row>
    <row r="110" spans="1:7" x14ac:dyDescent="0.2">
      <c r="C110" s="141" t="s">
        <v>1510</v>
      </c>
      <c r="D110" s="259">
        <v>41425</v>
      </c>
      <c r="E110" s="189">
        <v>4475.55</v>
      </c>
      <c r="F110" s="189">
        <v>164.98</v>
      </c>
      <c r="G110" s="189">
        <v>4310.57</v>
      </c>
    </row>
    <row r="111" spans="1:7" x14ac:dyDescent="0.2">
      <c r="C111" s="141" t="s">
        <v>1521</v>
      </c>
      <c r="D111" s="259">
        <v>41425</v>
      </c>
      <c r="E111" s="189">
        <v>176158.77</v>
      </c>
      <c r="F111" s="189">
        <v>6493.71</v>
      </c>
      <c r="G111" s="189">
        <v>169665.06</v>
      </c>
    </row>
    <row r="112" spans="1:7" x14ac:dyDescent="0.2">
      <c r="C112" s="141" t="s">
        <v>1512</v>
      </c>
      <c r="D112" s="259">
        <v>41425</v>
      </c>
      <c r="E112" s="189">
        <v>11112.05</v>
      </c>
      <c r="F112" s="189">
        <v>409.62</v>
      </c>
      <c r="G112" s="189">
        <v>10702.43</v>
      </c>
    </row>
    <row r="113" spans="1:7" x14ac:dyDescent="0.2">
      <c r="C113" s="141" t="s">
        <v>1123</v>
      </c>
      <c r="D113" s="259">
        <v>41425</v>
      </c>
      <c r="E113" s="189">
        <v>138485.73000000001</v>
      </c>
      <c r="F113" s="189">
        <v>5104.9799999999996</v>
      </c>
      <c r="G113" s="189">
        <v>133380.75</v>
      </c>
    </row>
    <row r="114" spans="1:7" x14ac:dyDescent="0.2">
      <c r="C114" s="141" t="s">
        <v>1151</v>
      </c>
      <c r="D114" s="259">
        <v>41425</v>
      </c>
      <c r="E114" s="189">
        <v>55473.62</v>
      </c>
      <c r="F114" s="189">
        <v>2044.91</v>
      </c>
      <c r="G114" s="189">
        <v>53428.71</v>
      </c>
    </row>
    <row r="115" spans="1:7" x14ac:dyDescent="0.2">
      <c r="C115" s="141" t="s">
        <v>1507</v>
      </c>
      <c r="D115" s="259">
        <v>41425</v>
      </c>
      <c r="E115" s="189">
        <v>916994.34</v>
      </c>
      <c r="F115" s="189">
        <v>33803.01</v>
      </c>
      <c r="G115" s="189">
        <v>883191.33</v>
      </c>
    </row>
    <row r="116" spans="1:7" x14ac:dyDescent="0.2">
      <c r="C116" s="141" t="s">
        <v>1137</v>
      </c>
      <c r="D116" s="259">
        <v>41425</v>
      </c>
      <c r="E116" s="189">
        <v>1406031.79</v>
      </c>
      <c r="F116" s="189">
        <v>51830.31</v>
      </c>
      <c r="G116" s="189">
        <v>1354201.48</v>
      </c>
    </row>
    <row r="117" spans="1:7" x14ac:dyDescent="0.2">
      <c r="B117" s="141" t="s">
        <v>1692</v>
      </c>
      <c r="E117" s="189">
        <v>3558297.7800000003</v>
      </c>
      <c r="F117" s="189">
        <v>131168.92000000001</v>
      </c>
      <c r="G117" s="189">
        <v>3427128.86</v>
      </c>
    </row>
    <row r="118" spans="1:7" x14ac:dyDescent="0.2">
      <c r="A118" s="141" t="s">
        <v>1691</v>
      </c>
      <c r="E118" s="189">
        <v>3558297.7800000003</v>
      </c>
      <c r="F118" s="189">
        <v>131168.92000000001</v>
      </c>
      <c r="G118" s="189">
        <v>3427128.86</v>
      </c>
    </row>
    <row r="119" spans="1:7" x14ac:dyDescent="0.2">
      <c r="A119" s="141" t="s">
        <v>1690</v>
      </c>
      <c r="E119" s="189">
        <v>17081063.989999998</v>
      </c>
      <c r="F119" s="189">
        <v>1627226.7099999993</v>
      </c>
      <c r="G119" s="189">
        <v>15453837.279999999</v>
      </c>
    </row>
  </sheetData>
  <pageMargins left="0.7" right="0.7" top="0.75" bottom="0.75" header="0.3" footer="0.3"/>
  <pageSetup scale="44" fitToHeight="0" orientation="portrait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95"/>
  <sheetViews>
    <sheetView workbookViewId="0">
      <selection activeCell="H20" sqref="H20"/>
    </sheetView>
  </sheetViews>
  <sheetFormatPr defaultColWidth="9.140625" defaultRowHeight="12.75" x14ac:dyDescent="0.2"/>
  <cols>
    <col min="1" max="1" width="24" style="141" bestFit="1" customWidth="1"/>
    <col min="2" max="2" width="34.140625" style="141" bestFit="1" customWidth="1"/>
    <col min="3" max="3" width="45.5703125" style="141" bestFit="1" customWidth="1"/>
    <col min="4" max="4" width="230.42578125" style="141" bestFit="1" customWidth="1"/>
    <col min="5" max="5" width="29.85546875" style="141" bestFit="1" customWidth="1"/>
    <col min="6" max="6" width="18" style="141" bestFit="1" customWidth="1"/>
    <col min="7" max="8" width="7.5703125" style="141" bestFit="1" customWidth="1"/>
    <col min="9" max="9" width="11" style="141" bestFit="1" customWidth="1"/>
    <col min="10" max="10" width="15.42578125" style="141" bestFit="1" customWidth="1"/>
    <col min="11" max="11" width="13.85546875" style="141" bestFit="1" customWidth="1"/>
    <col min="12" max="16384" width="9.140625" style="141"/>
  </cols>
  <sheetData>
    <row r="1" spans="1:11" x14ac:dyDescent="0.2">
      <c r="A1" s="141" t="s">
        <v>24</v>
      </c>
      <c r="B1" s="141" t="s">
        <v>26</v>
      </c>
      <c r="C1" s="141" t="s">
        <v>27</v>
      </c>
      <c r="D1" s="141" t="s">
        <v>29</v>
      </c>
      <c r="E1" s="141" t="s">
        <v>25</v>
      </c>
      <c r="F1" s="141" t="s">
        <v>992</v>
      </c>
      <c r="G1" s="141" t="s">
        <v>30</v>
      </c>
      <c r="H1" s="141" t="s">
        <v>31</v>
      </c>
      <c r="I1" s="141" t="s">
        <v>32</v>
      </c>
      <c r="J1" s="141" t="s">
        <v>33</v>
      </c>
      <c r="K1" s="141" t="s">
        <v>34</v>
      </c>
    </row>
    <row r="2" spans="1:11" x14ac:dyDescent="0.2">
      <c r="A2" s="141" t="s">
        <v>1321</v>
      </c>
      <c r="B2" s="141" t="s">
        <v>1372</v>
      </c>
      <c r="C2" s="141" t="s">
        <v>1703</v>
      </c>
      <c r="D2" s="141" t="s">
        <v>1702</v>
      </c>
      <c r="E2" s="141" t="s">
        <v>1092</v>
      </c>
      <c r="F2" s="261">
        <v>41465</v>
      </c>
      <c r="G2" s="141" t="s">
        <v>1721</v>
      </c>
      <c r="H2" s="141">
        <v>0</v>
      </c>
      <c r="I2" s="141">
        <v>0</v>
      </c>
      <c r="J2" s="141">
        <v>0</v>
      </c>
      <c r="K2" s="141">
        <v>0</v>
      </c>
    </row>
    <row r="3" spans="1:11" x14ac:dyDescent="0.2">
      <c r="A3" s="141" t="s">
        <v>1321</v>
      </c>
      <c r="B3" s="141" t="s">
        <v>1722</v>
      </c>
      <c r="C3" s="141" t="s">
        <v>1713</v>
      </c>
      <c r="D3" s="141" t="s">
        <v>1706</v>
      </c>
      <c r="E3" s="141" t="s">
        <v>1344</v>
      </c>
      <c r="F3" s="261">
        <v>41431</v>
      </c>
      <c r="G3" s="141" t="s">
        <v>1721</v>
      </c>
      <c r="H3" s="141">
        <v>0</v>
      </c>
      <c r="I3" s="141">
        <v>0</v>
      </c>
      <c r="J3" s="141">
        <v>0</v>
      </c>
      <c r="K3" s="141">
        <v>0</v>
      </c>
    </row>
    <row r="4" spans="1:11" x14ac:dyDescent="0.2">
      <c r="A4" s="141" t="s">
        <v>1321</v>
      </c>
      <c r="B4" s="141" t="s">
        <v>1722</v>
      </c>
      <c r="C4" s="141" t="s">
        <v>1713</v>
      </c>
      <c r="D4" s="141" t="s">
        <v>1329</v>
      </c>
      <c r="E4" s="141" t="s">
        <v>1092</v>
      </c>
      <c r="F4" s="261">
        <v>38376</v>
      </c>
      <c r="G4" s="141" t="s">
        <v>1721</v>
      </c>
      <c r="H4" s="141">
        <v>2</v>
      </c>
      <c r="I4" s="141">
        <v>101014.16</v>
      </c>
      <c r="J4" s="141">
        <v>22425.599999999999</v>
      </c>
      <c r="K4" s="141">
        <v>78588.56</v>
      </c>
    </row>
    <row r="5" spans="1:11" x14ac:dyDescent="0.2">
      <c r="A5" s="141" t="s">
        <v>1321</v>
      </c>
      <c r="B5" s="141" t="s">
        <v>1722</v>
      </c>
      <c r="C5" s="141" t="s">
        <v>1713</v>
      </c>
      <c r="D5" s="141" t="s">
        <v>409</v>
      </c>
      <c r="E5" s="141" t="s">
        <v>1092</v>
      </c>
      <c r="F5" s="261">
        <v>38376</v>
      </c>
      <c r="G5" s="141" t="s">
        <v>1721</v>
      </c>
      <c r="H5" s="141">
        <v>2</v>
      </c>
      <c r="I5" s="141">
        <v>16976.650000000001</v>
      </c>
      <c r="J5" s="141">
        <v>3768.89</v>
      </c>
      <c r="K5" s="141">
        <v>13207.76</v>
      </c>
    </row>
    <row r="6" spans="1:11" x14ac:dyDescent="0.2">
      <c r="A6" s="141" t="s">
        <v>1321</v>
      </c>
      <c r="B6" s="141" t="s">
        <v>1722</v>
      </c>
      <c r="C6" s="141" t="s">
        <v>1713</v>
      </c>
      <c r="D6" s="141" t="s">
        <v>177</v>
      </c>
      <c r="E6" s="141" t="s">
        <v>1092</v>
      </c>
      <c r="F6" s="261">
        <v>38376</v>
      </c>
      <c r="G6" s="141" t="s">
        <v>1721</v>
      </c>
      <c r="H6" s="141">
        <v>6</v>
      </c>
      <c r="I6" s="141">
        <v>19815.77</v>
      </c>
      <c r="J6" s="141">
        <v>4399.1899999999996</v>
      </c>
      <c r="K6" s="141">
        <v>15416.58</v>
      </c>
    </row>
    <row r="7" spans="1:11" x14ac:dyDescent="0.2">
      <c r="A7" s="141" t="s">
        <v>1321</v>
      </c>
      <c r="B7" s="141" t="s">
        <v>1722</v>
      </c>
      <c r="C7" s="141" t="s">
        <v>1713</v>
      </c>
      <c r="D7" s="141" t="s">
        <v>134</v>
      </c>
      <c r="E7" s="141" t="s">
        <v>1092</v>
      </c>
      <c r="F7" s="261">
        <v>38376</v>
      </c>
      <c r="G7" s="141" t="s">
        <v>1721</v>
      </c>
      <c r="H7" s="141">
        <v>10</v>
      </c>
      <c r="I7" s="141">
        <v>10502.96</v>
      </c>
      <c r="J7" s="141">
        <v>2331.6999999999998</v>
      </c>
      <c r="K7" s="141">
        <v>8171.26</v>
      </c>
    </row>
    <row r="8" spans="1:11" x14ac:dyDescent="0.2">
      <c r="A8" s="141" t="s">
        <v>1321</v>
      </c>
      <c r="B8" s="141" t="s">
        <v>1722</v>
      </c>
      <c r="C8" s="141" t="s">
        <v>1713</v>
      </c>
      <c r="D8" s="141" t="s">
        <v>1671</v>
      </c>
      <c r="E8" s="141" t="s">
        <v>1092</v>
      </c>
      <c r="F8" s="261">
        <v>36342</v>
      </c>
      <c r="G8" s="141" t="s">
        <v>1721</v>
      </c>
      <c r="H8" s="141">
        <v>190</v>
      </c>
      <c r="I8" s="141">
        <v>2635.65</v>
      </c>
      <c r="J8" s="141">
        <v>891.46</v>
      </c>
      <c r="K8" s="141">
        <v>1744.19</v>
      </c>
    </row>
    <row r="9" spans="1:11" x14ac:dyDescent="0.2">
      <c r="A9" s="141" t="s">
        <v>1321</v>
      </c>
      <c r="B9" s="141" t="s">
        <v>1722</v>
      </c>
      <c r="C9" s="141" t="s">
        <v>1715</v>
      </c>
      <c r="D9" s="141" t="s">
        <v>1658</v>
      </c>
      <c r="E9" s="141" t="s">
        <v>1092</v>
      </c>
      <c r="F9" s="261">
        <v>36708</v>
      </c>
      <c r="G9" s="141" t="s">
        <v>1721</v>
      </c>
      <c r="H9" s="141">
        <v>1</v>
      </c>
      <c r="I9" s="141">
        <v>15272.02</v>
      </c>
      <c r="J9" s="141">
        <v>4884.16</v>
      </c>
      <c r="K9" s="141">
        <v>10387.86</v>
      </c>
    </row>
    <row r="10" spans="1:11" x14ac:dyDescent="0.2">
      <c r="A10" s="141" t="s">
        <v>1321</v>
      </c>
      <c r="B10" s="141" t="s">
        <v>1722</v>
      </c>
      <c r="C10" s="141" t="s">
        <v>1715</v>
      </c>
      <c r="D10" s="141" t="s">
        <v>1653</v>
      </c>
      <c r="E10" s="141" t="s">
        <v>1092</v>
      </c>
      <c r="F10" s="261">
        <v>36708</v>
      </c>
      <c r="G10" s="141" t="s">
        <v>1721</v>
      </c>
      <c r="H10" s="141">
        <v>1</v>
      </c>
      <c r="I10" s="141">
        <v>19732.57</v>
      </c>
      <c r="J10" s="141">
        <v>6310.69</v>
      </c>
      <c r="K10" s="141">
        <v>13421.88</v>
      </c>
    </row>
    <row r="11" spans="1:11" x14ac:dyDescent="0.2">
      <c r="A11" s="141" t="s">
        <v>1321</v>
      </c>
      <c r="B11" s="141" t="s">
        <v>1722</v>
      </c>
      <c r="C11" s="141" t="s">
        <v>1713</v>
      </c>
      <c r="D11" s="141" t="s">
        <v>1673</v>
      </c>
      <c r="E11" s="141" t="s">
        <v>1092</v>
      </c>
      <c r="F11" s="261">
        <v>36342</v>
      </c>
      <c r="G11" s="141" t="s">
        <v>1721</v>
      </c>
      <c r="H11" s="141">
        <v>1</v>
      </c>
      <c r="I11" s="141">
        <v>49673.83</v>
      </c>
      <c r="J11" s="141">
        <v>16801.21</v>
      </c>
      <c r="K11" s="141">
        <v>32872.620000000003</v>
      </c>
    </row>
    <row r="12" spans="1:11" x14ac:dyDescent="0.2">
      <c r="A12" s="141" t="s">
        <v>1086</v>
      </c>
      <c r="B12" s="141" t="s">
        <v>1088</v>
      </c>
      <c r="C12" s="141" t="s">
        <v>1693</v>
      </c>
      <c r="D12" s="141" t="s">
        <v>1123</v>
      </c>
      <c r="E12" s="141" t="s">
        <v>1092</v>
      </c>
      <c r="F12" s="261">
        <v>41425</v>
      </c>
      <c r="G12" s="141" t="s">
        <v>1721</v>
      </c>
      <c r="H12" s="141">
        <v>6</v>
      </c>
      <c r="I12" s="141">
        <v>138485.73000000001</v>
      </c>
      <c r="J12" s="141">
        <v>5104.9799999999996</v>
      </c>
      <c r="K12" s="141">
        <v>133380.75</v>
      </c>
    </row>
    <row r="13" spans="1:11" x14ac:dyDescent="0.2">
      <c r="A13" s="141" t="s">
        <v>1086</v>
      </c>
      <c r="B13" s="141" t="s">
        <v>1088</v>
      </c>
      <c r="C13" s="141" t="s">
        <v>1693</v>
      </c>
      <c r="D13" s="141" t="s">
        <v>1521</v>
      </c>
      <c r="E13" s="141" t="s">
        <v>1092</v>
      </c>
      <c r="F13" s="261">
        <v>41425</v>
      </c>
      <c r="G13" s="141" t="s">
        <v>1721</v>
      </c>
      <c r="H13" s="141">
        <v>1</v>
      </c>
      <c r="I13" s="141">
        <v>176158.77</v>
      </c>
      <c r="J13" s="141">
        <v>6493.71</v>
      </c>
      <c r="K13" s="141">
        <v>169665.06</v>
      </c>
    </row>
    <row r="14" spans="1:11" x14ac:dyDescent="0.2">
      <c r="A14" s="141" t="s">
        <v>1086</v>
      </c>
      <c r="B14" s="141" t="s">
        <v>1088</v>
      </c>
      <c r="C14" s="141" t="s">
        <v>1693</v>
      </c>
      <c r="D14" s="141" t="s">
        <v>831</v>
      </c>
      <c r="E14" s="141" t="s">
        <v>1092</v>
      </c>
      <c r="F14" s="261">
        <v>41425</v>
      </c>
      <c r="G14" s="141" t="s">
        <v>1721</v>
      </c>
      <c r="H14" s="141">
        <v>1</v>
      </c>
      <c r="I14" s="141">
        <v>634971.12</v>
      </c>
      <c r="J14" s="141">
        <v>23406.83</v>
      </c>
      <c r="K14" s="141">
        <v>611564.29</v>
      </c>
    </row>
    <row r="15" spans="1:11" x14ac:dyDescent="0.2">
      <c r="A15" s="141" t="s">
        <v>1321</v>
      </c>
      <c r="B15" s="141" t="s">
        <v>1372</v>
      </c>
      <c r="C15" s="141" t="s">
        <v>1699</v>
      </c>
      <c r="D15" s="141" t="s">
        <v>1328</v>
      </c>
      <c r="E15" s="141" t="s">
        <v>1092</v>
      </c>
      <c r="F15" s="261">
        <v>41437</v>
      </c>
      <c r="G15" s="141" t="s">
        <v>1721</v>
      </c>
      <c r="H15" s="141">
        <v>1</v>
      </c>
      <c r="I15" s="141">
        <v>977795.31</v>
      </c>
      <c r="J15" s="141">
        <v>38796.870000000003</v>
      </c>
      <c r="K15" s="141">
        <v>938998.44</v>
      </c>
    </row>
    <row r="16" spans="1:11" x14ac:dyDescent="0.2">
      <c r="A16" s="141" t="s">
        <v>1321</v>
      </c>
      <c r="B16" s="141" t="s">
        <v>1372</v>
      </c>
      <c r="C16" s="141" t="s">
        <v>1699</v>
      </c>
      <c r="D16" s="141" t="s">
        <v>1687</v>
      </c>
      <c r="E16" s="141" t="s">
        <v>1090</v>
      </c>
      <c r="F16" s="261">
        <v>40252</v>
      </c>
      <c r="G16" s="141" t="s">
        <v>1721</v>
      </c>
      <c r="H16" s="141">
        <v>1</v>
      </c>
      <c r="I16" s="141">
        <v>550479.01</v>
      </c>
      <c r="J16" s="141">
        <v>6829.99</v>
      </c>
      <c r="K16" s="141">
        <v>543649.02</v>
      </c>
    </row>
    <row r="17" spans="1:11" x14ac:dyDescent="0.2">
      <c r="A17" s="141" t="s">
        <v>1321</v>
      </c>
      <c r="B17" s="141" t="s">
        <v>1722</v>
      </c>
      <c r="C17" s="141" t="s">
        <v>1713</v>
      </c>
      <c r="D17" s="141" t="s">
        <v>1669</v>
      </c>
      <c r="E17" s="141" t="s">
        <v>1092</v>
      </c>
      <c r="F17" s="261">
        <v>40168</v>
      </c>
      <c r="G17" s="141" t="s">
        <v>1721</v>
      </c>
      <c r="H17" s="141">
        <v>1</v>
      </c>
      <c r="I17" s="141">
        <v>7229.68</v>
      </c>
      <c r="J17" s="141">
        <v>980.71</v>
      </c>
      <c r="K17" s="141">
        <v>6248.97</v>
      </c>
    </row>
    <row r="18" spans="1:11" x14ac:dyDescent="0.2">
      <c r="A18" s="141" t="s">
        <v>1321</v>
      </c>
      <c r="B18" s="141" t="s">
        <v>1722</v>
      </c>
      <c r="C18" s="141" t="s">
        <v>1713</v>
      </c>
      <c r="D18" s="141" t="s">
        <v>150</v>
      </c>
      <c r="E18" s="141" t="s">
        <v>1337</v>
      </c>
      <c r="F18" s="261">
        <v>38376</v>
      </c>
      <c r="G18" s="141" t="s">
        <v>1721</v>
      </c>
      <c r="H18" s="141">
        <v>2</v>
      </c>
      <c r="I18" s="141">
        <v>5570.23</v>
      </c>
      <c r="J18" s="141">
        <v>2906.23</v>
      </c>
      <c r="K18" s="141">
        <v>2664</v>
      </c>
    </row>
    <row r="19" spans="1:11" x14ac:dyDescent="0.2">
      <c r="A19" s="141" t="s">
        <v>1321</v>
      </c>
      <c r="B19" s="141" t="s">
        <v>1722</v>
      </c>
      <c r="C19" s="141" t="s">
        <v>1713</v>
      </c>
      <c r="D19" s="141" t="s">
        <v>282</v>
      </c>
      <c r="E19" s="141" t="s">
        <v>1092</v>
      </c>
      <c r="F19" s="261">
        <v>38376</v>
      </c>
      <c r="G19" s="141" t="s">
        <v>1721</v>
      </c>
      <c r="H19" s="141">
        <v>4</v>
      </c>
      <c r="I19" s="141">
        <v>9594.98</v>
      </c>
      <c r="J19" s="141">
        <v>2130.13</v>
      </c>
      <c r="K19" s="141">
        <v>7464.85</v>
      </c>
    </row>
    <row r="20" spans="1:11" x14ac:dyDescent="0.2">
      <c r="A20" s="141" t="s">
        <v>1321</v>
      </c>
      <c r="B20" s="141" t="s">
        <v>1722</v>
      </c>
      <c r="C20" s="141" t="s">
        <v>1717</v>
      </c>
      <c r="D20" s="141" t="s">
        <v>1663</v>
      </c>
      <c r="E20" s="141" t="s">
        <v>1090</v>
      </c>
      <c r="F20" s="261">
        <v>36708</v>
      </c>
      <c r="G20" s="141" t="s">
        <v>1721</v>
      </c>
      <c r="H20" s="141">
        <v>1</v>
      </c>
      <c r="I20" s="141">
        <v>36100.949999999997</v>
      </c>
      <c r="J20" s="141">
        <v>1443.29</v>
      </c>
      <c r="K20" s="141">
        <v>34657.660000000003</v>
      </c>
    </row>
    <row r="21" spans="1:11" x14ac:dyDescent="0.2">
      <c r="A21" s="141" t="s">
        <v>1086</v>
      </c>
      <c r="B21" s="141" t="s">
        <v>1088</v>
      </c>
      <c r="C21" s="141" t="s">
        <v>1693</v>
      </c>
      <c r="D21" s="141" t="s">
        <v>1510</v>
      </c>
      <c r="E21" s="141" t="s">
        <v>1092</v>
      </c>
      <c r="F21" s="261">
        <v>41425</v>
      </c>
      <c r="G21" s="141" t="s">
        <v>1721</v>
      </c>
      <c r="H21" s="141">
        <v>2</v>
      </c>
      <c r="I21" s="141">
        <v>4475.55</v>
      </c>
      <c r="J21" s="141">
        <v>164.98</v>
      </c>
      <c r="K21" s="141">
        <v>4310.57</v>
      </c>
    </row>
    <row r="22" spans="1:11" x14ac:dyDescent="0.2">
      <c r="A22" s="141" t="s">
        <v>1086</v>
      </c>
      <c r="B22" s="141" t="s">
        <v>1088</v>
      </c>
      <c r="C22" s="141" t="s">
        <v>1693</v>
      </c>
      <c r="D22" s="141" t="s">
        <v>1526</v>
      </c>
      <c r="E22" s="141" t="s">
        <v>1092</v>
      </c>
      <c r="F22" s="261">
        <v>41425</v>
      </c>
      <c r="G22" s="141" t="s">
        <v>1721</v>
      </c>
      <c r="H22" s="141">
        <v>1</v>
      </c>
      <c r="I22" s="141">
        <v>30123.03</v>
      </c>
      <c r="J22" s="141">
        <v>1110.42</v>
      </c>
      <c r="K22" s="141">
        <v>29012.61</v>
      </c>
    </row>
    <row r="23" spans="1:11" x14ac:dyDescent="0.2">
      <c r="A23" s="141" t="s">
        <v>1321</v>
      </c>
      <c r="B23" s="141" t="s">
        <v>1372</v>
      </c>
      <c r="C23" s="141" t="s">
        <v>1699</v>
      </c>
      <c r="D23" s="141" t="s">
        <v>267</v>
      </c>
      <c r="E23" s="141" t="s">
        <v>1092</v>
      </c>
      <c r="F23" s="261">
        <v>41437</v>
      </c>
      <c r="G23" s="141" t="s">
        <v>1721</v>
      </c>
      <c r="H23" s="141">
        <v>4</v>
      </c>
      <c r="I23" s="141">
        <v>140735.51</v>
      </c>
      <c r="J23" s="141">
        <v>5584.09</v>
      </c>
      <c r="K23" s="141">
        <v>135151.42000000001</v>
      </c>
    </row>
    <row r="24" spans="1:11" x14ac:dyDescent="0.2">
      <c r="A24" s="141" t="s">
        <v>1321</v>
      </c>
      <c r="B24" s="141" t="s">
        <v>1372</v>
      </c>
      <c r="C24" s="141" t="s">
        <v>1699</v>
      </c>
      <c r="D24" s="141" t="s">
        <v>1403</v>
      </c>
      <c r="E24" s="141" t="s">
        <v>1325</v>
      </c>
      <c r="F24" s="261">
        <v>41437</v>
      </c>
      <c r="G24" s="141" t="s">
        <v>1721</v>
      </c>
      <c r="H24" s="141">
        <v>2</v>
      </c>
      <c r="I24" s="141">
        <v>873929.55</v>
      </c>
      <c r="J24" s="141">
        <v>27331.88</v>
      </c>
      <c r="K24" s="141">
        <v>846597.67</v>
      </c>
    </row>
    <row r="25" spans="1:11" x14ac:dyDescent="0.2">
      <c r="A25" s="141" t="s">
        <v>1321</v>
      </c>
      <c r="B25" s="141" t="s">
        <v>1372</v>
      </c>
      <c r="C25" s="141" t="s">
        <v>1703</v>
      </c>
      <c r="D25" s="141" t="s">
        <v>679</v>
      </c>
      <c r="E25" s="141" t="s">
        <v>1325</v>
      </c>
      <c r="F25" s="261">
        <v>41465</v>
      </c>
      <c r="G25" s="141" t="s">
        <v>1721</v>
      </c>
      <c r="H25" s="141">
        <v>1</v>
      </c>
      <c r="I25" s="141">
        <v>328606.59999999998</v>
      </c>
      <c r="J25" s="141">
        <v>10277.07</v>
      </c>
      <c r="K25" s="141">
        <v>318329.53000000003</v>
      </c>
    </row>
    <row r="26" spans="1:11" x14ac:dyDescent="0.2">
      <c r="A26" s="141" t="s">
        <v>1321</v>
      </c>
      <c r="B26" s="141" t="s">
        <v>1722</v>
      </c>
      <c r="C26" s="141" t="s">
        <v>1713</v>
      </c>
      <c r="D26" s="141" t="s">
        <v>1706</v>
      </c>
      <c r="E26" s="141" t="s">
        <v>1092</v>
      </c>
      <c r="F26" s="261">
        <v>41431</v>
      </c>
      <c r="G26" s="141" t="s">
        <v>1721</v>
      </c>
      <c r="H26" s="141">
        <v>0</v>
      </c>
      <c r="I26" s="141">
        <v>0</v>
      </c>
      <c r="J26" s="141">
        <v>0</v>
      </c>
      <c r="K26" s="141">
        <v>0</v>
      </c>
    </row>
    <row r="27" spans="1:11" x14ac:dyDescent="0.2">
      <c r="A27" s="141" t="s">
        <v>1321</v>
      </c>
      <c r="B27" s="141" t="s">
        <v>1722</v>
      </c>
      <c r="C27" s="141" t="s">
        <v>1713</v>
      </c>
      <c r="D27" s="141" t="s">
        <v>1327</v>
      </c>
      <c r="E27" s="141" t="s">
        <v>1092</v>
      </c>
      <c r="F27" s="261">
        <v>38376</v>
      </c>
      <c r="G27" s="141" t="s">
        <v>1721</v>
      </c>
      <c r="H27" s="141">
        <v>2</v>
      </c>
      <c r="I27" s="141">
        <v>44232.06</v>
      </c>
      <c r="J27" s="141">
        <v>9819.7199999999993</v>
      </c>
      <c r="K27" s="141">
        <v>34412.339999999997</v>
      </c>
    </row>
    <row r="28" spans="1:11" x14ac:dyDescent="0.2">
      <c r="A28" s="141" t="s">
        <v>1321</v>
      </c>
      <c r="B28" s="141" t="s">
        <v>1722</v>
      </c>
      <c r="C28" s="141" t="s">
        <v>1713</v>
      </c>
      <c r="D28" s="141" t="s">
        <v>1672</v>
      </c>
      <c r="E28" s="141" t="s">
        <v>1092</v>
      </c>
      <c r="F28" s="261">
        <v>36342</v>
      </c>
      <c r="G28" s="141" t="s">
        <v>1721</v>
      </c>
      <c r="H28" s="141">
        <v>2280</v>
      </c>
      <c r="I28" s="141">
        <v>4994.8</v>
      </c>
      <c r="J28" s="141">
        <v>1689.39</v>
      </c>
      <c r="K28" s="141">
        <v>3305.41</v>
      </c>
    </row>
    <row r="29" spans="1:11" x14ac:dyDescent="0.2">
      <c r="A29" s="141" t="s">
        <v>1321</v>
      </c>
      <c r="B29" s="141" t="s">
        <v>1372</v>
      </c>
      <c r="C29" s="141" t="s">
        <v>1699</v>
      </c>
      <c r="D29" s="141" t="s">
        <v>330</v>
      </c>
      <c r="E29" s="141" t="s">
        <v>1092</v>
      </c>
      <c r="F29" s="261">
        <v>41437</v>
      </c>
      <c r="G29" s="141" t="s">
        <v>1721</v>
      </c>
      <c r="H29" s="141">
        <v>6</v>
      </c>
      <c r="I29" s="141">
        <v>124997.43</v>
      </c>
      <c r="J29" s="141">
        <v>4959.6400000000003</v>
      </c>
      <c r="K29" s="141">
        <v>120037.79</v>
      </c>
    </row>
    <row r="30" spans="1:11" x14ac:dyDescent="0.2">
      <c r="A30" s="141" t="s">
        <v>1321</v>
      </c>
      <c r="B30" s="141" t="s">
        <v>1372</v>
      </c>
      <c r="C30" s="141" t="s">
        <v>1699</v>
      </c>
      <c r="D30" s="141" t="s">
        <v>617</v>
      </c>
      <c r="E30" s="141" t="s">
        <v>1092</v>
      </c>
      <c r="F30" s="261">
        <v>41437</v>
      </c>
      <c r="G30" s="141" t="s">
        <v>1721</v>
      </c>
      <c r="H30" s="141">
        <v>10800</v>
      </c>
      <c r="I30" s="141">
        <v>90523.32</v>
      </c>
      <c r="J30" s="141">
        <v>3591.78</v>
      </c>
      <c r="K30" s="141">
        <v>86931.54</v>
      </c>
    </row>
    <row r="31" spans="1:11" x14ac:dyDescent="0.2">
      <c r="A31" s="141" t="s">
        <v>1321</v>
      </c>
      <c r="B31" s="141" t="s">
        <v>1372</v>
      </c>
      <c r="C31" s="141" t="s">
        <v>1703</v>
      </c>
      <c r="D31" s="141" t="s">
        <v>1682</v>
      </c>
      <c r="E31" s="141" t="s">
        <v>1092</v>
      </c>
      <c r="F31" s="261">
        <v>41465</v>
      </c>
      <c r="G31" s="141" t="s">
        <v>1721</v>
      </c>
      <c r="H31" s="141">
        <v>2</v>
      </c>
      <c r="I31" s="141">
        <v>170351.97</v>
      </c>
      <c r="J31" s="141">
        <v>6759.21</v>
      </c>
      <c r="K31" s="141">
        <v>163592.76</v>
      </c>
    </row>
    <row r="32" spans="1:11" x14ac:dyDescent="0.2">
      <c r="A32" s="141" t="s">
        <v>1321</v>
      </c>
      <c r="B32" s="141" t="s">
        <v>1722</v>
      </c>
      <c r="C32" s="141" t="s">
        <v>1713</v>
      </c>
      <c r="D32" s="141" t="s">
        <v>1705</v>
      </c>
      <c r="E32" s="141" t="s">
        <v>1092</v>
      </c>
      <c r="F32" s="261">
        <v>41431</v>
      </c>
      <c r="G32" s="141" t="s">
        <v>1721</v>
      </c>
      <c r="H32" s="141">
        <v>0</v>
      </c>
      <c r="I32" s="141">
        <v>0</v>
      </c>
      <c r="J32" s="141">
        <v>0</v>
      </c>
      <c r="K32" s="141">
        <v>0</v>
      </c>
    </row>
    <row r="33" spans="1:11" x14ac:dyDescent="0.2">
      <c r="A33" s="141" t="s">
        <v>1321</v>
      </c>
      <c r="B33" s="141" t="s">
        <v>1722</v>
      </c>
      <c r="C33" s="141" t="s">
        <v>1713</v>
      </c>
      <c r="D33" s="141" t="s">
        <v>1652</v>
      </c>
      <c r="E33" s="141" t="s">
        <v>1092</v>
      </c>
      <c r="F33" s="261">
        <v>41263</v>
      </c>
      <c r="G33" s="141" t="s">
        <v>1721</v>
      </c>
      <c r="H33" s="141">
        <v>9</v>
      </c>
      <c r="I33" s="141">
        <v>23234.12</v>
      </c>
      <c r="J33" s="141">
        <v>1505.67</v>
      </c>
      <c r="K33" s="141">
        <v>21728.45</v>
      </c>
    </row>
    <row r="34" spans="1:11" x14ac:dyDescent="0.2">
      <c r="A34" s="141" t="s">
        <v>1321</v>
      </c>
      <c r="B34" s="141" t="s">
        <v>1722</v>
      </c>
      <c r="C34" s="141" t="s">
        <v>1715</v>
      </c>
      <c r="D34" s="141" t="s">
        <v>1652</v>
      </c>
      <c r="E34" s="141" t="s">
        <v>1092</v>
      </c>
      <c r="F34" s="261">
        <v>41068</v>
      </c>
      <c r="G34" s="141" t="s">
        <v>1721</v>
      </c>
      <c r="H34" s="141">
        <v>3</v>
      </c>
      <c r="I34" s="141">
        <v>24919.759999999998</v>
      </c>
      <c r="J34" s="141">
        <v>1614.9</v>
      </c>
      <c r="K34" s="141">
        <v>23304.86</v>
      </c>
    </row>
    <row r="35" spans="1:11" x14ac:dyDescent="0.2">
      <c r="A35" s="141" t="s">
        <v>1321</v>
      </c>
      <c r="B35" s="141" t="s">
        <v>1722</v>
      </c>
      <c r="C35" s="141" t="s">
        <v>1715</v>
      </c>
      <c r="D35" s="141" t="s">
        <v>1660</v>
      </c>
      <c r="E35" s="141" t="s">
        <v>1092</v>
      </c>
      <c r="F35" s="261">
        <v>41262</v>
      </c>
      <c r="G35" s="141" t="s">
        <v>1721</v>
      </c>
      <c r="H35" s="141">
        <v>0</v>
      </c>
      <c r="I35" s="141">
        <v>0</v>
      </c>
      <c r="J35" s="141">
        <v>0</v>
      </c>
      <c r="K35" s="141">
        <v>0</v>
      </c>
    </row>
    <row r="36" spans="1:11" x14ac:dyDescent="0.2">
      <c r="A36" s="141" t="s">
        <v>1321</v>
      </c>
      <c r="B36" s="141" t="s">
        <v>1722</v>
      </c>
      <c r="C36" s="141" t="s">
        <v>1713</v>
      </c>
      <c r="D36" s="141" t="s">
        <v>267</v>
      </c>
      <c r="E36" s="141" t="s">
        <v>1092</v>
      </c>
      <c r="F36" s="261">
        <v>38376</v>
      </c>
      <c r="G36" s="141" t="s">
        <v>1721</v>
      </c>
      <c r="H36" s="141">
        <v>2</v>
      </c>
      <c r="I36" s="141">
        <v>146439.82</v>
      </c>
      <c r="J36" s="141">
        <v>32510.3</v>
      </c>
      <c r="K36" s="141">
        <v>113929.52</v>
      </c>
    </row>
    <row r="37" spans="1:11" x14ac:dyDescent="0.2">
      <c r="A37" s="141" t="s">
        <v>1321</v>
      </c>
      <c r="B37" s="141" t="s">
        <v>1722</v>
      </c>
      <c r="C37" s="141" t="s">
        <v>1713</v>
      </c>
      <c r="D37" s="141" t="s">
        <v>147</v>
      </c>
      <c r="E37" s="141" t="s">
        <v>1325</v>
      </c>
      <c r="F37" s="261">
        <v>38376</v>
      </c>
      <c r="G37" s="141" t="s">
        <v>1721</v>
      </c>
      <c r="H37" s="141">
        <v>2</v>
      </c>
      <c r="I37" s="141">
        <v>97665.26</v>
      </c>
      <c r="J37" s="141">
        <v>21027.35</v>
      </c>
      <c r="K37" s="141">
        <v>76637.91</v>
      </c>
    </row>
    <row r="38" spans="1:11" x14ac:dyDescent="0.2">
      <c r="A38" s="141" t="s">
        <v>1321</v>
      </c>
      <c r="B38" s="141" t="s">
        <v>1722</v>
      </c>
      <c r="C38" s="141" t="s">
        <v>1713</v>
      </c>
      <c r="D38" s="141" t="s">
        <v>59</v>
      </c>
      <c r="E38" s="141" t="s">
        <v>1092</v>
      </c>
      <c r="F38" s="261">
        <v>38376</v>
      </c>
      <c r="G38" s="141" t="s">
        <v>1721</v>
      </c>
      <c r="H38" s="141">
        <v>26</v>
      </c>
      <c r="I38" s="141">
        <v>46503.34</v>
      </c>
      <c r="J38" s="141">
        <v>10323.950000000001</v>
      </c>
      <c r="K38" s="141">
        <v>36179.39</v>
      </c>
    </row>
    <row r="39" spans="1:11" x14ac:dyDescent="0.2">
      <c r="A39" s="141" t="s">
        <v>1321</v>
      </c>
      <c r="B39" s="141" t="s">
        <v>1722</v>
      </c>
      <c r="C39" s="141" t="s">
        <v>1713</v>
      </c>
      <c r="D39" s="141" t="s">
        <v>1348</v>
      </c>
      <c r="E39" s="141" t="s">
        <v>1092</v>
      </c>
      <c r="F39" s="261">
        <v>38376</v>
      </c>
      <c r="G39" s="141" t="s">
        <v>1721</v>
      </c>
      <c r="H39" s="141">
        <v>500</v>
      </c>
      <c r="I39" s="141">
        <v>12434.07</v>
      </c>
      <c r="J39" s="141">
        <v>2760.42</v>
      </c>
      <c r="K39" s="141">
        <v>9673.65</v>
      </c>
    </row>
    <row r="40" spans="1:11" x14ac:dyDescent="0.2">
      <c r="A40" s="141" t="s">
        <v>1321</v>
      </c>
      <c r="B40" s="141" t="s">
        <v>1722</v>
      </c>
      <c r="C40" s="141" t="s">
        <v>1715</v>
      </c>
      <c r="D40" s="141" t="s">
        <v>130</v>
      </c>
      <c r="E40" s="141" t="s">
        <v>1092</v>
      </c>
      <c r="F40" s="261">
        <v>36708</v>
      </c>
      <c r="G40" s="141" t="s">
        <v>1721</v>
      </c>
      <c r="H40" s="141">
        <v>1</v>
      </c>
      <c r="I40" s="141">
        <v>42729.8</v>
      </c>
      <c r="J40" s="141">
        <v>13665.46</v>
      </c>
      <c r="K40" s="141">
        <v>29064.34</v>
      </c>
    </row>
    <row r="41" spans="1:11" x14ac:dyDescent="0.2">
      <c r="A41" s="141" t="s">
        <v>1321</v>
      </c>
      <c r="B41" s="141" t="s">
        <v>1722</v>
      </c>
      <c r="C41" s="141" t="s">
        <v>1715</v>
      </c>
      <c r="D41" s="141" t="s">
        <v>1003</v>
      </c>
      <c r="E41" s="141" t="s">
        <v>1092</v>
      </c>
      <c r="F41" s="261">
        <v>36708</v>
      </c>
      <c r="G41" s="141" t="s">
        <v>1721</v>
      </c>
      <c r="H41" s="141">
        <v>1</v>
      </c>
      <c r="I41" s="141">
        <v>14735.02</v>
      </c>
      <c r="J41" s="141">
        <v>4712.42</v>
      </c>
      <c r="K41" s="141">
        <v>10022.6</v>
      </c>
    </row>
    <row r="42" spans="1:11" x14ac:dyDescent="0.2">
      <c r="A42" s="141" t="s">
        <v>1321</v>
      </c>
      <c r="B42" s="141" t="s">
        <v>1722</v>
      </c>
      <c r="C42" s="141" t="s">
        <v>1715</v>
      </c>
      <c r="D42" s="141" t="s">
        <v>1656</v>
      </c>
      <c r="E42" s="141" t="s">
        <v>1092</v>
      </c>
      <c r="F42" s="261">
        <v>36708</v>
      </c>
      <c r="G42" s="141" t="s">
        <v>1721</v>
      </c>
      <c r="H42" s="141">
        <v>1</v>
      </c>
      <c r="I42" s="141">
        <v>42863.59</v>
      </c>
      <c r="J42" s="141">
        <v>13708.25</v>
      </c>
      <c r="K42" s="141">
        <v>29155.34</v>
      </c>
    </row>
    <row r="43" spans="1:11" x14ac:dyDescent="0.2">
      <c r="A43" s="141" t="s">
        <v>1321</v>
      </c>
      <c r="B43" s="141" t="s">
        <v>1722</v>
      </c>
      <c r="C43" s="141" t="s">
        <v>1713</v>
      </c>
      <c r="D43" s="141" t="s">
        <v>399</v>
      </c>
      <c r="E43" s="141" t="s">
        <v>1092</v>
      </c>
      <c r="F43" s="261">
        <v>36342</v>
      </c>
      <c r="G43" s="141" t="s">
        <v>1721</v>
      </c>
      <c r="H43" s="141">
        <v>15</v>
      </c>
      <c r="I43" s="141">
        <v>18231.25</v>
      </c>
      <c r="J43" s="141">
        <v>6166.37</v>
      </c>
      <c r="K43" s="141">
        <v>12064.88</v>
      </c>
    </row>
    <row r="44" spans="1:11" x14ac:dyDescent="0.2">
      <c r="A44" s="141" t="s">
        <v>1321</v>
      </c>
      <c r="B44" s="141" t="s">
        <v>1722</v>
      </c>
      <c r="C44" s="141" t="s">
        <v>1713</v>
      </c>
      <c r="D44" s="141" t="s">
        <v>691</v>
      </c>
      <c r="E44" s="141" t="s">
        <v>1092</v>
      </c>
      <c r="F44" s="261">
        <v>36342</v>
      </c>
      <c r="G44" s="141" t="s">
        <v>1721</v>
      </c>
      <c r="H44" s="141">
        <v>1</v>
      </c>
      <c r="I44" s="141">
        <v>663963.03</v>
      </c>
      <c r="J44" s="141">
        <v>224572.61</v>
      </c>
      <c r="K44" s="141">
        <v>439390.42</v>
      </c>
    </row>
    <row r="45" spans="1:11" x14ac:dyDescent="0.2">
      <c r="A45" s="141" t="s">
        <v>1086</v>
      </c>
      <c r="B45" s="141" t="s">
        <v>1088</v>
      </c>
      <c r="C45" s="141" t="s">
        <v>1693</v>
      </c>
      <c r="D45" s="141" t="s">
        <v>1137</v>
      </c>
      <c r="E45" s="141" t="s">
        <v>1092</v>
      </c>
      <c r="F45" s="261">
        <v>41425</v>
      </c>
      <c r="G45" s="141" t="s">
        <v>1721</v>
      </c>
      <c r="H45" s="141">
        <v>1</v>
      </c>
      <c r="I45" s="141">
        <v>1406031.79</v>
      </c>
      <c r="J45" s="141">
        <v>51830.31</v>
      </c>
      <c r="K45" s="141">
        <v>1354201.48</v>
      </c>
    </row>
    <row r="46" spans="1:11" x14ac:dyDescent="0.2">
      <c r="A46" s="141" t="s">
        <v>1086</v>
      </c>
      <c r="B46" s="141" t="s">
        <v>1088</v>
      </c>
      <c r="C46" s="141" t="s">
        <v>1693</v>
      </c>
      <c r="D46" s="141" t="s">
        <v>1505</v>
      </c>
      <c r="E46" s="141" t="s">
        <v>1092</v>
      </c>
      <c r="F46" s="261">
        <v>41425</v>
      </c>
      <c r="G46" s="141" t="s">
        <v>1721</v>
      </c>
      <c r="H46" s="141">
        <v>4002</v>
      </c>
      <c r="I46" s="141">
        <v>162552.60999999999</v>
      </c>
      <c r="J46" s="141">
        <v>5992.15</v>
      </c>
      <c r="K46" s="141">
        <v>156560.46</v>
      </c>
    </row>
    <row r="47" spans="1:11" x14ac:dyDescent="0.2">
      <c r="A47" s="141" t="s">
        <v>1321</v>
      </c>
      <c r="B47" s="141" t="s">
        <v>1372</v>
      </c>
      <c r="C47" s="141" t="s">
        <v>1699</v>
      </c>
      <c r="D47" s="141" t="s">
        <v>679</v>
      </c>
      <c r="E47" s="141" t="s">
        <v>1325</v>
      </c>
      <c r="F47" s="261">
        <v>41437</v>
      </c>
      <c r="G47" s="141" t="s">
        <v>1721</v>
      </c>
      <c r="H47" s="141">
        <v>1</v>
      </c>
      <c r="I47" s="141">
        <v>200272.21</v>
      </c>
      <c r="J47" s="141">
        <v>6263.45</v>
      </c>
      <c r="K47" s="141">
        <v>194008.76</v>
      </c>
    </row>
    <row r="48" spans="1:11" x14ac:dyDescent="0.2">
      <c r="A48" s="141" t="s">
        <v>1321</v>
      </c>
      <c r="B48" s="141" t="s">
        <v>1372</v>
      </c>
      <c r="C48" s="141" t="s">
        <v>1699</v>
      </c>
      <c r="D48" s="141" t="s">
        <v>1695</v>
      </c>
      <c r="E48" s="141" t="s">
        <v>1092</v>
      </c>
      <c r="F48" s="261">
        <v>41814</v>
      </c>
      <c r="G48" s="141" t="s">
        <v>1721</v>
      </c>
      <c r="H48" s="141">
        <v>0</v>
      </c>
      <c r="I48" s="141">
        <v>0</v>
      </c>
      <c r="J48" s="141">
        <v>0</v>
      </c>
      <c r="K48" s="141">
        <v>0</v>
      </c>
    </row>
    <row r="49" spans="1:11" x14ac:dyDescent="0.2">
      <c r="A49" s="141" t="s">
        <v>1321</v>
      </c>
      <c r="B49" s="141" t="s">
        <v>1372</v>
      </c>
      <c r="C49" s="141" t="s">
        <v>1703</v>
      </c>
      <c r="D49" s="141" t="s">
        <v>1683</v>
      </c>
      <c r="E49" s="141" t="s">
        <v>1092</v>
      </c>
      <c r="F49" s="261">
        <v>41465</v>
      </c>
      <c r="G49" s="141" t="s">
        <v>1721</v>
      </c>
      <c r="H49" s="141">
        <v>8400</v>
      </c>
      <c r="I49" s="141">
        <v>158756.94</v>
      </c>
      <c r="J49" s="141">
        <v>6299.14</v>
      </c>
      <c r="K49" s="141">
        <v>152457.79999999999</v>
      </c>
    </row>
    <row r="50" spans="1:11" x14ac:dyDescent="0.2">
      <c r="A50" s="141" t="s">
        <v>1321</v>
      </c>
      <c r="B50" s="141" t="s">
        <v>1372</v>
      </c>
      <c r="C50" s="141" t="s">
        <v>1703</v>
      </c>
      <c r="D50" s="141" t="s">
        <v>1403</v>
      </c>
      <c r="E50" s="141" t="s">
        <v>1325</v>
      </c>
      <c r="F50" s="261">
        <v>41465</v>
      </c>
      <c r="G50" s="141" t="s">
        <v>1721</v>
      </c>
      <c r="H50" s="141">
        <v>1</v>
      </c>
      <c r="I50" s="141">
        <v>760664.01</v>
      </c>
      <c r="J50" s="141">
        <v>23789.54</v>
      </c>
      <c r="K50" s="141">
        <v>736874.47</v>
      </c>
    </row>
    <row r="51" spans="1:11" x14ac:dyDescent="0.2">
      <c r="A51" s="141" t="s">
        <v>1321</v>
      </c>
      <c r="B51" s="141" t="s">
        <v>1722</v>
      </c>
      <c r="C51" s="141" t="s">
        <v>1713</v>
      </c>
      <c r="D51" s="141" t="s">
        <v>1708</v>
      </c>
      <c r="E51" s="141" t="s">
        <v>1092</v>
      </c>
      <c r="F51" s="261">
        <v>41263</v>
      </c>
      <c r="G51" s="141" t="s">
        <v>1721</v>
      </c>
      <c r="H51" s="141">
        <v>0</v>
      </c>
      <c r="I51" s="141">
        <v>0</v>
      </c>
      <c r="J51" s="141">
        <v>0</v>
      </c>
      <c r="K51" s="141">
        <v>0</v>
      </c>
    </row>
    <row r="52" spans="1:11" x14ac:dyDescent="0.2">
      <c r="A52" s="141" t="s">
        <v>1321</v>
      </c>
      <c r="B52" s="141" t="s">
        <v>1722</v>
      </c>
      <c r="C52" s="141" t="s">
        <v>1713</v>
      </c>
      <c r="D52" s="141" t="s">
        <v>631</v>
      </c>
      <c r="E52" s="141" t="s">
        <v>1092</v>
      </c>
      <c r="F52" s="261">
        <v>38376</v>
      </c>
      <c r="G52" s="141" t="s">
        <v>1721</v>
      </c>
      <c r="H52" s="141">
        <v>2</v>
      </c>
      <c r="I52" s="141">
        <v>366376.77</v>
      </c>
      <c r="J52" s="141">
        <v>81337.289999999994</v>
      </c>
      <c r="K52" s="141">
        <v>285039.48</v>
      </c>
    </row>
    <row r="53" spans="1:11" x14ac:dyDescent="0.2">
      <c r="A53" s="141" t="s">
        <v>1321</v>
      </c>
      <c r="B53" s="141" t="s">
        <v>1722</v>
      </c>
      <c r="C53" s="141" t="s">
        <v>1713</v>
      </c>
      <c r="D53" s="141" t="s">
        <v>1375</v>
      </c>
      <c r="E53" s="141" t="s">
        <v>1092</v>
      </c>
      <c r="F53" s="261">
        <v>38376</v>
      </c>
      <c r="G53" s="141" t="s">
        <v>1721</v>
      </c>
      <c r="H53" s="141">
        <v>2</v>
      </c>
      <c r="I53" s="141">
        <v>10162.81</v>
      </c>
      <c r="J53" s="141">
        <v>2256.19</v>
      </c>
      <c r="K53" s="141">
        <v>7906.62</v>
      </c>
    </row>
    <row r="54" spans="1:11" x14ac:dyDescent="0.2">
      <c r="A54" s="141" t="s">
        <v>1321</v>
      </c>
      <c r="B54" s="141" t="s">
        <v>1722</v>
      </c>
      <c r="C54" s="141" t="s">
        <v>1713</v>
      </c>
      <c r="D54" s="141" t="s">
        <v>1670</v>
      </c>
      <c r="E54" s="141" t="s">
        <v>1092</v>
      </c>
      <c r="F54" s="261">
        <v>38376</v>
      </c>
      <c r="G54" s="141" t="s">
        <v>1721</v>
      </c>
      <c r="H54" s="141">
        <v>8</v>
      </c>
      <c r="I54" s="141">
        <v>38553.86</v>
      </c>
      <c r="J54" s="141">
        <v>8559.1299999999992</v>
      </c>
      <c r="K54" s="141">
        <v>29994.73</v>
      </c>
    </row>
    <row r="55" spans="1:11" x14ac:dyDescent="0.2">
      <c r="A55" s="141" t="s">
        <v>1321</v>
      </c>
      <c r="B55" s="141" t="s">
        <v>1722</v>
      </c>
      <c r="C55" s="141" t="s">
        <v>1713</v>
      </c>
      <c r="D55" s="141" t="s">
        <v>617</v>
      </c>
      <c r="E55" s="141" t="s">
        <v>1092</v>
      </c>
      <c r="F55" s="261">
        <v>38376</v>
      </c>
      <c r="G55" s="141" t="s">
        <v>1721</v>
      </c>
      <c r="H55" s="141">
        <v>2</v>
      </c>
      <c r="I55" s="141">
        <v>21519.22</v>
      </c>
      <c r="J55" s="141">
        <v>4777.3599999999997</v>
      </c>
      <c r="K55" s="141">
        <v>16741.86</v>
      </c>
    </row>
    <row r="56" spans="1:11" x14ac:dyDescent="0.2">
      <c r="A56" s="141" t="s">
        <v>1321</v>
      </c>
      <c r="B56" s="141" t="s">
        <v>1722</v>
      </c>
      <c r="C56" s="141" t="s">
        <v>1713</v>
      </c>
      <c r="D56" s="141" t="s">
        <v>72</v>
      </c>
      <c r="E56" s="141" t="s">
        <v>1092</v>
      </c>
      <c r="F56" s="261">
        <v>38376</v>
      </c>
      <c r="G56" s="141" t="s">
        <v>1721</v>
      </c>
      <c r="H56" s="141">
        <v>6</v>
      </c>
      <c r="I56" s="141">
        <v>8231.33</v>
      </c>
      <c r="J56" s="141">
        <v>1827.39</v>
      </c>
      <c r="K56" s="141">
        <v>6403.94</v>
      </c>
    </row>
    <row r="57" spans="1:11" x14ac:dyDescent="0.2">
      <c r="A57" s="141" t="s">
        <v>1321</v>
      </c>
      <c r="B57" s="141" t="s">
        <v>1722</v>
      </c>
      <c r="C57" s="141" t="s">
        <v>1713</v>
      </c>
      <c r="D57" s="141" t="s">
        <v>130</v>
      </c>
      <c r="E57" s="141" t="s">
        <v>1092</v>
      </c>
      <c r="F57" s="261">
        <v>36342</v>
      </c>
      <c r="G57" s="141" t="s">
        <v>1721</v>
      </c>
      <c r="H57" s="141">
        <v>1</v>
      </c>
      <c r="I57" s="141">
        <v>30805.360000000001</v>
      </c>
      <c r="J57" s="141">
        <v>10419.32</v>
      </c>
      <c r="K57" s="141">
        <v>20386.04</v>
      </c>
    </row>
    <row r="58" spans="1:11" x14ac:dyDescent="0.2">
      <c r="A58" s="141" t="s">
        <v>1321</v>
      </c>
      <c r="B58" s="141" t="s">
        <v>1722</v>
      </c>
      <c r="C58" s="141" t="s">
        <v>1715</v>
      </c>
      <c r="D58" s="141" t="s">
        <v>1655</v>
      </c>
      <c r="E58" s="141" t="s">
        <v>1092</v>
      </c>
      <c r="F58" s="261">
        <v>36708</v>
      </c>
      <c r="G58" s="141" t="s">
        <v>1721</v>
      </c>
      <c r="H58" s="141">
        <v>1</v>
      </c>
      <c r="I58" s="141">
        <v>12140.58</v>
      </c>
      <c r="J58" s="141">
        <v>3882.69</v>
      </c>
      <c r="K58" s="141">
        <v>8257.89</v>
      </c>
    </row>
    <row r="59" spans="1:11" x14ac:dyDescent="0.2">
      <c r="A59" s="141" t="s">
        <v>1321</v>
      </c>
      <c r="B59" s="141" t="s">
        <v>1722</v>
      </c>
      <c r="C59" s="141" t="s">
        <v>1715</v>
      </c>
      <c r="D59" s="141" t="s">
        <v>1651</v>
      </c>
      <c r="E59" s="141" t="s">
        <v>1092</v>
      </c>
      <c r="F59" s="261">
        <v>36708</v>
      </c>
      <c r="G59" s="141" t="s">
        <v>1721</v>
      </c>
      <c r="H59" s="141">
        <v>1</v>
      </c>
      <c r="I59" s="141">
        <v>727556.31</v>
      </c>
      <c r="J59" s="141">
        <v>232680.47</v>
      </c>
      <c r="K59" s="141">
        <v>494875.84</v>
      </c>
    </row>
    <row r="60" spans="1:11" x14ac:dyDescent="0.2">
      <c r="A60" s="141" t="s">
        <v>1321</v>
      </c>
      <c r="B60" s="141" t="s">
        <v>1722</v>
      </c>
      <c r="C60" s="141" t="s">
        <v>1715</v>
      </c>
      <c r="D60" s="141" t="s">
        <v>125</v>
      </c>
      <c r="E60" s="141" t="s">
        <v>1092</v>
      </c>
      <c r="F60" s="261">
        <v>36708</v>
      </c>
      <c r="G60" s="141" t="s">
        <v>1721</v>
      </c>
      <c r="H60" s="141">
        <v>1</v>
      </c>
      <c r="I60" s="141">
        <v>28284.21</v>
      </c>
      <c r="J60" s="141">
        <v>9045.6</v>
      </c>
      <c r="K60" s="141">
        <v>19238.61</v>
      </c>
    </row>
    <row r="61" spans="1:11" x14ac:dyDescent="0.2">
      <c r="A61" s="141" t="s">
        <v>1321</v>
      </c>
      <c r="B61" s="141" t="s">
        <v>1722</v>
      </c>
      <c r="C61" s="141" t="s">
        <v>1713</v>
      </c>
      <c r="D61" s="141" t="s">
        <v>1674</v>
      </c>
      <c r="E61" s="141" t="s">
        <v>1325</v>
      </c>
      <c r="F61" s="261">
        <v>36342</v>
      </c>
      <c r="G61" s="141" t="s">
        <v>1721</v>
      </c>
      <c r="H61" s="141">
        <v>1</v>
      </c>
      <c r="I61" s="141">
        <v>175391.53</v>
      </c>
      <c r="J61" s="141">
        <v>63107.77</v>
      </c>
      <c r="K61" s="141">
        <v>112283.76</v>
      </c>
    </row>
    <row r="62" spans="1:11" x14ac:dyDescent="0.2">
      <c r="A62" s="141" t="s">
        <v>1086</v>
      </c>
      <c r="B62" s="141" t="s">
        <v>1088</v>
      </c>
      <c r="C62" s="141" t="s">
        <v>1693</v>
      </c>
      <c r="D62" s="141" t="s">
        <v>1151</v>
      </c>
      <c r="E62" s="141" t="s">
        <v>1092</v>
      </c>
      <c r="F62" s="261">
        <v>41425</v>
      </c>
      <c r="G62" s="141" t="s">
        <v>1721</v>
      </c>
      <c r="H62" s="141">
        <v>1</v>
      </c>
      <c r="I62" s="141">
        <v>55473.62</v>
      </c>
      <c r="J62" s="141">
        <v>2044.91</v>
      </c>
      <c r="K62" s="141">
        <v>53428.71</v>
      </c>
    </row>
    <row r="63" spans="1:11" x14ac:dyDescent="0.2">
      <c r="A63" s="141" t="s">
        <v>1086</v>
      </c>
      <c r="B63" s="141" t="s">
        <v>1088</v>
      </c>
      <c r="C63" s="141" t="s">
        <v>1693</v>
      </c>
      <c r="D63" s="141" t="s">
        <v>1512</v>
      </c>
      <c r="E63" s="141" t="s">
        <v>1092</v>
      </c>
      <c r="F63" s="261">
        <v>41425</v>
      </c>
      <c r="G63" s="141" t="s">
        <v>1721</v>
      </c>
      <c r="H63" s="141">
        <v>2</v>
      </c>
      <c r="I63" s="141">
        <v>11112.05</v>
      </c>
      <c r="J63" s="141">
        <v>409.62</v>
      </c>
      <c r="K63" s="141">
        <v>10702.43</v>
      </c>
    </row>
    <row r="64" spans="1:11" x14ac:dyDescent="0.2">
      <c r="A64" s="141" t="s">
        <v>1321</v>
      </c>
      <c r="B64" s="141" t="s">
        <v>1372</v>
      </c>
      <c r="C64" s="141" t="s">
        <v>1699</v>
      </c>
      <c r="D64" s="141" t="s">
        <v>1685</v>
      </c>
      <c r="E64" s="141" t="s">
        <v>1092</v>
      </c>
      <c r="F64" s="261">
        <v>41437</v>
      </c>
      <c r="G64" s="141" t="s">
        <v>1721</v>
      </c>
      <c r="H64" s="141">
        <v>1</v>
      </c>
      <c r="I64" s="141">
        <v>1918914.73</v>
      </c>
      <c r="J64" s="141">
        <v>76138.53</v>
      </c>
      <c r="K64" s="141">
        <v>1842776.2</v>
      </c>
    </row>
    <row r="65" spans="1:11" x14ac:dyDescent="0.2">
      <c r="A65" s="141" t="s">
        <v>1321</v>
      </c>
      <c r="B65" s="141" t="s">
        <v>1372</v>
      </c>
      <c r="C65" s="141" t="s">
        <v>1703</v>
      </c>
      <c r="D65" s="141" t="s">
        <v>1681</v>
      </c>
      <c r="E65" s="141" t="s">
        <v>1092</v>
      </c>
      <c r="F65" s="261">
        <v>41465</v>
      </c>
      <c r="G65" s="141" t="s">
        <v>1721</v>
      </c>
      <c r="H65" s="141">
        <v>1</v>
      </c>
      <c r="I65" s="141">
        <v>1799626.28</v>
      </c>
      <c r="J65" s="141">
        <v>71405.41</v>
      </c>
      <c r="K65" s="141">
        <v>1728220.87</v>
      </c>
    </row>
    <row r="66" spans="1:11" x14ac:dyDescent="0.2">
      <c r="A66" s="141" t="s">
        <v>1321</v>
      </c>
      <c r="B66" s="141" t="s">
        <v>1372</v>
      </c>
      <c r="C66" s="141" t="s">
        <v>1703</v>
      </c>
      <c r="D66" s="141" t="s">
        <v>147</v>
      </c>
      <c r="E66" s="141" t="s">
        <v>1325</v>
      </c>
      <c r="F66" s="261">
        <v>41465</v>
      </c>
      <c r="G66" s="141" t="s">
        <v>1721</v>
      </c>
      <c r="H66" s="141">
        <v>1</v>
      </c>
      <c r="I66" s="141">
        <v>23754.32</v>
      </c>
      <c r="J66" s="141">
        <v>742.91</v>
      </c>
      <c r="K66" s="141">
        <v>23011.41</v>
      </c>
    </row>
    <row r="67" spans="1:11" x14ac:dyDescent="0.2">
      <c r="A67" s="141" t="s">
        <v>1321</v>
      </c>
      <c r="B67" s="141" t="s">
        <v>1372</v>
      </c>
      <c r="C67" s="141" t="s">
        <v>1703</v>
      </c>
      <c r="D67" s="141" t="s">
        <v>1679</v>
      </c>
      <c r="E67" s="141" t="s">
        <v>1337</v>
      </c>
      <c r="F67" s="261">
        <v>41465</v>
      </c>
      <c r="G67" s="141" t="s">
        <v>1721</v>
      </c>
      <c r="H67" s="141">
        <v>2</v>
      </c>
      <c r="I67" s="141">
        <v>408635.54</v>
      </c>
      <c r="J67" s="141">
        <v>33663.64</v>
      </c>
      <c r="K67" s="141">
        <v>374971.9</v>
      </c>
    </row>
    <row r="68" spans="1:11" x14ac:dyDescent="0.2">
      <c r="A68" s="141" t="s">
        <v>1321</v>
      </c>
      <c r="B68" s="141" t="s">
        <v>1372</v>
      </c>
      <c r="C68" s="141" t="s">
        <v>1703</v>
      </c>
      <c r="D68" s="141" t="s">
        <v>1702</v>
      </c>
      <c r="E68" s="141" t="s">
        <v>1337</v>
      </c>
      <c r="F68" s="261">
        <v>41465</v>
      </c>
      <c r="G68" s="141" t="s">
        <v>1721</v>
      </c>
      <c r="H68" s="141">
        <v>0</v>
      </c>
      <c r="I68" s="141">
        <v>0</v>
      </c>
      <c r="J68" s="141">
        <v>0</v>
      </c>
      <c r="K68" s="141">
        <v>0</v>
      </c>
    </row>
    <row r="69" spans="1:11" x14ac:dyDescent="0.2">
      <c r="A69" s="141" t="s">
        <v>1321</v>
      </c>
      <c r="B69" s="141" t="s">
        <v>1722</v>
      </c>
      <c r="C69" s="141" t="s">
        <v>1713</v>
      </c>
      <c r="D69" s="141" t="s">
        <v>1705</v>
      </c>
      <c r="E69" s="141" t="s">
        <v>1337</v>
      </c>
      <c r="F69" s="261">
        <v>41431</v>
      </c>
      <c r="G69" s="141" t="s">
        <v>1721</v>
      </c>
      <c r="H69" s="141">
        <v>0</v>
      </c>
      <c r="I69" s="141">
        <v>0</v>
      </c>
      <c r="J69" s="141">
        <v>0</v>
      </c>
      <c r="K69" s="141">
        <v>0</v>
      </c>
    </row>
    <row r="70" spans="1:11" x14ac:dyDescent="0.2">
      <c r="A70" s="141" t="s">
        <v>1321</v>
      </c>
      <c r="B70" s="141" t="s">
        <v>1722</v>
      </c>
      <c r="C70" s="141" t="s">
        <v>1713</v>
      </c>
      <c r="D70" s="141" t="s">
        <v>209</v>
      </c>
      <c r="E70" s="141" t="s">
        <v>1092</v>
      </c>
      <c r="F70" s="261">
        <v>38376</v>
      </c>
      <c r="G70" s="141" t="s">
        <v>1721</v>
      </c>
      <c r="H70" s="141">
        <v>2</v>
      </c>
      <c r="I70" s="141">
        <v>6301.57</v>
      </c>
      <c r="J70" s="141">
        <v>1398.98</v>
      </c>
      <c r="K70" s="141">
        <v>4902.59</v>
      </c>
    </row>
    <row r="71" spans="1:11" x14ac:dyDescent="0.2">
      <c r="A71" s="141" t="s">
        <v>1321</v>
      </c>
      <c r="B71" s="141" t="s">
        <v>1722</v>
      </c>
      <c r="C71" s="141" t="s">
        <v>1715</v>
      </c>
      <c r="D71" s="141" t="s">
        <v>364</v>
      </c>
      <c r="E71" s="141" t="s">
        <v>1092</v>
      </c>
      <c r="F71" s="261">
        <v>36708</v>
      </c>
      <c r="G71" s="141" t="s">
        <v>1721</v>
      </c>
      <c r="H71" s="141">
        <v>1</v>
      </c>
      <c r="I71" s="141">
        <v>136774.97</v>
      </c>
      <c r="J71" s="141">
        <v>43742.13</v>
      </c>
      <c r="K71" s="141">
        <v>93032.84</v>
      </c>
    </row>
    <row r="72" spans="1:11" x14ac:dyDescent="0.2">
      <c r="A72" s="141" t="s">
        <v>1321</v>
      </c>
      <c r="B72" s="141" t="s">
        <v>1722</v>
      </c>
      <c r="C72" s="141" t="s">
        <v>1713</v>
      </c>
      <c r="D72" s="141" t="s">
        <v>125</v>
      </c>
      <c r="E72" s="141" t="s">
        <v>1092</v>
      </c>
      <c r="F72" s="261">
        <v>36342</v>
      </c>
      <c r="G72" s="141" t="s">
        <v>1721</v>
      </c>
      <c r="H72" s="141">
        <v>1</v>
      </c>
      <c r="I72" s="141">
        <v>21842.85</v>
      </c>
      <c r="J72" s="141">
        <v>7387.92</v>
      </c>
      <c r="K72" s="141">
        <v>14454.93</v>
      </c>
    </row>
    <row r="73" spans="1:11" x14ac:dyDescent="0.2">
      <c r="A73" s="141" t="s">
        <v>1086</v>
      </c>
      <c r="B73" s="141" t="s">
        <v>1088</v>
      </c>
      <c r="C73" s="141" t="s">
        <v>1693</v>
      </c>
      <c r="D73" s="141" t="s">
        <v>1155</v>
      </c>
      <c r="E73" s="141" t="s">
        <v>1092</v>
      </c>
      <c r="F73" s="261">
        <v>41425</v>
      </c>
      <c r="G73" s="141" t="s">
        <v>1721</v>
      </c>
      <c r="H73" s="141">
        <v>4000</v>
      </c>
      <c r="I73" s="141">
        <v>21335.02</v>
      </c>
      <c r="J73" s="141">
        <v>786.47</v>
      </c>
      <c r="K73" s="141">
        <v>20548.55</v>
      </c>
    </row>
    <row r="74" spans="1:11" x14ac:dyDescent="0.2">
      <c r="A74" s="141" t="s">
        <v>1321</v>
      </c>
      <c r="B74" s="141" t="s">
        <v>1372</v>
      </c>
      <c r="C74" s="141" t="s">
        <v>1703</v>
      </c>
      <c r="D74" s="141" t="s">
        <v>1680</v>
      </c>
      <c r="E74" s="141" t="s">
        <v>1092</v>
      </c>
      <c r="F74" s="261">
        <v>41465</v>
      </c>
      <c r="G74" s="141" t="s">
        <v>1721</v>
      </c>
      <c r="H74" s="141">
        <v>1</v>
      </c>
      <c r="I74" s="141">
        <v>948027.12</v>
      </c>
      <c r="J74" s="141">
        <v>37615.730000000003</v>
      </c>
      <c r="K74" s="141">
        <v>910411.39</v>
      </c>
    </row>
    <row r="75" spans="1:11" x14ac:dyDescent="0.2">
      <c r="A75" s="141" t="s">
        <v>1321</v>
      </c>
      <c r="B75" s="141" t="s">
        <v>1722</v>
      </c>
      <c r="C75" s="141" t="s">
        <v>1713</v>
      </c>
      <c r="D75" s="141" t="s">
        <v>1328</v>
      </c>
      <c r="E75" s="141" t="s">
        <v>1092</v>
      </c>
      <c r="F75" s="261">
        <v>38376</v>
      </c>
      <c r="G75" s="141" t="s">
        <v>1721</v>
      </c>
      <c r="H75" s="141">
        <v>2</v>
      </c>
      <c r="I75" s="141">
        <v>316786.27</v>
      </c>
      <c r="J75" s="141">
        <v>70327.97</v>
      </c>
      <c r="K75" s="141">
        <v>246458.3</v>
      </c>
    </row>
    <row r="76" spans="1:11" x14ac:dyDescent="0.2">
      <c r="A76" s="141" t="s">
        <v>1321</v>
      </c>
      <c r="B76" s="141" t="s">
        <v>1722</v>
      </c>
      <c r="C76" s="141" t="s">
        <v>1713</v>
      </c>
      <c r="D76" s="141" t="s">
        <v>1711</v>
      </c>
      <c r="E76" s="141" t="s">
        <v>1092</v>
      </c>
      <c r="F76" s="261">
        <v>38525</v>
      </c>
      <c r="G76" s="141" t="s">
        <v>1721</v>
      </c>
      <c r="H76" s="141">
        <v>0</v>
      </c>
      <c r="I76" s="141">
        <v>0</v>
      </c>
      <c r="J76" s="141">
        <v>0</v>
      </c>
      <c r="K76" s="141">
        <v>0</v>
      </c>
    </row>
    <row r="77" spans="1:11" x14ac:dyDescent="0.2">
      <c r="A77" s="141" t="s">
        <v>1321</v>
      </c>
      <c r="B77" s="141" t="s">
        <v>1722</v>
      </c>
      <c r="C77" s="141" t="s">
        <v>1713</v>
      </c>
      <c r="D77" s="141" t="s">
        <v>1676</v>
      </c>
      <c r="E77" s="141" t="s">
        <v>1341</v>
      </c>
      <c r="F77" s="261">
        <v>36342</v>
      </c>
      <c r="G77" s="141" t="s">
        <v>1721</v>
      </c>
      <c r="H77" s="141">
        <v>1</v>
      </c>
      <c r="I77" s="141">
        <v>33381.15</v>
      </c>
      <c r="J77" s="141">
        <v>7200.08</v>
      </c>
      <c r="K77" s="141">
        <v>26181.07</v>
      </c>
    </row>
    <row r="78" spans="1:11" x14ac:dyDescent="0.2">
      <c r="A78" s="141" t="s">
        <v>1321</v>
      </c>
      <c r="B78" s="141" t="s">
        <v>1722</v>
      </c>
      <c r="C78" s="141" t="s">
        <v>1715</v>
      </c>
      <c r="D78" s="141" t="s">
        <v>1654</v>
      </c>
      <c r="E78" s="141" t="s">
        <v>1092</v>
      </c>
      <c r="F78" s="261">
        <v>36342</v>
      </c>
      <c r="G78" s="141" t="s">
        <v>1721</v>
      </c>
      <c r="H78" s="141">
        <v>0</v>
      </c>
      <c r="I78" s="141">
        <v>14686.91</v>
      </c>
      <c r="J78" s="141">
        <v>4967.5600000000004</v>
      </c>
      <c r="K78" s="141">
        <v>9719.35</v>
      </c>
    </row>
    <row r="79" spans="1:11" x14ac:dyDescent="0.2">
      <c r="A79" s="141" t="s">
        <v>1321</v>
      </c>
      <c r="B79" s="141" t="s">
        <v>1722</v>
      </c>
      <c r="C79" s="141" t="s">
        <v>1713</v>
      </c>
      <c r="D79" s="141" t="s">
        <v>364</v>
      </c>
      <c r="E79" s="141" t="s">
        <v>1325</v>
      </c>
      <c r="F79" s="261">
        <v>36342</v>
      </c>
      <c r="G79" s="141" t="s">
        <v>1721</v>
      </c>
      <c r="H79" s="141">
        <v>1</v>
      </c>
      <c r="I79" s="141">
        <v>35183.9</v>
      </c>
      <c r="J79" s="141">
        <v>12659.55</v>
      </c>
      <c r="K79" s="141">
        <v>22524.35</v>
      </c>
    </row>
    <row r="80" spans="1:11" x14ac:dyDescent="0.2">
      <c r="A80" s="141" t="s">
        <v>1321</v>
      </c>
      <c r="B80" s="141" t="s">
        <v>1722</v>
      </c>
      <c r="C80" s="141" t="s">
        <v>1715</v>
      </c>
      <c r="D80" s="141" t="s">
        <v>1657</v>
      </c>
      <c r="E80" s="141" t="s">
        <v>1092</v>
      </c>
      <c r="F80" s="261">
        <v>36708</v>
      </c>
      <c r="G80" s="141" t="s">
        <v>1721</v>
      </c>
      <c r="H80" s="141">
        <v>3</v>
      </c>
      <c r="I80" s="141">
        <v>116327.75</v>
      </c>
      <c r="J80" s="141">
        <v>37202.89</v>
      </c>
      <c r="K80" s="141">
        <v>79124.86</v>
      </c>
    </row>
    <row r="81" spans="1:11" x14ac:dyDescent="0.2">
      <c r="A81" s="141" t="s">
        <v>1321</v>
      </c>
      <c r="B81" s="141" t="s">
        <v>1722</v>
      </c>
      <c r="C81" s="141" t="s">
        <v>1715</v>
      </c>
      <c r="D81" s="141" t="s">
        <v>1659</v>
      </c>
      <c r="E81" s="141" t="s">
        <v>1092</v>
      </c>
      <c r="F81" s="261">
        <v>36708</v>
      </c>
      <c r="G81" s="141" t="s">
        <v>1721</v>
      </c>
      <c r="H81" s="141">
        <v>1</v>
      </c>
      <c r="I81" s="141">
        <v>133225.25</v>
      </c>
      <c r="J81" s="141">
        <v>42606.89</v>
      </c>
      <c r="K81" s="141">
        <v>90618.36</v>
      </c>
    </row>
    <row r="82" spans="1:11" x14ac:dyDescent="0.2">
      <c r="A82" s="141" t="s">
        <v>1086</v>
      </c>
      <c r="B82" s="141" t="s">
        <v>1088</v>
      </c>
      <c r="C82" s="141" t="s">
        <v>1693</v>
      </c>
      <c r="D82" s="141" t="s">
        <v>1507</v>
      </c>
      <c r="E82" s="141" t="s">
        <v>1092</v>
      </c>
      <c r="F82" s="261">
        <v>41425</v>
      </c>
      <c r="G82" s="141" t="s">
        <v>1721</v>
      </c>
      <c r="H82" s="141">
        <v>9</v>
      </c>
      <c r="I82" s="141">
        <v>916994.34</v>
      </c>
      <c r="J82" s="141">
        <v>33803.01</v>
      </c>
      <c r="K82" s="141">
        <v>883191.33</v>
      </c>
    </row>
    <row r="83" spans="1:11" x14ac:dyDescent="0.2">
      <c r="A83" s="141" t="s">
        <v>1321</v>
      </c>
      <c r="B83" s="141" t="s">
        <v>1722</v>
      </c>
      <c r="C83" s="141" t="s">
        <v>1713</v>
      </c>
      <c r="D83" s="141" t="s">
        <v>1677</v>
      </c>
      <c r="E83" s="141" t="s">
        <v>1090</v>
      </c>
      <c r="F83" s="261">
        <v>36342</v>
      </c>
      <c r="G83" s="141" t="s">
        <v>1721</v>
      </c>
      <c r="H83" s="141">
        <v>1</v>
      </c>
      <c r="I83" s="141">
        <v>8892.49</v>
      </c>
      <c r="J83" s="141">
        <v>380.03</v>
      </c>
      <c r="K83" s="141">
        <v>8512.4599999999991</v>
      </c>
    </row>
    <row r="84" spans="1:11" x14ac:dyDescent="0.2">
      <c r="A84" s="141" t="s">
        <v>1086</v>
      </c>
      <c r="B84" s="141" t="s">
        <v>1088</v>
      </c>
      <c r="C84" s="141" t="s">
        <v>1693</v>
      </c>
      <c r="D84" s="141" t="s">
        <v>1170</v>
      </c>
      <c r="E84" s="141" t="s">
        <v>1092</v>
      </c>
      <c r="F84" s="261">
        <v>41425</v>
      </c>
      <c r="G84" s="141" t="s">
        <v>1721</v>
      </c>
      <c r="H84" s="141">
        <v>1</v>
      </c>
      <c r="I84" s="141">
        <v>584.15</v>
      </c>
      <c r="J84" s="141">
        <v>21.53</v>
      </c>
      <c r="K84" s="141">
        <v>562.62</v>
      </c>
    </row>
    <row r="85" spans="1:11" x14ac:dyDescent="0.2">
      <c r="A85" s="141" t="s">
        <v>1321</v>
      </c>
      <c r="B85" s="141" t="s">
        <v>1372</v>
      </c>
      <c r="C85" s="141" t="s">
        <v>1699</v>
      </c>
      <c r="D85" s="141" t="s">
        <v>1686</v>
      </c>
      <c r="E85" s="141" t="s">
        <v>1090</v>
      </c>
      <c r="F85" s="261">
        <v>41437</v>
      </c>
      <c r="G85" s="141" t="s">
        <v>1721</v>
      </c>
      <c r="H85" s="141">
        <v>1</v>
      </c>
      <c r="I85" s="141">
        <v>25080.12</v>
      </c>
      <c r="J85" s="141">
        <v>103.73</v>
      </c>
      <c r="K85" s="141">
        <v>24976.39</v>
      </c>
    </row>
    <row r="86" spans="1:11" x14ac:dyDescent="0.2">
      <c r="A86" s="141" t="s">
        <v>1321</v>
      </c>
      <c r="B86" s="141" t="s">
        <v>1372</v>
      </c>
      <c r="C86" s="141" t="s">
        <v>1699</v>
      </c>
      <c r="D86" s="141" t="s">
        <v>1326</v>
      </c>
      <c r="E86" s="141" t="s">
        <v>1325</v>
      </c>
      <c r="F86" s="261">
        <v>41437</v>
      </c>
      <c r="G86" s="141" t="s">
        <v>1721</v>
      </c>
      <c r="H86" s="141">
        <v>1</v>
      </c>
      <c r="I86" s="141">
        <v>48274.34</v>
      </c>
      <c r="J86" s="141">
        <v>1509.77</v>
      </c>
      <c r="K86" s="141">
        <v>46764.57</v>
      </c>
    </row>
    <row r="87" spans="1:11" x14ac:dyDescent="0.2">
      <c r="A87" s="141" t="s">
        <v>1321</v>
      </c>
      <c r="B87" s="141" t="s">
        <v>1372</v>
      </c>
      <c r="C87" s="141" t="s">
        <v>1699</v>
      </c>
      <c r="D87" s="141" t="s">
        <v>1697</v>
      </c>
      <c r="E87" s="141" t="s">
        <v>1325</v>
      </c>
      <c r="F87" s="261">
        <v>41437</v>
      </c>
      <c r="G87" s="141" t="s">
        <v>1721</v>
      </c>
      <c r="H87" s="141">
        <v>0</v>
      </c>
      <c r="I87" s="141">
        <v>0</v>
      </c>
      <c r="J87" s="141">
        <v>0</v>
      </c>
      <c r="K87" s="141">
        <v>0</v>
      </c>
    </row>
    <row r="88" spans="1:11" x14ac:dyDescent="0.2">
      <c r="A88" s="141" t="s">
        <v>1321</v>
      </c>
      <c r="B88" s="141" t="s">
        <v>1372</v>
      </c>
      <c r="C88" s="141" t="s">
        <v>1703</v>
      </c>
      <c r="D88" s="141" t="s">
        <v>1702</v>
      </c>
      <c r="E88" s="141" t="s">
        <v>1325</v>
      </c>
      <c r="F88" s="261">
        <v>41465</v>
      </c>
      <c r="G88" s="141" t="s">
        <v>1721</v>
      </c>
      <c r="H88" s="141">
        <v>0</v>
      </c>
      <c r="I88" s="141">
        <v>0</v>
      </c>
      <c r="J88" s="141">
        <v>0</v>
      </c>
      <c r="K88" s="141">
        <v>0</v>
      </c>
    </row>
    <row r="89" spans="1:11" x14ac:dyDescent="0.2">
      <c r="A89" s="141" t="s">
        <v>1321</v>
      </c>
      <c r="B89" s="141" t="s">
        <v>1722</v>
      </c>
      <c r="C89" s="141" t="s">
        <v>1713</v>
      </c>
      <c r="D89" s="141" t="s">
        <v>1706</v>
      </c>
      <c r="E89" s="141" t="s">
        <v>1337</v>
      </c>
      <c r="F89" s="261">
        <v>41431</v>
      </c>
      <c r="G89" s="141" t="s">
        <v>1721</v>
      </c>
      <c r="H89" s="141">
        <v>0</v>
      </c>
      <c r="I89" s="141">
        <v>0</v>
      </c>
      <c r="J89" s="141">
        <v>0</v>
      </c>
      <c r="K89" s="141">
        <v>0</v>
      </c>
    </row>
    <row r="90" spans="1:11" x14ac:dyDescent="0.2">
      <c r="A90" s="141" t="s">
        <v>1321</v>
      </c>
      <c r="B90" s="141" t="s">
        <v>1722</v>
      </c>
      <c r="C90" s="141" t="s">
        <v>1713</v>
      </c>
      <c r="D90" s="141" t="s">
        <v>1709</v>
      </c>
      <c r="E90" s="141" t="s">
        <v>1092</v>
      </c>
      <c r="F90" s="261">
        <v>41263</v>
      </c>
      <c r="G90" s="141" t="s">
        <v>1721</v>
      </c>
      <c r="H90" s="141">
        <v>0</v>
      </c>
      <c r="I90" s="141">
        <v>0</v>
      </c>
      <c r="J90" s="141">
        <v>0</v>
      </c>
      <c r="K90" s="141">
        <v>0</v>
      </c>
    </row>
    <row r="91" spans="1:11" x14ac:dyDescent="0.2">
      <c r="A91" s="141" t="s">
        <v>1321</v>
      </c>
      <c r="B91" s="141" t="s">
        <v>1722</v>
      </c>
      <c r="C91" s="141" t="s">
        <v>1713</v>
      </c>
      <c r="D91" s="141" t="s">
        <v>1329</v>
      </c>
      <c r="E91" s="141" t="s">
        <v>1092</v>
      </c>
      <c r="F91" s="261">
        <v>38525</v>
      </c>
      <c r="G91" s="141" t="s">
        <v>1721</v>
      </c>
      <c r="H91" s="141">
        <v>2</v>
      </c>
      <c r="I91" s="141">
        <v>29596.18</v>
      </c>
      <c r="J91" s="141">
        <v>6570.48</v>
      </c>
      <c r="K91" s="141">
        <v>23025.7</v>
      </c>
    </row>
    <row r="92" spans="1:11" x14ac:dyDescent="0.2">
      <c r="A92" s="141" t="s">
        <v>1321</v>
      </c>
      <c r="B92" s="141" t="s">
        <v>1722</v>
      </c>
      <c r="C92" s="141" t="s">
        <v>1713</v>
      </c>
      <c r="D92" s="141" t="s">
        <v>1710</v>
      </c>
      <c r="E92" s="141" t="s">
        <v>1092</v>
      </c>
      <c r="F92" s="261">
        <v>40168</v>
      </c>
      <c r="G92" s="141" t="s">
        <v>1721</v>
      </c>
      <c r="H92" s="141">
        <v>0</v>
      </c>
      <c r="I92" s="141">
        <v>0</v>
      </c>
      <c r="J92" s="141">
        <v>0</v>
      </c>
      <c r="K92" s="141">
        <v>0</v>
      </c>
    </row>
    <row r="93" spans="1:11" x14ac:dyDescent="0.2">
      <c r="A93" s="141" t="s">
        <v>1321</v>
      </c>
      <c r="B93" s="141" t="s">
        <v>1722</v>
      </c>
      <c r="C93" s="141" t="s">
        <v>1713</v>
      </c>
      <c r="D93" s="141" t="s">
        <v>1667</v>
      </c>
      <c r="E93" s="141" t="s">
        <v>1344</v>
      </c>
      <c r="F93" s="261">
        <v>38213</v>
      </c>
      <c r="G93" s="141" t="s">
        <v>1721</v>
      </c>
      <c r="H93" s="141">
        <v>7</v>
      </c>
      <c r="I93" s="141">
        <v>82226.09</v>
      </c>
      <c r="J93" s="141">
        <v>23285.16</v>
      </c>
      <c r="K93" s="141">
        <v>58940.93</v>
      </c>
    </row>
    <row r="94" spans="1:11" x14ac:dyDescent="0.2">
      <c r="A94" s="141" t="s">
        <v>1321</v>
      </c>
      <c r="B94" s="141" t="s">
        <v>1722</v>
      </c>
      <c r="C94" s="141" t="s">
        <v>1715</v>
      </c>
      <c r="D94" s="141" t="s">
        <v>1355</v>
      </c>
      <c r="E94" s="141" t="s">
        <v>1092</v>
      </c>
      <c r="F94" s="261">
        <v>36708</v>
      </c>
      <c r="G94" s="141" t="s">
        <v>1721</v>
      </c>
      <c r="H94" s="141">
        <v>2</v>
      </c>
      <c r="I94" s="141">
        <v>84472.89</v>
      </c>
      <c r="J94" s="141">
        <v>27015.360000000001</v>
      </c>
      <c r="K94" s="141">
        <v>57457.53</v>
      </c>
    </row>
    <row r="95" spans="1:11" x14ac:dyDescent="0.2">
      <c r="A95" s="141" t="s">
        <v>1321</v>
      </c>
      <c r="B95" s="141" t="s">
        <v>1722</v>
      </c>
      <c r="C95" s="141" t="s">
        <v>1715</v>
      </c>
      <c r="D95" s="141" t="s">
        <v>1661</v>
      </c>
      <c r="E95" s="141" t="s">
        <v>1092</v>
      </c>
      <c r="F95" s="261">
        <v>36708</v>
      </c>
      <c r="G95" s="141" t="s">
        <v>1721</v>
      </c>
      <c r="H95" s="141">
        <v>1</v>
      </c>
      <c r="I95" s="141">
        <v>57556.28</v>
      </c>
      <c r="J95" s="141">
        <v>18407.13</v>
      </c>
      <c r="K95" s="141">
        <v>39149.15</v>
      </c>
    </row>
  </sheetData>
  <autoFilter ref="A1:K1" xr:uid="{00000000-0009-0000-0000-000025000000}"/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2:C103"/>
  <sheetViews>
    <sheetView workbookViewId="0">
      <selection activeCell="Q51" sqref="Q51"/>
    </sheetView>
  </sheetViews>
  <sheetFormatPr defaultColWidth="9.140625" defaultRowHeight="12.75" x14ac:dyDescent="0.2"/>
  <cols>
    <col min="1" max="16384" width="9.140625" style="141"/>
  </cols>
  <sheetData>
    <row r="2" spans="1:1" x14ac:dyDescent="0.2">
      <c r="A2" s="1" t="s">
        <v>1726</v>
      </c>
    </row>
    <row r="26" spans="1:3" x14ac:dyDescent="0.2">
      <c r="C26" s="141">
        <v>1.9699999999999999E-2</v>
      </c>
    </row>
    <row r="28" spans="1:3" x14ac:dyDescent="0.2">
      <c r="A28" s="1" t="s">
        <v>1725</v>
      </c>
    </row>
    <row r="52" spans="1:3" x14ac:dyDescent="0.2">
      <c r="C52" s="141">
        <v>2.2800000000000001E-2</v>
      </c>
    </row>
    <row r="54" spans="1:3" x14ac:dyDescent="0.2">
      <c r="A54" s="1" t="s">
        <v>1724</v>
      </c>
    </row>
    <row r="77" spans="1:3" x14ac:dyDescent="0.2">
      <c r="C77" s="141">
        <v>0.02</v>
      </c>
    </row>
    <row r="80" spans="1:3" x14ac:dyDescent="0.2">
      <c r="A80" s="1" t="s">
        <v>1723</v>
      </c>
    </row>
    <row r="103" spans="3:3" x14ac:dyDescent="0.2">
      <c r="C103" s="141">
        <v>6.6699999999999995E-2</v>
      </c>
    </row>
  </sheetData>
  <pageMargins left="0.7" right="0.7" top="0.75" bottom="0.75" header="0.3" footer="0.3"/>
  <pageSetup scale="8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4"/>
  <sheetViews>
    <sheetView topLeftCell="D1" zoomScaleNormal="100" workbookViewId="0">
      <selection activeCell="K22" sqref="K22"/>
    </sheetView>
  </sheetViews>
  <sheetFormatPr defaultColWidth="9.140625" defaultRowHeight="12.75" x14ac:dyDescent="0.2"/>
  <cols>
    <col min="1" max="1" width="4.85546875" style="134" customWidth="1"/>
    <col min="2" max="2" width="16.7109375" style="134" customWidth="1"/>
    <col min="3" max="3" width="38" style="134" customWidth="1"/>
    <col min="4" max="4" width="9.28515625" style="134" bestFit="1" customWidth="1"/>
    <col min="5" max="5" width="10.140625" style="134" customWidth="1"/>
    <col min="6" max="6" width="25" style="134" customWidth="1"/>
    <col min="7" max="7" width="28.5703125" style="134" customWidth="1"/>
    <col min="8" max="8" width="25.140625" style="134" customWidth="1"/>
    <col min="9" max="9" width="9.28515625" style="134" bestFit="1" customWidth="1"/>
    <col min="10" max="10" width="9.140625" style="134"/>
    <col min="11" max="11" width="12.7109375" style="134" bestFit="1" customWidth="1"/>
    <col min="12" max="12" width="14.5703125" style="134" customWidth="1"/>
    <col min="13" max="13" width="12.42578125" style="134" customWidth="1"/>
    <col min="14" max="14" width="12.42578125" style="186" customWidth="1"/>
    <col min="15" max="15" width="29.7109375" style="185" bestFit="1" customWidth="1"/>
    <col min="16" max="16" width="10.42578125" style="134" bestFit="1" customWidth="1"/>
    <col min="17" max="16384" width="9.140625" style="134"/>
  </cols>
  <sheetData>
    <row r="1" spans="1:15" x14ac:dyDescent="0.2">
      <c r="A1" s="190" t="s">
        <v>1600</v>
      </c>
      <c r="B1" s="134" t="s">
        <v>24</v>
      </c>
      <c r="C1" s="134" t="s">
        <v>29</v>
      </c>
      <c r="D1" s="137" t="s">
        <v>31</v>
      </c>
      <c r="E1" s="134" t="s">
        <v>26</v>
      </c>
      <c r="F1" s="134" t="s">
        <v>27</v>
      </c>
      <c r="G1" s="134" t="s">
        <v>28</v>
      </c>
      <c r="H1" s="134" t="s">
        <v>25</v>
      </c>
      <c r="I1" s="192" t="s">
        <v>992</v>
      </c>
      <c r="J1" s="134" t="s">
        <v>30</v>
      </c>
      <c r="K1" s="189" t="s">
        <v>32</v>
      </c>
      <c r="L1" s="189" t="s">
        <v>33</v>
      </c>
      <c r="M1" s="189" t="s">
        <v>34</v>
      </c>
      <c r="N1" s="187" t="s">
        <v>1603</v>
      </c>
      <c r="O1" s="193" t="s">
        <v>1602</v>
      </c>
    </row>
    <row r="2" spans="1:15" x14ac:dyDescent="0.2">
      <c r="A2" s="188" t="s">
        <v>3</v>
      </c>
    </row>
    <row r="3" spans="1:15" x14ac:dyDescent="0.2">
      <c r="B3" s="134" t="s">
        <v>1623</v>
      </c>
    </row>
    <row r="5" spans="1:15" x14ac:dyDescent="0.2">
      <c r="A5" s="188" t="s">
        <v>4</v>
      </c>
    </row>
    <row r="6" spans="1:15" x14ac:dyDescent="0.2">
      <c r="B6" s="134" t="s">
        <v>1623</v>
      </c>
    </row>
    <row r="8" spans="1:15" x14ac:dyDescent="0.2">
      <c r="A8" s="188" t="s">
        <v>5</v>
      </c>
    </row>
    <row r="9" spans="1:15" x14ac:dyDescent="0.2">
      <c r="A9" s="188"/>
      <c r="B9" s="134" t="s">
        <v>1623</v>
      </c>
    </row>
    <row r="11" spans="1:15" x14ac:dyDescent="0.2">
      <c r="A11" s="188" t="s">
        <v>6</v>
      </c>
    </row>
    <row r="12" spans="1:15" x14ac:dyDescent="0.2">
      <c r="A12" s="188"/>
    </row>
    <row r="13" spans="1:15" x14ac:dyDescent="0.2">
      <c r="B13" s="134" t="s">
        <v>1623</v>
      </c>
    </row>
    <row r="15" spans="1:15" x14ac:dyDescent="0.2">
      <c r="A15" s="188" t="s">
        <v>7</v>
      </c>
    </row>
    <row r="16" spans="1:15" x14ac:dyDescent="0.2">
      <c r="B16" s="199"/>
      <c r="C16" s="199"/>
      <c r="D16" s="137"/>
      <c r="I16" s="135"/>
      <c r="K16" s="189"/>
      <c r="L16" s="189"/>
      <c r="M16" s="189"/>
      <c r="N16" s="187"/>
    </row>
    <row r="18" spans="1:15" x14ac:dyDescent="0.2">
      <c r="A18" s="188" t="s">
        <v>8</v>
      </c>
    </row>
    <row r="19" spans="1:15" x14ac:dyDescent="0.2">
      <c r="B19" s="134" t="s">
        <v>35</v>
      </c>
      <c r="C19" s="199" t="s">
        <v>629</v>
      </c>
      <c r="D19" s="137">
        <v>27</v>
      </c>
      <c r="E19" s="134" t="s">
        <v>599</v>
      </c>
      <c r="F19" s="134" t="s">
        <v>600</v>
      </c>
      <c r="G19" s="134" t="s">
        <v>39</v>
      </c>
      <c r="H19" s="134" t="s">
        <v>51</v>
      </c>
      <c r="I19" s="135">
        <v>27211</v>
      </c>
      <c r="J19" s="134" t="s">
        <v>41</v>
      </c>
      <c r="K19" s="189">
        <v>10727.44</v>
      </c>
      <c r="L19" s="189">
        <v>8541.56</v>
      </c>
      <c r="M19" s="189">
        <v>2185.88</v>
      </c>
      <c r="N19" s="187">
        <v>2.64E-2</v>
      </c>
      <c r="O19" s="185">
        <f t="shared" ref="O19:O29" si="0">K19*N19</f>
        <v>283.20441600000004</v>
      </c>
    </row>
    <row r="20" spans="1:15" x14ac:dyDescent="0.2">
      <c r="B20" s="134" t="s">
        <v>35</v>
      </c>
      <c r="C20" s="199" t="s">
        <v>647</v>
      </c>
      <c r="D20" s="137">
        <v>1</v>
      </c>
      <c r="E20" s="134" t="s">
        <v>599</v>
      </c>
      <c r="F20" s="134" t="s">
        <v>600</v>
      </c>
      <c r="G20" s="134" t="s">
        <v>39</v>
      </c>
      <c r="H20" s="134" t="s">
        <v>51</v>
      </c>
      <c r="I20" s="135">
        <v>27211</v>
      </c>
      <c r="J20" s="134" t="s">
        <v>41</v>
      </c>
      <c r="K20" s="189">
        <v>128897.36</v>
      </c>
      <c r="L20" s="189">
        <v>102632.49</v>
      </c>
      <c r="M20" s="189">
        <v>26264.87</v>
      </c>
      <c r="N20" s="187">
        <v>2.64E-2</v>
      </c>
      <c r="O20" s="185">
        <f t="shared" si="0"/>
        <v>3402.890304</v>
      </c>
    </row>
    <row r="21" spans="1:15" x14ac:dyDescent="0.2">
      <c r="B21" s="134" t="s">
        <v>35</v>
      </c>
      <c r="C21" s="199" t="s">
        <v>625</v>
      </c>
      <c r="D21" s="137">
        <v>9</v>
      </c>
      <c r="E21" s="134" t="s">
        <v>599</v>
      </c>
      <c r="F21" s="134" t="s">
        <v>600</v>
      </c>
      <c r="G21" s="134" t="s">
        <v>39</v>
      </c>
      <c r="H21" s="134" t="s">
        <v>51</v>
      </c>
      <c r="I21" s="135">
        <v>27211</v>
      </c>
      <c r="J21" s="134" t="s">
        <v>41</v>
      </c>
      <c r="K21" s="189">
        <v>1703.22</v>
      </c>
      <c r="L21" s="189">
        <v>1356.16</v>
      </c>
      <c r="M21" s="189">
        <v>347.06</v>
      </c>
      <c r="N21" s="187">
        <v>2.64E-2</v>
      </c>
      <c r="O21" s="185">
        <f t="shared" si="0"/>
        <v>44.965007999999997</v>
      </c>
    </row>
    <row r="22" spans="1:15" x14ac:dyDescent="0.2">
      <c r="B22" s="134" t="s">
        <v>35</v>
      </c>
      <c r="C22" s="199" t="s">
        <v>610</v>
      </c>
      <c r="D22" s="137">
        <v>3</v>
      </c>
      <c r="E22" s="134" t="s">
        <v>599</v>
      </c>
      <c r="F22" s="134" t="s">
        <v>600</v>
      </c>
      <c r="G22" s="134" t="s">
        <v>39</v>
      </c>
      <c r="H22" s="134" t="s">
        <v>51</v>
      </c>
      <c r="I22" s="135">
        <v>27211</v>
      </c>
      <c r="J22" s="134" t="s">
        <v>41</v>
      </c>
      <c r="K22" s="189">
        <v>71866.92</v>
      </c>
      <c r="L22" s="189">
        <v>57222.9</v>
      </c>
      <c r="M22" s="189">
        <v>14644.02</v>
      </c>
      <c r="N22" s="187">
        <v>2.64E-2</v>
      </c>
      <c r="O22" s="185">
        <f t="shared" si="0"/>
        <v>1897.2866879999999</v>
      </c>
    </row>
    <row r="23" spans="1:15" x14ac:dyDescent="0.2">
      <c r="B23" s="134" t="s">
        <v>35</v>
      </c>
      <c r="C23" s="199" t="s">
        <v>641</v>
      </c>
      <c r="D23" s="137">
        <v>6</v>
      </c>
      <c r="E23" s="134" t="s">
        <v>599</v>
      </c>
      <c r="F23" s="134" t="s">
        <v>600</v>
      </c>
      <c r="G23" s="134" t="s">
        <v>39</v>
      </c>
      <c r="H23" s="134" t="s">
        <v>51</v>
      </c>
      <c r="I23" s="135">
        <v>27211</v>
      </c>
      <c r="J23" s="134" t="s">
        <v>41</v>
      </c>
      <c r="K23" s="189">
        <v>13872.36</v>
      </c>
      <c r="L23" s="189">
        <v>11045.65</v>
      </c>
      <c r="M23" s="189">
        <v>2826.71</v>
      </c>
      <c r="N23" s="187">
        <v>2.64E-2</v>
      </c>
      <c r="O23" s="185">
        <f t="shared" si="0"/>
        <v>366.23030399999999</v>
      </c>
    </row>
    <row r="24" spans="1:15" x14ac:dyDescent="0.2">
      <c r="B24" s="134" t="s">
        <v>35</v>
      </c>
      <c r="C24" s="199" t="s">
        <v>636</v>
      </c>
      <c r="D24" s="137">
        <v>1</v>
      </c>
      <c r="E24" s="134" t="s">
        <v>599</v>
      </c>
      <c r="F24" s="134" t="s">
        <v>600</v>
      </c>
      <c r="G24" s="134" t="s">
        <v>39</v>
      </c>
      <c r="H24" s="134" t="s">
        <v>51</v>
      </c>
      <c r="I24" s="135">
        <v>27211</v>
      </c>
      <c r="J24" s="134" t="s">
        <v>41</v>
      </c>
      <c r="K24" s="189">
        <v>8618.98</v>
      </c>
      <c r="L24" s="189">
        <v>6862.73</v>
      </c>
      <c r="M24" s="189">
        <v>1756.25</v>
      </c>
      <c r="N24" s="187">
        <v>2.64E-2</v>
      </c>
      <c r="O24" s="185">
        <f t="shared" si="0"/>
        <v>227.54107199999999</v>
      </c>
    </row>
    <row r="25" spans="1:15" x14ac:dyDescent="0.2">
      <c r="B25" s="134" t="s">
        <v>35</v>
      </c>
      <c r="C25" s="199" t="s">
        <v>637</v>
      </c>
      <c r="D25" s="137">
        <v>0</v>
      </c>
      <c r="E25" s="134" t="s">
        <v>599</v>
      </c>
      <c r="F25" s="134" t="s">
        <v>600</v>
      </c>
      <c r="G25" s="134" t="s">
        <v>39</v>
      </c>
      <c r="H25" s="134" t="s">
        <v>51</v>
      </c>
      <c r="I25" s="135">
        <v>27211</v>
      </c>
      <c r="J25" s="134" t="s">
        <v>41</v>
      </c>
      <c r="K25" s="189">
        <v>0</v>
      </c>
      <c r="L25" s="189">
        <v>0</v>
      </c>
      <c r="M25" s="189">
        <v>0</v>
      </c>
      <c r="N25" s="187">
        <v>2.64E-2</v>
      </c>
      <c r="O25" s="185">
        <f t="shared" si="0"/>
        <v>0</v>
      </c>
    </row>
    <row r="26" spans="1:15" x14ac:dyDescent="0.2">
      <c r="B26" s="134" t="s">
        <v>35</v>
      </c>
      <c r="C26" s="199" t="s">
        <v>630</v>
      </c>
      <c r="D26" s="137">
        <v>1</v>
      </c>
      <c r="E26" s="134" t="s">
        <v>599</v>
      </c>
      <c r="F26" s="134" t="s">
        <v>600</v>
      </c>
      <c r="G26" s="134" t="s">
        <v>39</v>
      </c>
      <c r="H26" s="134" t="s">
        <v>51</v>
      </c>
      <c r="I26" s="135">
        <v>27211</v>
      </c>
      <c r="J26" s="134" t="s">
        <v>41</v>
      </c>
      <c r="K26" s="189">
        <v>7771.17</v>
      </c>
      <c r="L26" s="189">
        <v>6187.67</v>
      </c>
      <c r="M26" s="189">
        <v>1583.5</v>
      </c>
      <c r="N26" s="187">
        <v>2.64E-2</v>
      </c>
      <c r="O26" s="185">
        <f t="shared" si="0"/>
        <v>205.15888799999999</v>
      </c>
    </row>
    <row r="27" spans="1:15" x14ac:dyDescent="0.2">
      <c r="B27" s="134" t="s">
        <v>35</v>
      </c>
      <c r="C27" s="199" t="s">
        <v>646</v>
      </c>
      <c r="D27" s="137">
        <v>2</v>
      </c>
      <c r="E27" s="134" t="s">
        <v>599</v>
      </c>
      <c r="F27" s="134" t="s">
        <v>600</v>
      </c>
      <c r="G27" s="134" t="s">
        <v>39</v>
      </c>
      <c r="H27" s="134" t="s">
        <v>51</v>
      </c>
      <c r="I27" s="135">
        <v>27211</v>
      </c>
      <c r="J27" s="134" t="s">
        <v>41</v>
      </c>
      <c r="K27" s="189">
        <v>20663.68</v>
      </c>
      <c r="L27" s="189">
        <v>16453.13</v>
      </c>
      <c r="M27" s="189">
        <v>4210.55</v>
      </c>
      <c r="N27" s="187">
        <v>2.64E-2</v>
      </c>
      <c r="O27" s="185">
        <f t="shared" si="0"/>
        <v>545.52115200000003</v>
      </c>
    </row>
    <row r="28" spans="1:15" x14ac:dyDescent="0.2">
      <c r="B28" s="134" t="s">
        <v>35</v>
      </c>
      <c r="C28" s="199" t="s">
        <v>648</v>
      </c>
      <c r="D28" s="137">
        <v>1</v>
      </c>
      <c r="E28" s="134" t="s">
        <v>599</v>
      </c>
      <c r="F28" s="134" t="s">
        <v>600</v>
      </c>
      <c r="G28" s="134" t="s">
        <v>39</v>
      </c>
      <c r="H28" s="134" t="s">
        <v>51</v>
      </c>
      <c r="I28" s="135">
        <v>27211</v>
      </c>
      <c r="J28" s="134" t="s">
        <v>41</v>
      </c>
      <c r="K28" s="189">
        <v>10983.53</v>
      </c>
      <c r="L28" s="189">
        <v>8745.4599999999991</v>
      </c>
      <c r="M28" s="189">
        <v>2238.0700000000002</v>
      </c>
      <c r="N28" s="187">
        <v>2.64E-2</v>
      </c>
      <c r="O28" s="185">
        <f t="shared" si="0"/>
        <v>289.965192</v>
      </c>
    </row>
    <row r="29" spans="1:15" x14ac:dyDescent="0.2">
      <c r="B29" s="134" t="s">
        <v>35</v>
      </c>
      <c r="C29" s="199" t="s">
        <v>639</v>
      </c>
      <c r="D29" s="137">
        <v>0</v>
      </c>
      <c r="E29" s="134" t="s">
        <v>599</v>
      </c>
      <c r="F29" s="134" t="s">
        <v>600</v>
      </c>
      <c r="G29" s="134" t="s">
        <v>39</v>
      </c>
      <c r="H29" s="134" t="s">
        <v>51</v>
      </c>
      <c r="I29" s="135">
        <v>27211</v>
      </c>
      <c r="J29" s="134" t="s">
        <v>41</v>
      </c>
      <c r="K29" s="189">
        <v>0</v>
      </c>
      <c r="L29" s="189">
        <v>0</v>
      </c>
      <c r="M29" s="189">
        <v>0</v>
      </c>
      <c r="N29" s="187">
        <v>2.64E-2</v>
      </c>
      <c r="O29" s="185">
        <f t="shared" si="0"/>
        <v>0</v>
      </c>
    </row>
    <row r="31" spans="1:15" x14ac:dyDescent="0.2">
      <c r="A31" s="188" t="s">
        <v>9</v>
      </c>
    </row>
    <row r="32" spans="1:15" x14ac:dyDescent="0.2">
      <c r="B32" s="134" t="s">
        <v>35</v>
      </c>
      <c r="C32" s="199" t="s">
        <v>671</v>
      </c>
      <c r="D32" s="191">
        <v>1</v>
      </c>
      <c r="E32" s="134" t="s">
        <v>663</v>
      </c>
      <c r="F32" s="134" t="s">
        <v>664</v>
      </c>
      <c r="G32" s="134" t="s">
        <v>39</v>
      </c>
      <c r="H32" s="134" t="s">
        <v>45</v>
      </c>
      <c r="I32" s="135">
        <v>34516</v>
      </c>
      <c r="J32" s="134" t="s">
        <v>41</v>
      </c>
      <c r="K32" s="189">
        <v>72531.820000000007</v>
      </c>
      <c r="L32" s="189">
        <v>30302.799999999999</v>
      </c>
      <c r="M32" s="189">
        <v>42229.02</v>
      </c>
      <c r="N32" s="187">
        <v>2.4299999999999999E-2</v>
      </c>
      <c r="O32" s="185">
        <f t="shared" ref="O32:O34" si="1">K32*N32</f>
        <v>1762.523226</v>
      </c>
    </row>
    <row r="33" spans="1:15" x14ac:dyDescent="0.2">
      <c r="B33" s="134" t="s">
        <v>35</v>
      </c>
      <c r="C33" s="199" t="s">
        <v>723</v>
      </c>
      <c r="D33" s="137">
        <v>1</v>
      </c>
      <c r="E33" s="134" t="s">
        <v>663</v>
      </c>
      <c r="F33" s="134" t="s">
        <v>664</v>
      </c>
      <c r="G33" s="134" t="s">
        <v>39</v>
      </c>
      <c r="H33" s="134" t="s">
        <v>51</v>
      </c>
      <c r="I33" s="135">
        <v>23559</v>
      </c>
      <c r="J33" s="134" t="s">
        <v>41</v>
      </c>
      <c r="K33" s="189">
        <v>6512.67</v>
      </c>
      <c r="L33" s="189">
        <v>5796.39</v>
      </c>
      <c r="M33" s="189">
        <v>716.28</v>
      </c>
      <c r="N33" s="187">
        <v>2.64E-2</v>
      </c>
      <c r="O33" s="185">
        <f t="shared" si="1"/>
        <v>171.93448799999999</v>
      </c>
    </row>
    <row r="34" spans="1:15" x14ac:dyDescent="0.2">
      <c r="B34" s="134" t="s">
        <v>35</v>
      </c>
      <c r="C34" s="199" t="s">
        <v>735</v>
      </c>
      <c r="D34" s="137">
        <v>1</v>
      </c>
      <c r="E34" s="134" t="s">
        <v>663</v>
      </c>
      <c r="F34" s="134" t="s">
        <v>664</v>
      </c>
      <c r="G34" s="134" t="s">
        <v>39</v>
      </c>
      <c r="H34" s="134" t="s">
        <v>51</v>
      </c>
      <c r="I34" s="135">
        <v>34881</v>
      </c>
      <c r="J34" s="134" t="s">
        <v>41</v>
      </c>
      <c r="K34" s="189">
        <v>66419.72</v>
      </c>
      <c r="L34" s="189">
        <v>27782.639999999999</v>
      </c>
      <c r="M34" s="189">
        <v>38637.08</v>
      </c>
      <c r="N34" s="187">
        <v>2.64E-2</v>
      </c>
      <c r="O34" s="185">
        <f t="shared" si="1"/>
        <v>1753.4806080000001</v>
      </c>
    </row>
    <row r="36" spans="1:15" x14ac:dyDescent="0.2">
      <c r="A36" s="188" t="s">
        <v>13</v>
      </c>
    </row>
    <row r="37" spans="1:15" x14ac:dyDescent="0.2">
      <c r="B37" s="134" t="s">
        <v>824</v>
      </c>
      <c r="C37" s="199" t="s">
        <v>1514</v>
      </c>
      <c r="D37" s="137">
        <v>1</v>
      </c>
      <c r="E37" s="134" t="s">
        <v>827</v>
      </c>
      <c r="F37" s="134" t="s">
        <v>1491</v>
      </c>
      <c r="G37" s="134" t="s">
        <v>39</v>
      </c>
      <c r="H37" s="134" t="s">
        <v>51</v>
      </c>
      <c r="I37" s="135">
        <v>25385</v>
      </c>
      <c r="J37" s="134" t="s">
        <v>41</v>
      </c>
      <c r="K37" s="136">
        <v>299.23</v>
      </c>
      <c r="L37" s="136">
        <v>299.23</v>
      </c>
      <c r="M37" s="136">
        <v>0</v>
      </c>
      <c r="N37" s="186">
        <v>2.64E-2</v>
      </c>
    </row>
    <row r="38" spans="1:15" x14ac:dyDescent="0.2">
      <c r="B38" s="134" t="s">
        <v>824</v>
      </c>
      <c r="C38" s="199" t="s">
        <v>1519</v>
      </c>
      <c r="D38" s="137">
        <v>1</v>
      </c>
      <c r="E38" s="134" t="s">
        <v>827</v>
      </c>
      <c r="F38" s="134" t="s">
        <v>1491</v>
      </c>
      <c r="G38" s="134" t="s">
        <v>39</v>
      </c>
      <c r="H38" s="134" t="s">
        <v>51</v>
      </c>
      <c r="I38" s="135">
        <v>27576</v>
      </c>
      <c r="J38" s="134" t="s">
        <v>41</v>
      </c>
      <c r="K38" s="136">
        <v>1912.86</v>
      </c>
      <c r="L38" s="136">
        <v>1912.86</v>
      </c>
      <c r="M38" s="136">
        <v>0</v>
      </c>
      <c r="N38" s="186">
        <v>2.64E-2</v>
      </c>
    </row>
    <row r="40" spans="1:15" x14ac:dyDescent="0.2">
      <c r="A40" s="188" t="s">
        <v>15</v>
      </c>
    </row>
    <row r="41" spans="1:15" x14ac:dyDescent="0.2">
      <c r="A41" s="188"/>
      <c r="B41" s="134" t="s">
        <v>1623</v>
      </c>
    </row>
    <row r="42" spans="1:15" x14ac:dyDescent="0.2">
      <c r="A42" s="188"/>
    </row>
    <row r="43" spans="1:15" x14ac:dyDescent="0.2">
      <c r="A43" s="188" t="s">
        <v>1601</v>
      </c>
    </row>
    <row r="44" spans="1:15" x14ac:dyDescent="0.2">
      <c r="B44" s="134" t="s">
        <v>35</v>
      </c>
      <c r="C44" s="199" t="s">
        <v>853</v>
      </c>
      <c r="D44" s="137">
        <v>1</v>
      </c>
      <c r="E44" s="134" t="s">
        <v>839</v>
      </c>
      <c r="F44" s="134" t="s">
        <v>840</v>
      </c>
      <c r="G44" s="134" t="s">
        <v>39</v>
      </c>
      <c r="H44" s="134" t="s">
        <v>51</v>
      </c>
      <c r="I44" s="135">
        <v>24289</v>
      </c>
      <c r="J44" s="134" t="s">
        <v>41</v>
      </c>
      <c r="K44" s="189">
        <v>14177.62</v>
      </c>
      <c r="L44" s="189">
        <v>12412.94</v>
      </c>
      <c r="M44" s="189">
        <v>1764.68</v>
      </c>
      <c r="N44" s="187">
        <v>2.64E-2</v>
      </c>
      <c r="O44" s="185">
        <f t="shared" ref="O44:O61" si="2">K44*N44</f>
        <v>374.28916800000002</v>
      </c>
    </row>
    <row r="45" spans="1:15" x14ac:dyDescent="0.2">
      <c r="B45" s="134" t="s">
        <v>35</v>
      </c>
      <c r="C45" s="199" t="s">
        <v>861</v>
      </c>
      <c r="D45" s="137">
        <v>1</v>
      </c>
      <c r="E45" s="134" t="s">
        <v>839</v>
      </c>
      <c r="F45" s="134" t="s">
        <v>840</v>
      </c>
      <c r="G45" s="134" t="s">
        <v>39</v>
      </c>
      <c r="H45" s="134" t="s">
        <v>51</v>
      </c>
      <c r="I45" s="135">
        <v>24289</v>
      </c>
      <c r="J45" s="134" t="s">
        <v>41</v>
      </c>
      <c r="K45" s="189">
        <v>3412.37</v>
      </c>
      <c r="L45" s="189">
        <v>2987.63</v>
      </c>
      <c r="M45" s="189">
        <v>424.74</v>
      </c>
      <c r="N45" s="187">
        <v>2.64E-2</v>
      </c>
      <c r="O45" s="185">
        <f t="shared" si="2"/>
        <v>90.086568</v>
      </c>
    </row>
    <row r="46" spans="1:15" x14ac:dyDescent="0.2">
      <c r="B46" s="134" t="s">
        <v>35</v>
      </c>
      <c r="C46" s="199" t="s">
        <v>886</v>
      </c>
      <c r="D46" s="137">
        <v>6</v>
      </c>
      <c r="E46" s="134" t="s">
        <v>839</v>
      </c>
      <c r="F46" s="134" t="s">
        <v>840</v>
      </c>
      <c r="G46" s="134" t="s">
        <v>39</v>
      </c>
      <c r="H46" s="134" t="s">
        <v>51</v>
      </c>
      <c r="I46" s="135">
        <v>24289</v>
      </c>
      <c r="J46" s="134" t="s">
        <v>41</v>
      </c>
      <c r="K46" s="189">
        <v>1442.07</v>
      </c>
      <c r="L46" s="189">
        <v>1262.58</v>
      </c>
      <c r="M46" s="189">
        <v>179.49</v>
      </c>
      <c r="N46" s="187">
        <v>2.64E-2</v>
      </c>
      <c r="O46" s="185">
        <f t="shared" si="2"/>
        <v>38.070647999999998</v>
      </c>
    </row>
    <row r="47" spans="1:15" x14ac:dyDescent="0.2">
      <c r="B47" s="134" t="s">
        <v>35</v>
      </c>
      <c r="C47" s="199" t="s">
        <v>889</v>
      </c>
      <c r="D47" s="137">
        <v>1</v>
      </c>
      <c r="E47" s="134" t="s">
        <v>839</v>
      </c>
      <c r="F47" s="134" t="s">
        <v>840</v>
      </c>
      <c r="G47" s="134" t="s">
        <v>39</v>
      </c>
      <c r="H47" s="134" t="s">
        <v>51</v>
      </c>
      <c r="I47" s="135">
        <v>24289</v>
      </c>
      <c r="J47" s="134" t="s">
        <v>41</v>
      </c>
      <c r="K47" s="189">
        <v>1716.36</v>
      </c>
      <c r="L47" s="189">
        <v>1502.73</v>
      </c>
      <c r="M47" s="189">
        <v>213.63</v>
      </c>
      <c r="N47" s="187">
        <v>2.64E-2</v>
      </c>
      <c r="O47" s="185">
        <f t="shared" si="2"/>
        <v>45.311903999999998</v>
      </c>
    </row>
    <row r="48" spans="1:15" x14ac:dyDescent="0.2">
      <c r="B48" s="134" t="s">
        <v>35</v>
      </c>
      <c r="C48" s="199" t="s">
        <v>897</v>
      </c>
      <c r="D48" s="137">
        <v>1</v>
      </c>
      <c r="E48" s="134" t="s">
        <v>839</v>
      </c>
      <c r="F48" s="134" t="s">
        <v>840</v>
      </c>
      <c r="G48" s="134" t="s">
        <v>39</v>
      </c>
      <c r="H48" s="134" t="s">
        <v>51</v>
      </c>
      <c r="I48" s="135">
        <v>24289</v>
      </c>
      <c r="J48" s="134" t="s">
        <v>41</v>
      </c>
      <c r="K48" s="189">
        <v>87345.52</v>
      </c>
      <c r="L48" s="189">
        <v>76473.67</v>
      </c>
      <c r="M48" s="189">
        <v>10871.85</v>
      </c>
      <c r="N48" s="187">
        <v>2.64E-2</v>
      </c>
      <c r="O48" s="185">
        <f t="shared" si="2"/>
        <v>2305.9217280000003</v>
      </c>
    </row>
    <row r="49" spans="1:15" x14ac:dyDescent="0.2">
      <c r="B49" s="134" t="s">
        <v>35</v>
      </c>
      <c r="C49" s="199" t="s">
        <v>900</v>
      </c>
      <c r="D49" s="137">
        <v>3</v>
      </c>
      <c r="E49" s="134" t="s">
        <v>839</v>
      </c>
      <c r="F49" s="134" t="s">
        <v>840</v>
      </c>
      <c r="G49" s="134" t="s">
        <v>39</v>
      </c>
      <c r="H49" s="134" t="s">
        <v>51</v>
      </c>
      <c r="I49" s="135">
        <v>24289</v>
      </c>
      <c r="J49" s="134" t="s">
        <v>41</v>
      </c>
      <c r="K49" s="189">
        <v>4701.58</v>
      </c>
      <c r="L49" s="189">
        <v>4116.38</v>
      </c>
      <c r="M49" s="189">
        <v>585.20000000000005</v>
      </c>
      <c r="N49" s="187">
        <v>2.64E-2</v>
      </c>
      <c r="O49" s="185">
        <f t="shared" si="2"/>
        <v>124.121712</v>
      </c>
    </row>
    <row r="50" spans="1:15" x14ac:dyDescent="0.2">
      <c r="B50" s="134" t="s">
        <v>35</v>
      </c>
      <c r="C50" s="199" t="s">
        <v>903</v>
      </c>
      <c r="D50" s="137">
        <v>1</v>
      </c>
      <c r="E50" s="134" t="s">
        <v>839</v>
      </c>
      <c r="F50" s="134" t="s">
        <v>840</v>
      </c>
      <c r="G50" s="134" t="s">
        <v>39</v>
      </c>
      <c r="H50" s="134" t="s">
        <v>51</v>
      </c>
      <c r="I50" s="135">
        <v>24289</v>
      </c>
      <c r="J50" s="134" t="s">
        <v>41</v>
      </c>
      <c r="K50" s="189">
        <v>1309.8</v>
      </c>
      <c r="L50" s="189">
        <v>1146.77</v>
      </c>
      <c r="M50" s="189">
        <v>163.03</v>
      </c>
      <c r="N50" s="187">
        <v>2.64E-2</v>
      </c>
      <c r="O50" s="185">
        <f t="shared" si="2"/>
        <v>34.578719999999997</v>
      </c>
    </row>
    <row r="51" spans="1:15" x14ac:dyDescent="0.2">
      <c r="B51" s="134" t="s">
        <v>35</v>
      </c>
      <c r="C51" s="199" t="s">
        <v>916</v>
      </c>
      <c r="D51" s="137">
        <v>1</v>
      </c>
      <c r="E51" s="134" t="s">
        <v>839</v>
      </c>
      <c r="F51" s="134" t="s">
        <v>840</v>
      </c>
      <c r="G51" s="134" t="s">
        <v>39</v>
      </c>
      <c r="H51" s="134" t="s">
        <v>51</v>
      </c>
      <c r="I51" s="135">
        <v>26115</v>
      </c>
      <c r="J51" s="134" t="s">
        <v>41</v>
      </c>
      <c r="K51" s="189">
        <v>814.68</v>
      </c>
      <c r="L51" s="189">
        <v>676.47</v>
      </c>
      <c r="M51" s="189">
        <v>138.21</v>
      </c>
      <c r="N51" s="187">
        <v>2.64E-2</v>
      </c>
      <c r="O51" s="185">
        <f t="shared" si="2"/>
        <v>21.507551999999997</v>
      </c>
    </row>
    <row r="52" spans="1:15" x14ac:dyDescent="0.2">
      <c r="B52" s="134" t="s">
        <v>35</v>
      </c>
      <c r="C52" s="199" t="s">
        <v>176</v>
      </c>
      <c r="D52" s="137">
        <v>1</v>
      </c>
      <c r="E52" s="134" t="s">
        <v>839</v>
      </c>
      <c r="F52" s="134" t="s">
        <v>840</v>
      </c>
      <c r="G52" s="134" t="s">
        <v>39</v>
      </c>
      <c r="H52" s="134" t="s">
        <v>51</v>
      </c>
      <c r="I52" s="135">
        <v>26846</v>
      </c>
      <c r="J52" s="134" t="s">
        <v>41</v>
      </c>
      <c r="K52" s="189">
        <v>3864.23</v>
      </c>
      <c r="L52" s="189">
        <v>3123.18</v>
      </c>
      <c r="M52" s="189">
        <v>741.05</v>
      </c>
      <c r="N52" s="187">
        <v>2.64E-2</v>
      </c>
      <c r="O52" s="185">
        <f t="shared" si="2"/>
        <v>102.015672</v>
      </c>
    </row>
    <row r="53" spans="1:15" x14ac:dyDescent="0.2">
      <c r="B53" s="134" t="s">
        <v>35</v>
      </c>
      <c r="C53" s="199" t="s">
        <v>870</v>
      </c>
      <c r="D53" s="137">
        <v>1</v>
      </c>
      <c r="E53" s="134" t="s">
        <v>839</v>
      </c>
      <c r="F53" s="134" t="s">
        <v>840</v>
      </c>
      <c r="G53" s="134" t="s">
        <v>39</v>
      </c>
      <c r="H53" s="134" t="s">
        <v>51</v>
      </c>
      <c r="I53" s="135">
        <v>26846</v>
      </c>
      <c r="J53" s="134" t="s">
        <v>41</v>
      </c>
      <c r="K53" s="189">
        <v>5210.17</v>
      </c>
      <c r="L53" s="189">
        <v>4211</v>
      </c>
      <c r="M53" s="189">
        <v>999.17</v>
      </c>
      <c r="N53" s="187">
        <v>2.64E-2</v>
      </c>
      <c r="O53" s="185">
        <f t="shared" si="2"/>
        <v>137.54848799999999</v>
      </c>
    </row>
    <row r="54" spans="1:15" x14ac:dyDescent="0.2">
      <c r="B54" s="134" t="s">
        <v>35</v>
      </c>
      <c r="C54" s="199" t="s">
        <v>885</v>
      </c>
      <c r="D54" s="137">
        <v>1</v>
      </c>
      <c r="E54" s="134" t="s">
        <v>839</v>
      </c>
      <c r="F54" s="134" t="s">
        <v>840</v>
      </c>
      <c r="G54" s="134" t="s">
        <v>39</v>
      </c>
      <c r="H54" s="134" t="s">
        <v>51</v>
      </c>
      <c r="I54" s="135">
        <v>26846</v>
      </c>
      <c r="J54" s="134" t="s">
        <v>41</v>
      </c>
      <c r="K54" s="189">
        <v>2545.21</v>
      </c>
      <c r="L54" s="189">
        <v>2057.11</v>
      </c>
      <c r="M54" s="189">
        <v>488.1</v>
      </c>
      <c r="N54" s="187">
        <v>2.64E-2</v>
      </c>
      <c r="O54" s="185">
        <f t="shared" si="2"/>
        <v>67.193544000000003</v>
      </c>
    </row>
    <row r="55" spans="1:15" x14ac:dyDescent="0.2">
      <c r="B55" s="134" t="s">
        <v>35</v>
      </c>
      <c r="C55" s="199" t="s">
        <v>910</v>
      </c>
      <c r="D55" s="137">
        <v>1</v>
      </c>
      <c r="E55" s="134" t="s">
        <v>839</v>
      </c>
      <c r="F55" s="134" t="s">
        <v>840</v>
      </c>
      <c r="G55" s="134" t="s">
        <v>39</v>
      </c>
      <c r="H55" s="134" t="s">
        <v>51</v>
      </c>
      <c r="I55" s="135">
        <v>26846</v>
      </c>
      <c r="J55" s="134" t="s">
        <v>41</v>
      </c>
      <c r="K55" s="189">
        <v>3237.1</v>
      </c>
      <c r="L55" s="189">
        <v>2616.31</v>
      </c>
      <c r="M55" s="189">
        <v>620.79</v>
      </c>
      <c r="N55" s="187">
        <v>2.64E-2</v>
      </c>
      <c r="O55" s="185">
        <f t="shared" si="2"/>
        <v>85.459440000000001</v>
      </c>
    </row>
    <row r="56" spans="1:15" x14ac:dyDescent="0.2">
      <c r="B56" s="134" t="s">
        <v>35</v>
      </c>
      <c r="C56" s="199" t="s">
        <v>914</v>
      </c>
      <c r="D56" s="137">
        <v>1</v>
      </c>
      <c r="E56" s="134" t="s">
        <v>839</v>
      </c>
      <c r="F56" s="134" t="s">
        <v>840</v>
      </c>
      <c r="G56" s="134" t="s">
        <v>39</v>
      </c>
      <c r="H56" s="134" t="s">
        <v>51</v>
      </c>
      <c r="I56" s="135">
        <v>26846</v>
      </c>
      <c r="J56" s="134" t="s">
        <v>41</v>
      </c>
      <c r="K56" s="189">
        <v>2690.32</v>
      </c>
      <c r="L56" s="189">
        <v>2174.39</v>
      </c>
      <c r="M56" s="189">
        <v>515.92999999999995</v>
      </c>
      <c r="N56" s="187">
        <v>2.64E-2</v>
      </c>
      <c r="O56" s="185">
        <f t="shared" si="2"/>
        <v>71.024448000000007</v>
      </c>
    </row>
    <row r="57" spans="1:15" x14ac:dyDescent="0.2">
      <c r="B57" s="134" t="s">
        <v>35</v>
      </c>
      <c r="C57" s="199" t="s">
        <v>856</v>
      </c>
      <c r="D57" s="137">
        <v>1</v>
      </c>
      <c r="E57" s="134" t="s">
        <v>839</v>
      </c>
      <c r="F57" s="134" t="s">
        <v>840</v>
      </c>
      <c r="G57" s="134" t="s">
        <v>39</v>
      </c>
      <c r="H57" s="134" t="s">
        <v>51</v>
      </c>
      <c r="I57" s="135">
        <v>27576</v>
      </c>
      <c r="J57" s="134" t="s">
        <v>41</v>
      </c>
      <c r="K57" s="189">
        <v>21119.35</v>
      </c>
      <c r="L57" s="189">
        <v>16549.82</v>
      </c>
      <c r="M57" s="189">
        <v>4569.53</v>
      </c>
      <c r="N57" s="187">
        <v>2.64E-2</v>
      </c>
      <c r="O57" s="185">
        <f t="shared" si="2"/>
        <v>557.55083999999999</v>
      </c>
    </row>
    <row r="58" spans="1:15" x14ac:dyDescent="0.2">
      <c r="B58" s="134" t="s">
        <v>35</v>
      </c>
      <c r="C58" s="199" t="s">
        <v>857</v>
      </c>
      <c r="D58" s="137">
        <v>0</v>
      </c>
      <c r="E58" s="134" t="s">
        <v>839</v>
      </c>
      <c r="F58" s="134" t="s">
        <v>840</v>
      </c>
      <c r="G58" s="134" t="s">
        <v>39</v>
      </c>
      <c r="H58" s="134" t="s">
        <v>51</v>
      </c>
      <c r="I58" s="135">
        <v>27576</v>
      </c>
      <c r="J58" s="134" t="s">
        <v>41</v>
      </c>
      <c r="K58" s="189">
        <v>0</v>
      </c>
      <c r="L58" s="189">
        <v>0</v>
      </c>
      <c r="M58" s="189">
        <v>0</v>
      </c>
      <c r="N58" s="187">
        <v>2.64E-2</v>
      </c>
      <c r="O58" s="185">
        <f t="shared" si="2"/>
        <v>0</v>
      </c>
    </row>
    <row r="59" spans="1:15" x14ac:dyDescent="0.2">
      <c r="B59" s="134" t="s">
        <v>35</v>
      </c>
      <c r="C59" s="199" t="s">
        <v>882</v>
      </c>
      <c r="D59" s="137">
        <v>12</v>
      </c>
      <c r="E59" s="134" t="s">
        <v>839</v>
      </c>
      <c r="F59" s="134" t="s">
        <v>840</v>
      </c>
      <c r="G59" s="134" t="s">
        <v>39</v>
      </c>
      <c r="H59" s="134" t="s">
        <v>51</v>
      </c>
      <c r="I59" s="135">
        <v>27576</v>
      </c>
      <c r="J59" s="134" t="s">
        <v>41</v>
      </c>
      <c r="K59" s="189">
        <v>3767.55</v>
      </c>
      <c r="L59" s="189">
        <v>2952.38</v>
      </c>
      <c r="M59" s="189">
        <v>815.17</v>
      </c>
      <c r="N59" s="187">
        <v>2.64E-2</v>
      </c>
      <c r="O59" s="185">
        <f t="shared" si="2"/>
        <v>99.46332000000001</v>
      </c>
    </row>
    <row r="60" spans="1:15" x14ac:dyDescent="0.2">
      <c r="B60" s="134" t="s">
        <v>35</v>
      </c>
      <c r="C60" s="199" t="s">
        <v>876</v>
      </c>
      <c r="D60" s="137">
        <v>1</v>
      </c>
      <c r="E60" s="134" t="s">
        <v>839</v>
      </c>
      <c r="F60" s="134" t="s">
        <v>840</v>
      </c>
      <c r="G60" s="134" t="s">
        <v>39</v>
      </c>
      <c r="H60" s="134" t="s">
        <v>51</v>
      </c>
      <c r="I60" s="135">
        <v>29768</v>
      </c>
      <c r="J60" s="134" t="s">
        <v>41</v>
      </c>
      <c r="K60" s="189">
        <v>25577.13</v>
      </c>
      <c r="L60" s="189">
        <v>17786.04</v>
      </c>
      <c r="M60" s="189">
        <v>7791.09</v>
      </c>
      <c r="N60" s="187">
        <v>2.64E-2</v>
      </c>
      <c r="O60" s="185">
        <f t="shared" si="2"/>
        <v>675.23623199999997</v>
      </c>
    </row>
    <row r="61" spans="1:15" x14ac:dyDescent="0.2">
      <c r="B61" s="134" t="s">
        <v>35</v>
      </c>
      <c r="C61" s="199" t="s">
        <v>919</v>
      </c>
      <c r="D61" s="137">
        <v>3</v>
      </c>
      <c r="E61" s="134" t="s">
        <v>839</v>
      </c>
      <c r="F61" s="134" t="s">
        <v>840</v>
      </c>
      <c r="G61" s="134" t="s">
        <v>39</v>
      </c>
      <c r="H61" s="134" t="s">
        <v>51</v>
      </c>
      <c r="I61" s="135">
        <v>33420</v>
      </c>
      <c r="J61" s="134" t="s">
        <v>41</v>
      </c>
      <c r="K61" s="189">
        <v>16471.7</v>
      </c>
      <c r="L61" s="189">
        <v>8334.9599999999991</v>
      </c>
      <c r="M61" s="189">
        <v>8136.74</v>
      </c>
      <c r="N61" s="187">
        <v>2.64E-2</v>
      </c>
      <c r="O61" s="185">
        <f t="shared" si="2"/>
        <v>434.85288000000003</v>
      </c>
    </row>
    <row r="63" spans="1:15" x14ac:dyDescent="0.2">
      <c r="A63" s="188" t="s">
        <v>17</v>
      </c>
    </row>
    <row r="64" spans="1:15" x14ac:dyDescent="0.2">
      <c r="B64" s="134" t="s">
        <v>1623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9"/>
  <sheetViews>
    <sheetView topLeftCell="A181" zoomScale="70" zoomScaleNormal="70" workbookViewId="0">
      <selection activeCell="P248" sqref="P248"/>
    </sheetView>
  </sheetViews>
  <sheetFormatPr defaultColWidth="9.140625" defaultRowHeight="12.75" x14ac:dyDescent="0.2"/>
  <cols>
    <col min="1" max="1" width="4.85546875" style="134" customWidth="1"/>
    <col min="2" max="2" width="12.5703125" style="134" customWidth="1"/>
    <col min="3" max="3" width="38" style="134" customWidth="1"/>
    <col min="4" max="4" width="9.28515625" style="134" bestFit="1" customWidth="1"/>
    <col min="5" max="5" width="16.85546875" style="134" customWidth="1"/>
    <col min="6" max="6" width="9.140625" style="134"/>
    <col min="7" max="7" width="14.85546875" style="134" customWidth="1"/>
    <col min="8" max="8" width="25.140625" style="134" customWidth="1"/>
    <col min="9" max="9" width="9.28515625" style="134" bestFit="1" customWidth="1"/>
    <col min="10" max="10" width="9.140625" style="134"/>
    <col min="11" max="11" width="12.7109375" style="134" bestFit="1" customWidth="1"/>
    <col min="12" max="12" width="14.5703125" style="134" customWidth="1"/>
    <col min="13" max="13" width="12.42578125" style="134" customWidth="1"/>
    <col min="14" max="14" width="12.42578125" style="186" customWidth="1"/>
    <col min="15" max="15" width="29.7109375" style="185" bestFit="1" customWidth="1"/>
    <col min="16" max="16" width="10.42578125" style="134" bestFit="1" customWidth="1"/>
    <col min="17" max="16384" width="9.140625" style="134"/>
  </cols>
  <sheetData>
    <row r="1" spans="1:15" x14ac:dyDescent="0.2">
      <c r="A1" s="190" t="s">
        <v>1600</v>
      </c>
      <c r="B1" s="134" t="s">
        <v>24</v>
      </c>
      <c r="C1" s="134" t="s">
        <v>29</v>
      </c>
      <c r="D1" s="137" t="s">
        <v>31</v>
      </c>
      <c r="E1" s="134" t="s">
        <v>26</v>
      </c>
      <c r="F1" s="134" t="s">
        <v>27</v>
      </c>
      <c r="G1" s="134" t="s">
        <v>28</v>
      </c>
      <c r="H1" s="134" t="s">
        <v>25</v>
      </c>
      <c r="I1" s="192" t="s">
        <v>992</v>
      </c>
      <c r="J1" s="134" t="s">
        <v>30</v>
      </c>
      <c r="K1" s="189" t="s">
        <v>32</v>
      </c>
      <c r="L1" s="189" t="s">
        <v>33</v>
      </c>
      <c r="M1" s="189" t="s">
        <v>34</v>
      </c>
      <c r="N1" s="187" t="s">
        <v>1603</v>
      </c>
      <c r="O1" s="193" t="s">
        <v>1602</v>
      </c>
    </row>
    <row r="2" spans="1:15" x14ac:dyDescent="0.2">
      <c r="A2" s="188" t="s">
        <v>3</v>
      </c>
    </row>
    <row r="3" spans="1:15" x14ac:dyDescent="0.2">
      <c r="B3" s="134" t="s">
        <v>35</v>
      </c>
      <c r="C3" s="182" t="s">
        <v>42</v>
      </c>
      <c r="D3" s="137">
        <v>1</v>
      </c>
      <c r="E3" s="134" t="s">
        <v>37</v>
      </c>
      <c r="F3" s="134" t="s">
        <v>38</v>
      </c>
      <c r="G3" s="134" t="s">
        <v>39</v>
      </c>
      <c r="H3" s="134" t="s">
        <v>36</v>
      </c>
      <c r="I3" s="192">
        <v>22098</v>
      </c>
      <c r="J3" s="134" t="s">
        <v>41</v>
      </c>
      <c r="K3" s="189">
        <v>8486.27</v>
      </c>
      <c r="L3" s="189">
        <v>623.47</v>
      </c>
      <c r="M3" s="189">
        <v>7862.8</v>
      </c>
      <c r="N3" s="187">
        <v>0</v>
      </c>
      <c r="O3" s="185">
        <f t="shared" ref="O3:O11" si="0">K3*N3</f>
        <v>0</v>
      </c>
    </row>
    <row r="4" spans="1:15" x14ac:dyDescent="0.2">
      <c r="B4" s="134" t="s">
        <v>35</v>
      </c>
      <c r="C4" s="182" t="s">
        <v>43</v>
      </c>
      <c r="D4" s="137">
        <v>1</v>
      </c>
      <c r="E4" s="134" t="s">
        <v>37</v>
      </c>
      <c r="F4" s="134" t="s">
        <v>38</v>
      </c>
      <c r="G4" s="134" t="s">
        <v>39</v>
      </c>
      <c r="H4" s="134" t="s">
        <v>36</v>
      </c>
      <c r="I4" s="192">
        <v>26846</v>
      </c>
      <c r="J4" s="134" t="s">
        <v>41</v>
      </c>
      <c r="K4" s="189">
        <v>4119.7299999999996</v>
      </c>
      <c r="L4" s="189">
        <v>227.72</v>
      </c>
      <c r="M4" s="189">
        <v>3892.01</v>
      </c>
      <c r="N4" s="187">
        <v>0</v>
      </c>
      <c r="O4" s="185">
        <f t="shared" si="0"/>
        <v>0</v>
      </c>
    </row>
    <row r="5" spans="1:15" x14ac:dyDescent="0.2">
      <c r="B5" s="134" t="s">
        <v>35</v>
      </c>
      <c r="C5" s="182" t="s">
        <v>44</v>
      </c>
      <c r="D5" s="137">
        <v>1</v>
      </c>
      <c r="E5" s="134" t="s">
        <v>37</v>
      </c>
      <c r="F5" s="134" t="s">
        <v>38</v>
      </c>
      <c r="G5" s="134" t="s">
        <v>39</v>
      </c>
      <c r="H5" s="134" t="s">
        <v>36</v>
      </c>
      <c r="I5" s="192">
        <v>22098</v>
      </c>
      <c r="J5" s="134" t="s">
        <v>41</v>
      </c>
      <c r="K5" s="189">
        <v>2021.29</v>
      </c>
      <c r="L5" s="189">
        <v>148.5</v>
      </c>
      <c r="M5" s="189">
        <v>1872.79</v>
      </c>
      <c r="N5" s="187">
        <v>0</v>
      </c>
      <c r="O5" s="185">
        <f t="shared" si="0"/>
        <v>0</v>
      </c>
    </row>
    <row r="6" spans="1:15" x14ac:dyDescent="0.2">
      <c r="B6" s="134" t="s">
        <v>35</v>
      </c>
      <c r="C6" s="182" t="s">
        <v>75</v>
      </c>
      <c r="D6" s="137">
        <v>3</v>
      </c>
      <c r="E6" s="134" t="s">
        <v>37</v>
      </c>
      <c r="F6" s="134" t="s">
        <v>38</v>
      </c>
      <c r="G6" s="134" t="s">
        <v>39</v>
      </c>
      <c r="H6" s="134" t="s">
        <v>51</v>
      </c>
      <c r="I6" s="192">
        <v>25385</v>
      </c>
      <c r="J6" s="134" t="s">
        <v>41</v>
      </c>
      <c r="K6" s="189">
        <v>1177.27</v>
      </c>
      <c r="L6" s="189">
        <v>1000.79</v>
      </c>
      <c r="M6" s="189">
        <v>176.48</v>
      </c>
      <c r="N6" s="187">
        <v>2.64E-2</v>
      </c>
      <c r="O6" s="185">
        <f t="shared" si="0"/>
        <v>31.079927999999999</v>
      </c>
    </row>
    <row r="7" spans="1:15" x14ac:dyDescent="0.2">
      <c r="B7" s="134" t="s">
        <v>35</v>
      </c>
      <c r="C7" s="182" t="s">
        <v>92</v>
      </c>
      <c r="D7" s="137">
        <v>1</v>
      </c>
      <c r="E7" s="134" t="s">
        <v>37</v>
      </c>
      <c r="F7" s="134" t="s">
        <v>38</v>
      </c>
      <c r="G7" s="134" t="s">
        <v>39</v>
      </c>
      <c r="H7" s="134" t="s">
        <v>51</v>
      </c>
      <c r="I7" s="192">
        <v>22098</v>
      </c>
      <c r="J7" s="134" t="s">
        <v>41</v>
      </c>
      <c r="K7" s="189">
        <v>7932.96</v>
      </c>
      <c r="L7" s="189">
        <v>7254.05</v>
      </c>
      <c r="M7" s="189">
        <v>678.91</v>
      </c>
      <c r="N7" s="187">
        <v>2.64E-2</v>
      </c>
      <c r="O7" s="185">
        <f t="shared" si="0"/>
        <v>209.43014400000001</v>
      </c>
    </row>
    <row r="8" spans="1:15" x14ac:dyDescent="0.2">
      <c r="B8" s="134" t="s">
        <v>35</v>
      </c>
      <c r="C8" s="182" t="s">
        <v>108</v>
      </c>
      <c r="D8" s="137">
        <v>1</v>
      </c>
      <c r="E8" s="134" t="s">
        <v>37</v>
      </c>
      <c r="F8" s="134" t="s">
        <v>38</v>
      </c>
      <c r="G8" s="134" t="s">
        <v>39</v>
      </c>
      <c r="H8" s="134" t="s">
        <v>51</v>
      </c>
      <c r="I8" s="192">
        <v>22098</v>
      </c>
      <c r="J8" s="134" t="s">
        <v>41</v>
      </c>
      <c r="K8" s="189">
        <v>45155.98</v>
      </c>
      <c r="L8" s="189">
        <v>41291.49</v>
      </c>
      <c r="M8" s="189">
        <v>3864.49</v>
      </c>
      <c r="N8" s="187">
        <v>2.64E-2</v>
      </c>
      <c r="O8" s="185">
        <f t="shared" si="0"/>
        <v>1192.117872</v>
      </c>
    </row>
    <row r="9" spans="1:15" x14ac:dyDescent="0.2">
      <c r="B9" s="134" t="s">
        <v>35</v>
      </c>
      <c r="C9" s="182" t="s">
        <v>47</v>
      </c>
      <c r="D9" s="137">
        <v>1</v>
      </c>
      <c r="E9" s="134" t="s">
        <v>37</v>
      </c>
      <c r="F9" s="134" t="s">
        <v>38</v>
      </c>
      <c r="G9" s="134" t="s">
        <v>39</v>
      </c>
      <c r="H9" s="134" t="s">
        <v>45</v>
      </c>
      <c r="I9" s="192">
        <v>22098</v>
      </c>
      <c r="J9" s="134" t="s">
        <v>41</v>
      </c>
      <c r="K9" s="189">
        <v>646.41</v>
      </c>
      <c r="L9" s="189">
        <v>615.23</v>
      </c>
      <c r="M9" s="189">
        <v>31.18</v>
      </c>
      <c r="N9" s="187">
        <v>2.4299999999999999E-2</v>
      </c>
      <c r="O9" s="185">
        <f t="shared" si="0"/>
        <v>15.707762999999998</v>
      </c>
    </row>
    <row r="10" spans="1:15" x14ac:dyDescent="0.2">
      <c r="B10" s="134" t="s">
        <v>35</v>
      </c>
      <c r="C10" s="182" t="s">
        <v>48</v>
      </c>
      <c r="D10" s="137">
        <v>3</v>
      </c>
      <c r="E10" s="134" t="s">
        <v>37</v>
      </c>
      <c r="F10" s="134" t="s">
        <v>38</v>
      </c>
      <c r="G10" s="134" t="s">
        <v>39</v>
      </c>
      <c r="H10" s="134" t="s">
        <v>45</v>
      </c>
      <c r="I10" s="192">
        <v>25750</v>
      </c>
      <c r="J10" s="134" t="s">
        <v>41</v>
      </c>
      <c r="K10" s="189">
        <v>5634.2</v>
      </c>
      <c r="L10" s="189">
        <v>5010.21</v>
      </c>
      <c r="M10" s="189">
        <v>623.99</v>
      </c>
      <c r="N10" s="187">
        <v>2.4299999999999999E-2</v>
      </c>
      <c r="O10" s="185">
        <f t="shared" si="0"/>
        <v>136.91105999999999</v>
      </c>
    </row>
    <row r="11" spans="1:15" x14ac:dyDescent="0.2">
      <c r="B11" s="134" t="s">
        <v>35</v>
      </c>
      <c r="C11" s="182" t="s">
        <v>49</v>
      </c>
      <c r="D11" s="137">
        <v>1</v>
      </c>
      <c r="E11" s="134" t="s">
        <v>37</v>
      </c>
      <c r="F11" s="134" t="s">
        <v>38</v>
      </c>
      <c r="G11" s="134" t="s">
        <v>39</v>
      </c>
      <c r="H11" s="134" t="s">
        <v>45</v>
      </c>
      <c r="I11" s="192">
        <v>22098</v>
      </c>
      <c r="J11" s="134" t="s">
        <v>41</v>
      </c>
      <c r="K11" s="189">
        <v>9668.4</v>
      </c>
      <c r="L11" s="189">
        <v>9202.0499999999993</v>
      </c>
      <c r="M11" s="189">
        <v>466.35</v>
      </c>
      <c r="N11" s="187">
        <v>2.4299999999999999E-2</v>
      </c>
      <c r="O11" s="185">
        <f t="shared" si="0"/>
        <v>234.94211999999999</v>
      </c>
    </row>
    <row r="13" spans="1:15" x14ac:dyDescent="0.2">
      <c r="A13" s="188" t="s">
        <v>4</v>
      </c>
    </row>
    <row r="14" spans="1:15" x14ac:dyDescent="0.2">
      <c r="B14" s="134" t="s">
        <v>35</v>
      </c>
      <c r="C14" s="182" t="s">
        <v>994</v>
      </c>
      <c r="D14" s="137">
        <v>1</v>
      </c>
      <c r="E14" s="134" t="s">
        <v>995</v>
      </c>
      <c r="F14" s="134" t="s">
        <v>996</v>
      </c>
      <c r="G14" s="134" t="s">
        <v>39</v>
      </c>
      <c r="H14" s="134" t="s">
        <v>36</v>
      </c>
      <c r="I14" s="192">
        <v>21732</v>
      </c>
      <c r="J14" s="134" t="s">
        <v>41</v>
      </c>
      <c r="K14" s="189">
        <v>163.13999999999999</v>
      </c>
      <c r="L14" s="189">
        <v>12.21</v>
      </c>
      <c r="M14" s="189">
        <v>150.93</v>
      </c>
      <c r="N14" s="187">
        <v>0</v>
      </c>
      <c r="O14" s="185">
        <f>K14*N14</f>
        <v>0</v>
      </c>
    </row>
    <row r="15" spans="1:15" x14ac:dyDescent="0.2">
      <c r="B15" s="134" t="s">
        <v>35</v>
      </c>
      <c r="C15" s="182" t="s">
        <v>997</v>
      </c>
      <c r="D15" s="137">
        <v>1</v>
      </c>
      <c r="E15" s="134" t="s">
        <v>995</v>
      </c>
      <c r="F15" s="134" t="s">
        <v>996</v>
      </c>
      <c r="G15" s="134" t="s">
        <v>39</v>
      </c>
      <c r="H15" s="134" t="s">
        <v>36</v>
      </c>
      <c r="I15" s="192">
        <v>21732</v>
      </c>
      <c r="J15" s="134" t="s">
        <v>41</v>
      </c>
      <c r="K15" s="189">
        <v>5000</v>
      </c>
      <c r="L15" s="189">
        <v>374.34</v>
      </c>
      <c r="M15" s="189">
        <v>4625.66</v>
      </c>
      <c r="N15" s="187">
        <v>0</v>
      </c>
      <c r="O15" s="185">
        <f>K15*N15</f>
        <v>0</v>
      </c>
    </row>
    <row r="16" spans="1:15" x14ac:dyDescent="0.2">
      <c r="B16" s="134" t="s">
        <v>35</v>
      </c>
      <c r="C16" s="182" t="s">
        <v>1028</v>
      </c>
      <c r="D16" s="137">
        <v>1</v>
      </c>
      <c r="E16" s="134" t="s">
        <v>995</v>
      </c>
      <c r="F16" s="134" t="s">
        <v>996</v>
      </c>
      <c r="G16" s="134" t="s">
        <v>39</v>
      </c>
      <c r="H16" s="134" t="s">
        <v>51</v>
      </c>
      <c r="I16" s="192">
        <v>26115</v>
      </c>
      <c r="J16" s="134" t="s">
        <v>41</v>
      </c>
      <c r="K16" s="189">
        <v>1500.72</v>
      </c>
      <c r="L16" s="189">
        <v>1246.1300000000001</v>
      </c>
      <c r="M16" s="189">
        <v>254.59</v>
      </c>
      <c r="N16" s="187">
        <v>2.64E-2</v>
      </c>
      <c r="O16" s="185">
        <f>K16*N16</f>
        <v>39.619008000000001</v>
      </c>
    </row>
    <row r="17" spans="1:16" x14ac:dyDescent="0.2">
      <c r="B17" s="134" t="s">
        <v>35</v>
      </c>
      <c r="C17" s="182" t="s">
        <v>119</v>
      </c>
      <c r="D17" s="137">
        <v>19</v>
      </c>
      <c r="E17" s="134" t="s">
        <v>995</v>
      </c>
      <c r="F17" s="134" t="s">
        <v>996</v>
      </c>
      <c r="G17" s="134" t="s">
        <v>39</v>
      </c>
      <c r="H17" s="134" t="s">
        <v>115</v>
      </c>
      <c r="I17" s="192">
        <v>30864</v>
      </c>
      <c r="J17" s="134" t="s">
        <v>41</v>
      </c>
      <c r="K17" s="189">
        <v>57438.99</v>
      </c>
      <c r="L17" s="189">
        <v>57438.99</v>
      </c>
      <c r="M17" s="189">
        <v>0</v>
      </c>
      <c r="N17" s="187">
        <v>6.6699999999999995E-2</v>
      </c>
    </row>
    <row r="18" spans="1:16" x14ac:dyDescent="0.2">
      <c r="B18" s="134" t="s">
        <v>35</v>
      </c>
      <c r="C18" s="182" t="s">
        <v>1079</v>
      </c>
      <c r="D18" s="137">
        <v>2</v>
      </c>
      <c r="E18" s="134" t="s">
        <v>995</v>
      </c>
      <c r="F18" s="134" t="s">
        <v>996</v>
      </c>
      <c r="G18" s="134" t="s">
        <v>39</v>
      </c>
      <c r="H18" s="134" t="s">
        <v>45</v>
      </c>
      <c r="I18" s="192">
        <v>25750</v>
      </c>
      <c r="J18" s="134" t="s">
        <v>41</v>
      </c>
      <c r="K18" s="189">
        <v>11983.89</v>
      </c>
      <c r="L18" s="189">
        <v>10656.67</v>
      </c>
      <c r="M18" s="189">
        <v>1327.22</v>
      </c>
      <c r="N18" s="187">
        <v>2.3900000000000001E-2</v>
      </c>
      <c r="O18" s="185">
        <f t="shared" ref="O18:O23" si="1">K18*N18</f>
        <v>286.41497099999998</v>
      </c>
    </row>
    <row r="19" spans="1:16" x14ac:dyDescent="0.2">
      <c r="B19" s="134" t="s">
        <v>35</v>
      </c>
      <c r="C19" s="182" t="s">
        <v>47</v>
      </c>
      <c r="D19" s="137">
        <v>1</v>
      </c>
      <c r="E19" s="134" t="s">
        <v>995</v>
      </c>
      <c r="F19" s="134" t="s">
        <v>996</v>
      </c>
      <c r="G19" s="134" t="s">
        <v>39</v>
      </c>
      <c r="H19" s="134" t="s">
        <v>45</v>
      </c>
      <c r="I19" s="192">
        <v>21732</v>
      </c>
      <c r="J19" s="134" t="s">
        <v>41</v>
      </c>
      <c r="K19" s="189">
        <v>596.58000000000004</v>
      </c>
      <c r="L19" s="189">
        <v>569.91999999999996</v>
      </c>
      <c r="M19" s="189">
        <v>26.66</v>
      </c>
      <c r="N19" s="187">
        <v>2.3900000000000001E-2</v>
      </c>
      <c r="O19" s="185">
        <f t="shared" si="1"/>
        <v>14.258262000000002</v>
      </c>
    </row>
    <row r="20" spans="1:16" x14ac:dyDescent="0.2">
      <c r="B20" s="134" t="s">
        <v>35</v>
      </c>
      <c r="C20" s="182" t="s">
        <v>1081</v>
      </c>
      <c r="D20" s="137">
        <v>1</v>
      </c>
      <c r="E20" s="134" t="s">
        <v>995</v>
      </c>
      <c r="F20" s="134" t="s">
        <v>996</v>
      </c>
      <c r="G20" s="134" t="s">
        <v>39</v>
      </c>
      <c r="H20" s="134" t="s">
        <v>45</v>
      </c>
      <c r="I20" s="192">
        <v>21732</v>
      </c>
      <c r="J20" s="134" t="s">
        <v>41</v>
      </c>
      <c r="K20" s="189">
        <v>5277.41</v>
      </c>
      <c r="L20" s="189">
        <v>5041.59</v>
      </c>
      <c r="M20" s="189">
        <v>235.82</v>
      </c>
      <c r="N20" s="187">
        <v>2.3900000000000001E-2</v>
      </c>
      <c r="O20" s="185">
        <f t="shared" si="1"/>
        <v>126.130099</v>
      </c>
    </row>
    <row r="21" spans="1:16" x14ac:dyDescent="0.2">
      <c r="A21" s="190"/>
      <c r="B21" s="134" t="s">
        <v>35</v>
      </c>
      <c r="C21" s="182" t="s">
        <v>150</v>
      </c>
      <c r="D21" s="137">
        <v>4</v>
      </c>
      <c r="E21" s="134" t="s">
        <v>995</v>
      </c>
      <c r="F21" s="134" t="s">
        <v>996</v>
      </c>
      <c r="G21" s="134" t="s">
        <v>39</v>
      </c>
      <c r="H21" s="134" t="s">
        <v>115</v>
      </c>
      <c r="I21" s="192">
        <v>38523</v>
      </c>
      <c r="J21" s="134" t="s">
        <v>41</v>
      </c>
      <c r="K21" s="189">
        <v>15726.61</v>
      </c>
      <c r="L21" s="189">
        <v>8784.0499999999993</v>
      </c>
      <c r="M21" s="189">
        <v>6942.56</v>
      </c>
      <c r="N21" s="187">
        <v>6.1499999999999999E-2</v>
      </c>
      <c r="O21" s="185">
        <f t="shared" si="1"/>
        <v>967.18651499999999</v>
      </c>
    </row>
    <row r="22" spans="1:16" x14ac:dyDescent="0.2">
      <c r="A22" s="190"/>
      <c r="B22" s="134" t="s">
        <v>35</v>
      </c>
      <c r="C22" s="182" t="s">
        <v>150</v>
      </c>
      <c r="D22" s="137">
        <v>1</v>
      </c>
      <c r="E22" s="134" t="s">
        <v>995</v>
      </c>
      <c r="F22" s="134" t="s">
        <v>996</v>
      </c>
      <c r="G22" s="134" t="s">
        <v>39</v>
      </c>
      <c r="H22" s="134" t="s">
        <v>115</v>
      </c>
      <c r="I22" s="192">
        <v>38723</v>
      </c>
      <c r="J22" s="134" t="s">
        <v>41</v>
      </c>
      <c r="K22" s="189">
        <v>29598.12</v>
      </c>
      <c r="L22" s="189">
        <v>14327.68</v>
      </c>
      <c r="M22" s="189">
        <v>15270.44</v>
      </c>
      <c r="N22" s="187">
        <v>6.1499999999999999E-2</v>
      </c>
      <c r="O22" s="185">
        <f t="shared" si="1"/>
        <v>1820.2843799999998</v>
      </c>
    </row>
    <row r="23" spans="1:16" x14ac:dyDescent="0.2">
      <c r="A23" s="190"/>
      <c r="B23" s="134" t="s">
        <v>35</v>
      </c>
      <c r="C23" s="182" t="s">
        <v>999</v>
      </c>
      <c r="D23" s="137">
        <v>1</v>
      </c>
      <c r="E23" s="134" t="s">
        <v>995</v>
      </c>
      <c r="F23" s="134" t="s">
        <v>996</v>
      </c>
      <c r="G23" s="134" t="s">
        <v>39</v>
      </c>
      <c r="H23" s="134" t="s">
        <v>36</v>
      </c>
      <c r="I23" s="192">
        <v>27576</v>
      </c>
      <c r="J23" s="134" t="s">
        <v>41</v>
      </c>
      <c r="K23" s="189">
        <v>0</v>
      </c>
      <c r="L23" s="189">
        <v>0</v>
      </c>
      <c r="M23" s="189">
        <v>0</v>
      </c>
      <c r="N23" s="187">
        <v>0</v>
      </c>
      <c r="O23" s="185">
        <f t="shared" si="1"/>
        <v>0</v>
      </c>
      <c r="P23" s="206"/>
    </row>
    <row r="25" spans="1:16" x14ac:dyDescent="0.2">
      <c r="A25" s="188" t="s">
        <v>5</v>
      </c>
    </row>
    <row r="26" spans="1:16" x14ac:dyDescent="0.2">
      <c r="B26" s="134" t="s">
        <v>35</v>
      </c>
      <c r="C26" s="182" t="s">
        <v>119</v>
      </c>
      <c r="D26" s="137">
        <v>11</v>
      </c>
      <c r="E26" s="134" t="s">
        <v>151</v>
      </c>
      <c r="F26" s="134" t="s">
        <v>152</v>
      </c>
      <c r="G26" s="134" t="s">
        <v>39</v>
      </c>
      <c r="H26" s="134" t="s">
        <v>115</v>
      </c>
      <c r="I26" s="135">
        <v>27211</v>
      </c>
      <c r="J26" s="134" t="s">
        <v>41</v>
      </c>
      <c r="K26" s="189">
        <v>55726.13</v>
      </c>
      <c r="L26" s="189">
        <v>55726.13</v>
      </c>
      <c r="M26" s="189">
        <v>0</v>
      </c>
      <c r="N26" s="187">
        <v>6.1499999999999999E-2</v>
      </c>
    </row>
    <row r="27" spans="1:16" x14ac:dyDescent="0.2">
      <c r="B27" s="134" t="s">
        <v>35</v>
      </c>
      <c r="C27" s="182" t="s">
        <v>269</v>
      </c>
      <c r="D27" s="137">
        <v>0</v>
      </c>
      <c r="E27" s="134" t="s">
        <v>151</v>
      </c>
      <c r="F27" s="134" t="s">
        <v>152</v>
      </c>
      <c r="G27" s="134" t="s">
        <v>109</v>
      </c>
      <c r="H27" s="134" t="s">
        <v>268</v>
      </c>
      <c r="I27" s="135">
        <v>40960</v>
      </c>
      <c r="J27" s="134" t="s">
        <v>41</v>
      </c>
      <c r="K27" s="189">
        <v>0</v>
      </c>
      <c r="L27" s="189">
        <v>0</v>
      </c>
      <c r="M27" s="189">
        <v>0</v>
      </c>
      <c r="N27" s="187">
        <v>3.0300000000000001E-2</v>
      </c>
      <c r="O27" s="185">
        <f>K27*N27</f>
        <v>0</v>
      </c>
    </row>
    <row r="28" spans="1:16" x14ac:dyDescent="0.2">
      <c r="B28" s="134" t="s">
        <v>35</v>
      </c>
      <c r="C28" s="182" t="s">
        <v>264</v>
      </c>
      <c r="D28" s="137">
        <v>1</v>
      </c>
      <c r="E28" s="134" t="s">
        <v>151</v>
      </c>
      <c r="F28" s="134" t="s">
        <v>152</v>
      </c>
      <c r="G28" s="134" t="s">
        <v>109</v>
      </c>
      <c r="H28" s="134" t="s">
        <v>51</v>
      </c>
      <c r="I28" s="135">
        <v>41255</v>
      </c>
      <c r="J28" s="134" t="s">
        <v>41</v>
      </c>
      <c r="K28" s="189">
        <v>88721.3</v>
      </c>
      <c r="L28" s="189">
        <v>1043.6300000000001</v>
      </c>
      <c r="M28" s="189">
        <v>87677.67</v>
      </c>
      <c r="N28" s="187">
        <v>2.64E-2</v>
      </c>
      <c r="O28" s="185">
        <f>K28*N28</f>
        <v>2342.2423200000003</v>
      </c>
    </row>
    <row r="29" spans="1:16" x14ac:dyDescent="0.2">
      <c r="B29" s="134" t="s">
        <v>35</v>
      </c>
      <c r="C29" s="182" t="s">
        <v>276</v>
      </c>
      <c r="D29" s="137">
        <v>3</v>
      </c>
      <c r="E29" s="134" t="s">
        <v>151</v>
      </c>
      <c r="F29" s="134" t="s">
        <v>152</v>
      </c>
      <c r="G29" s="134" t="s">
        <v>39</v>
      </c>
      <c r="H29" s="134" t="s">
        <v>115</v>
      </c>
      <c r="I29" s="135">
        <v>40960</v>
      </c>
      <c r="J29" s="134" t="s">
        <v>41</v>
      </c>
      <c r="K29" s="189">
        <v>120046.31</v>
      </c>
      <c r="L29" s="189">
        <v>4470.1000000000004</v>
      </c>
      <c r="M29" s="189">
        <v>115576.21</v>
      </c>
      <c r="N29" s="187">
        <v>6.1499999999999999E-2</v>
      </c>
      <c r="O29" s="185">
        <f>K29*N29</f>
        <v>7382.8480650000001</v>
      </c>
    </row>
    <row r="30" spans="1:16" x14ac:dyDescent="0.2">
      <c r="B30" s="134" t="s">
        <v>35</v>
      </c>
      <c r="C30" s="182" t="s">
        <v>274</v>
      </c>
      <c r="D30" s="137">
        <v>1</v>
      </c>
      <c r="E30" s="134" t="s">
        <v>151</v>
      </c>
      <c r="F30" s="134" t="s">
        <v>152</v>
      </c>
      <c r="G30" s="134" t="s">
        <v>39</v>
      </c>
      <c r="H30" s="134" t="s">
        <v>115</v>
      </c>
      <c r="I30" s="135">
        <v>41015</v>
      </c>
      <c r="J30" s="134" t="s">
        <v>41</v>
      </c>
      <c r="K30" s="189">
        <v>43660.87</v>
      </c>
      <c r="L30" s="189">
        <v>1625.78</v>
      </c>
      <c r="M30" s="189">
        <v>42035.09</v>
      </c>
      <c r="N30" s="187">
        <v>6.1499999999999999E-2</v>
      </c>
      <c r="O30" s="185">
        <f>K30*N30</f>
        <v>2685.143505</v>
      </c>
    </row>
    <row r="31" spans="1:16" x14ac:dyDescent="0.2">
      <c r="B31" s="134" t="s">
        <v>35</v>
      </c>
      <c r="C31" s="182" t="s">
        <v>217</v>
      </c>
      <c r="D31" s="137">
        <v>1</v>
      </c>
      <c r="E31" s="134" t="s">
        <v>151</v>
      </c>
      <c r="F31" s="134" t="s">
        <v>152</v>
      </c>
      <c r="G31" s="134" t="s">
        <v>39</v>
      </c>
      <c r="H31" s="134" t="s">
        <v>51</v>
      </c>
      <c r="I31" s="135">
        <v>40532</v>
      </c>
      <c r="J31" s="134" t="s">
        <v>41</v>
      </c>
      <c r="K31" s="189">
        <v>2260.79</v>
      </c>
      <c r="L31" s="189">
        <v>134.18</v>
      </c>
      <c r="M31" s="189">
        <v>2126.61</v>
      </c>
      <c r="N31" s="187">
        <v>2.64E-2</v>
      </c>
      <c r="O31" s="185">
        <f>K31*N31</f>
        <v>59.684855999999996</v>
      </c>
      <c r="P31" s="206"/>
    </row>
    <row r="33" spans="1:15" x14ac:dyDescent="0.2">
      <c r="A33" s="188" t="s">
        <v>6</v>
      </c>
    </row>
    <row r="34" spans="1:15" x14ac:dyDescent="0.2">
      <c r="B34" s="134" t="s">
        <v>35</v>
      </c>
      <c r="C34" s="182" t="s">
        <v>305</v>
      </c>
      <c r="D34" s="137">
        <v>1</v>
      </c>
      <c r="E34" s="134" t="s">
        <v>283</v>
      </c>
      <c r="F34" s="134" t="s">
        <v>284</v>
      </c>
      <c r="G34" s="134" t="s">
        <v>39</v>
      </c>
      <c r="H34" s="134" t="s">
        <v>51</v>
      </c>
      <c r="I34" s="135">
        <v>37073</v>
      </c>
      <c r="J34" s="134" t="s">
        <v>41</v>
      </c>
      <c r="K34" s="189">
        <v>6572.49</v>
      </c>
      <c r="L34" s="189">
        <v>1825.3</v>
      </c>
      <c r="M34" s="189">
        <v>4747.1899999999996</v>
      </c>
      <c r="N34" s="187">
        <v>2.64E-2</v>
      </c>
      <c r="O34" s="185">
        <f t="shared" ref="O34:O41" si="2">K34*N34</f>
        <v>173.51373599999999</v>
      </c>
    </row>
    <row r="35" spans="1:15" x14ac:dyDescent="0.2">
      <c r="B35" s="134" t="s">
        <v>35</v>
      </c>
      <c r="C35" s="182" t="s">
        <v>324</v>
      </c>
      <c r="D35" s="137">
        <v>2</v>
      </c>
      <c r="E35" s="134" t="s">
        <v>283</v>
      </c>
      <c r="F35" s="134" t="s">
        <v>284</v>
      </c>
      <c r="G35" s="134" t="s">
        <v>39</v>
      </c>
      <c r="H35" s="134" t="s">
        <v>51</v>
      </c>
      <c r="I35" s="135">
        <v>37073</v>
      </c>
      <c r="J35" s="134" t="s">
        <v>41</v>
      </c>
      <c r="K35" s="189">
        <v>15257.51</v>
      </c>
      <c r="L35" s="189">
        <v>4237.3</v>
      </c>
      <c r="M35" s="189">
        <v>11020.21</v>
      </c>
      <c r="N35" s="187">
        <v>2.64E-2</v>
      </c>
      <c r="O35" s="185">
        <f t="shared" si="2"/>
        <v>402.79826400000002</v>
      </c>
    </row>
    <row r="36" spans="1:15" x14ac:dyDescent="0.2">
      <c r="B36" s="134" t="s">
        <v>35</v>
      </c>
      <c r="C36" s="182" t="s">
        <v>285</v>
      </c>
      <c r="D36" s="137">
        <v>1</v>
      </c>
      <c r="E36" s="134" t="s">
        <v>283</v>
      </c>
      <c r="F36" s="134" t="s">
        <v>284</v>
      </c>
      <c r="G36" s="134" t="s">
        <v>39</v>
      </c>
      <c r="H36" s="134" t="s">
        <v>36</v>
      </c>
      <c r="I36" s="135">
        <v>16984</v>
      </c>
      <c r="J36" s="134" t="s">
        <v>41</v>
      </c>
      <c r="K36" s="189">
        <v>2562.19</v>
      </c>
      <c r="L36" s="189">
        <v>238.44</v>
      </c>
      <c r="M36" s="189">
        <v>2323.75</v>
      </c>
      <c r="N36" s="187">
        <v>0</v>
      </c>
      <c r="O36" s="185">
        <f t="shared" si="2"/>
        <v>0</v>
      </c>
    </row>
    <row r="37" spans="1:15" x14ac:dyDescent="0.2">
      <c r="B37" s="134" t="s">
        <v>35</v>
      </c>
      <c r="C37" s="182" t="s">
        <v>293</v>
      </c>
      <c r="D37" s="137">
        <v>1</v>
      </c>
      <c r="E37" s="134" t="s">
        <v>283</v>
      </c>
      <c r="F37" s="134" t="s">
        <v>284</v>
      </c>
      <c r="G37" s="134" t="s">
        <v>39</v>
      </c>
      <c r="H37" s="134" t="s">
        <v>45</v>
      </c>
      <c r="I37" s="135">
        <v>25750</v>
      </c>
      <c r="J37" s="134" t="s">
        <v>41</v>
      </c>
      <c r="K37" s="189">
        <v>291.44</v>
      </c>
      <c r="L37" s="189">
        <v>259.16000000000003</v>
      </c>
      <c r="M37" s="189">
        <v>32.28</v>
      </c>
      <c r="N37" s="187">
        <v>2.4299999999999999E-2</v>
      </c>
      <c r="O37" s="185">
        <f t="shared" si="2"/>
        <v>7.0819919999999996</v>
      </c>
    </row>
    <row r="38" spans="1:15" x14ac:dyDescent="0.2">
      <c r="B38" s="134" t="s">
        <v>35</v>
      </c>
      <c r="C38" s="182" t="s">
        <v>291</v>
      </c>
      <c r="D38" s="137">
        <v>1</v>
      </c>
      <c r="E38" s="134" t="s">
        <v>283</v>
      </c>
      <c r="F38" s="134" t="s">
        <v>284</v>
      </c>
      <c r="G38" s="134" t="s">
        <v>39</v>
      </c>
      <c r="H38" s="134" t="s">
        <v>45</v>
      </c>
      <c r="I38" s="135">
        <v>25750</v>
      </c>
      <c r="J38" s="134" t="s">
        <v>41</v>
      </c>
      <c r="K38" s="189">
        <v>4243.28</v>
      </c>
      <c r="L38" s="189">
        <v>3773.34</v>
      </c>
      <c r="M38" s="189">
        <v>469.94</v>
      </c>
      <c r="N38" s="187">
        <v>2.4299999999999999E-2</v>
      </c>
      <c r="O38" s="185">
        <f t="shared" si="2"/>
        <v>103.11170399999999</v>
      </c>
    </row>
    <row r="39" spans="1:15" x14ac:dyDescent="0.2">
      <c r="B39" s="134" t="s">
        <v>35</v>
      </c>
      <c r="C39" s="182" t="s">
        <v>294</v>
      </c>
      <c r="D39" s="137">
        <v>1</v>
      </c>
      <c r="E39" s="134" t="s">
        <v>283</v>
      </c>
      <c r="F39" s="134" t="s">
        <v>284</v>
      </c>
      <c r="G39" s="134" t="s">
        <v>39</v>
      </c>
      <c r="H39" s="134" t="s">
        <v>45</v>
      </c>
      <c r="I39" s="135">
        <v>23924</v>
      </c>
      <c r="J39" s="134" t="s">
        <v>41</v>
      </c>
      <c r="K39" s="189">
        <v>8723.66</v>
      </c>
      <c r="L39" s="189">
        <v>8097.55</v>
      </c>
      <c r="M39" s="189">
        <v>626.11</v>
      </c>
      <c r="N39" s="187">
        <v>2.4299999999999999E-2</v>
      </c>
      <c r="O39" s="185">
        <f t="shared" si="2"/>
        <v>211.98493799999997</v>
      </c>
    </row>
    <row r="40" spans="1:15" x14ac:dyDescent="0.2">
      <c r="B40" s="134" t="s">
        <v>35</v>
      </c>
      <c r="C40" s="182" t="s">
        <v>353</v>
      </c>
      <c r="D40" s="137">
        <v>1</v>
      </c>
      <c r="E40" s="134" t="s">
        <v>283</v>
      </c>
      <c r="F40" s="134" t="s">
        <v>284</v>
      </c>
      <c r="G40" s="134" t="s">
        <v>39</v>
      </c>
      <c r="H40" s="134" t="s">
        <v>51</v>
      </c>
      <c r="I40" s="135">
        <v>21002</v>
      </c>
      <c r="J40" s="134" t="s">
        <v>41</v>
      </c>
      <c r="K40" s="189">
        <v>4309.83</v>
      </c>
      <c r="L40" s="189">
        <v>4008.69</v>
      </c>
      <c r="M40" s="189">
        <v>301.14</v>
      </c>
      <c r="N40" s="187">
        <v>2.64E-2</v>
      </c>
      <c r="O40" s="185">
        <f t="shared" si="2"/>
        <v>113.779512</v>
      </c>
    </row>
    <row r="41" spans="1:15" x14ac:dyDescent="0.2">
      <c r="B41" s="134" t="s">
        <v>35</v>
      </c>
      <c r="C41" s="182" t="s">
        <v>150</v>
      </c>
      <c r="D41" s="137">
        <v>1</v>
      </c>
      <c r="E41" s="134" t="s">
        <v>283</v>
      </c>
      <c r="F41" s="134" t="s">
        <v>284</v>
      </c>
      <c r="G41" s="134" t="s">
        <v>39</v>
      </c>
      <c r="H41" s="134" t="s">
        <v>115</v>
      </c>
      <c r="I41" s="135">
        <v>38723</v>
      </c>
      <c r="J41" s="134" t="s">
        <v>41</v>
      </c>
      <c r="K41" s="189">
        <v>29514.240000000002</v>
      </c>
      <c r="L41" s="189">
        <v>14287.07</v>
      </c>
      <c r="M41" s="189">
        <v>15227.17</v>
      </c>
      <c r="N41" s="187">
        <v>6.1499999999999999E-2</v>
      </c>
      <c r="O41" s="185">
        <f t="shared" si="2"/>
        <v>1815.1257600000001</v>
      </c>
    </row>
    <row r="43" spans="1:15" x14ac:dyDescent="0.2">
      <c r="A43" s="188" t="s">
        <v>7</v>
      </c>
    </row>
    <row r="44" spans="1:15" x14ac:dyDescent="0.2">
      <c r="B44" s="134" t="s">
        <v>35</v>
      </c>
      <c r="C44" s="182" t="s">
        <v>537</v>
      </c>
      <c r="D44" s="137">
        <v>1</v>
      </c>
      <c r="E44" s="134" t="s">
        <v>359</v>
      </c>
      <c r="F44" s="134" t="s">
        <v>360</v>
      </c>
      <c r="G44" s="134" t="s">
        <v>39</v>
      </c>
      <c r="H44" s="134" t="s">
        <v>51</v>
      </c>
      <c r="I44" s="135">
        <v>25020</v>
      </c>
      <c r="J44" s="134" t="s">
        <v>41</v>
      </c>
      <c r="K44" s="189">
        <v>3257.56</v>
      </c>
      <c r="L44" s="189">
        <v>2798.61</v>
      </c>
      <c r="M44" s="189">
        <v>458.95</v>
      </c>
      <c r="N44" s="187">
        <v>2.64E-2</v>
      </c>
      <c r="O44" s="185">
        <f t="shared" ref="O44:O61" si="3">K44*N44</f>
        <v>85.999583999999999</v>
      </c>
    </row>
    <row r="45" spans="1:15" x14ac:dyDescent="0.2">
      <c r="B45" s="134" t="s">
        <v>35</v>
      </c>
      <c r="C45" s="182" t="s">
        <v>439</v>
      </c>
      <c r="D45" s="137">
        <v>2</v>
      </c>
      <c r="E45" s="134" t="s">
        <v>359</v>
      </c>
      <c r="F45" s="134" t="s">
        <v>360</v>
      </c>
      <c r="G45" s="134" t="s">
        <v>39</v>
      </c>
      <c r="H45" s="134" t="s">
        <v>51</v>
      </c>
      <c r="I45" s="135">
        <v>37438</v>
      </c>
      <c r="J45" s="134" t="s">
        <v>41</v>
      </c>
      <c r="K45" s="189">
        <v>30575.62</v>
      </c>
      <c r="L45" s="189">
        <v>7753.92</v>
      </c>
      <c r="M45" s="189">
        <v>22821.7</v>
      </c>
      <c r="N45" s="187">
        <v>2.64E-2</v>
      </c>
      <c r="O45" s="185">
        <f t="shared" si="3"/>
        <v>807.19636800000001</v>
      </c>
    </row>
    <row r="46" spans="1:15" x14ac:dyDescent="0.2">
      <c r="B46" s="134" t="s">
        <v>35</v>
      </c>
      <c r="C46" s="182" t="s">
        <v>473</v>
      </c>
      <c r="D46" s="137">
        <v>1</v>
      </c>
      <c r="E46" s="134" t="s">
        <v>359</v>
      </c>
      <c r="F46" s="134" t="s">
        <v>360</v>
      </c>
      <c r="G46" s="134" t="s">
        <v>39</v>
      </c>
      <c r="H46" s="134" t="s">
        <v>51</v>
      </c>
      <c r="I46" s="135">
        <v>37438</v>
      </c>
      <c r="J46" s="134" t="s">
        <v>41</v>
      </c>
      <c r="K46" s="189">
        <v>4933.96</v>
      </c>
      <c r="L46" s="189">
        <v>1251.24</v>
      </c>
      <c r="M46" s="189">
        <v>3682.72</v>
      </c>
      <c r="N46" s="187">
        <v>2.64E-2</v>
      </c>
      <c r="O46" s="185">
        <f t="shared" si="3"/>
        <v>130.25654399999999</v>
      </c>
    </row>
    <row r="47" spans="1:15" x14ac:dyDescent="0.2">
      <c r="B47" s="134" t="s">
        <v>35</v>
      </c>
      <c r="C47" s="182" t="s">
        <v>375</v>
      </c>
      <c r="D47" s="137">
        <v>1</v>
      </c>
      <c r="E47" s="134" t="s">
        <v>359</v>
      </c>
      <c r="F47" s="134" t="s">
        <v>360</v>
      </c>
      <c r="G47" s="134" t="s">
        <v>39</v>
      </c>
      <c r="H47" s="134" t="s">
        <v>45</v>
      </c>
      <c r="I47" s="135">
        <v>21367</v>
      </c>
      <c r="J47" s="134" t="s">
        <v>41</v>
      </c>
      <c r="K47" s="189">
        <v>11826.86</v>
      </c>
      <c r="L47" s="189">
        <v>11337.05</v>
      </c>
      <c r="M47" s="189">
        <v>489.81</v>
      </c>
      <c r="N47" s="187">
        <v>2.4299999999999999E-2</v>
      </c>
      <c r="O47" s="185">
        <f t="shared" si="3"/>
        <v>287.392698</v>
      </c>
    </row>
    <row r="48" spans="1:15" x14ac:dyDescent="0.2">
      <c r="B48" s="134" t="s">
        <v>35</v>
      </c>
      <c r="C48" s="182" t="s">
        <v>138</v>
      </c>
      <c r="D48" s="137">
        <v>39</v>
      </c>
      <c r="E48" s="134" t="s">
        <v>359</v>
      </c>
      <c r="F48" s="134" t="s">
        <v>360</v>
      </c>
      <c r="G48" s="134" t="s">
        <v>39</v>
      </c>
      <c r="H48" s="134" t="s">
        <v>51</v>
      </c>
      <c r="I48" s="135">
        <v>20271</v>
      </c>
      <c r="J48" s="134" t="s">
        <v>41</v>
      </c>
      <c r="K48" s="189">
        <v>15160.12</v>
      </c>
      <c r="L48" s="189">
        <v>14250.75</v>
      </c>
      <c r="M48" s="189">
        <v>909.37</v>
      </c>
      <c r="N48" s="187">
        <v>2.64E-2</v>
      </c>
      <c r="O48" s="185">
        <f t="shared" si="3"/>
        <v>400.22716800000001</v>
      </c>
    </row>
    <row r="49" spans="2:15" x14ac:dyDescent="0.2">
      <c r="B49" s="134" t="s">
        <v>35</v>
      </c>
      <c r="C49" s="182" t="s">
        <v>138</v>
      </c>
      <c r="D49" s="137">
        <v>6</v>
      </c>
      <c r="E49" s="134" t="s">
        <v>359</v>
      </c>
      <c r="F49" s="134" t="s">
        <v>360</v>
      </c>
      <c r="G49" s="134" t="s">
        <v>39</v>
      </c>
      <c r="H49" s="134" t="s">
        <v>51</v>
      </c>
      <c r="I49" s="135">
        <v>33055</v>
      </c>
      <c r="J49" s="134" t="s">
        <v>41</v>
      </c>
      <c r="K49" s="189">
        <v>30081.4</v>
      </c>
      <c r="L49" s="189">
        <v>15852.92</v>
      </c>
      <c r="M49" s="189">
        <v>14228.48</v>
      </c>
      <c r="N49" s="187">
        <v>2.64E-2</v>
      </c>
      <c r="O49" s="185">
        <f t="shared" si="3"/>
        <v>794.14895999999999</v>
      </c>
    </row>
    <row r="50" spans="2:15" x14ac:dyDescent="0.2">
      <c r="B50" s="134" t="s">
        <v>35</v>
      </c>
      <c r="C50" s="182" t="s">
        <v>423</v>
      </c>
      <c r="D50" s="137">
        <v>1</v>
      </c>
      <c r="E50" s="134" t="s">
        <v>359</v>
      </c>
      <c r="F50" s="134" t="s">
        <v>360</v>
      </c>
      <c r="G50" s="134" t="s">
        <v>39</v>
      </c>
      <c r="H50" s="134" t="s">
        <v>51</v>
      </c>
      <c r="I50" s="135">
        <v>22098</v>
      </c>
      <c r="J50" s="134" t="s">
        <v>41</v>
      </c>
      <c r="K50" s="189">
        <v>2014.86</v>
      </c>
      <c r="L50" s="189">
        <v>1842.43</v>
      </c>
      <c r="M50" s="189">
        <v>172.43</v>
      </c>
      <c r="N50" s="187">
        <v>2.64E-2</v>
      </c>
      <c r="O50" s="185">
        <f t="shared" si="3"/>
        <v>53.192304</v>
      </c>
    </row>
    <row r="51" spans="2:15" x14ac:dyDescent="0.2">
      <c r="B51" s="134" t="s">
        <v>35</v>
      </c>
      <c r="C51" s="182" t="s">
        <v>396</v>
      </c>
      <c r="D51" s="137">
        <v>1</v>
      </c>
      <c r="E51" s="134" t="s">
        <v>359</v>
      </c>
      <c r="F51" s="134" t="s">
        <v>360</v>
      </c>
      <c r="G51" s="134" t="s">
        <v>39</v>
      </c>
      <c r="H51" s="134" t="s">
        <v>51</v>
      </c>
      <c r="I51" s="135">
        <v>37438</v>
      </c>
      <c r="J51" s="134" t="s">
        <v>41</v>
      </c>
      <c r="K51" s="189">
        <v>13737.35</v>
      </c>
      <c r="L51" s="189">
        <v>3483.77</v>
      </c>
      <c r="M51" s="189">
        <v>10253.58</v>
      </c>
      <c r="N51" s="187">
        <v>2.64E-2</v>
      </c>
      <c r="O51" s="185">
        <f t="shared" si="3"/>
        <v>362.66604000000001</v>
      </c>
    </row>
    <row r="52" spans="2:15" x14ac:dyDescent="0.2">
      <c r="B52" s="134" t="s">
        <v>35</v>
      </c>
      <c r="C52" s="182" t="s">
        <v>119</v>
      </c>
      <c r="D52" s="137">
        <v>3696</v>
      </c>
      <c r="E52" s="134" t="s">
        <v>359</v>
      </c>
      <c r="F52" s="134" t="s">
        <v>360</v>
      </c>
      <c r="G52" s="134" t="s">
        <v>39</v>
      </c>
      <c r="H52" s="134" t="s">
        <v>115</v>
      </c>
      <c r="I52" s="135">
        <v>29037</v>
      </c>
      <c r="J52" s="134" t="s">
        <v>41</v>
      </c>
      <c r="K52" s="189">
        <v>109262.92</v>
      </c>
      <c r="L52" s="189">
        <v>109262.92</v>
      </c>
      <c r="M52" s="189">
        <v>0</v>
      </c>
      <c r="N52" s="187">
        <v>6.1499999999999999E-2</v>
      </c>
    </row>
    <row r="53" spans="2:15" x14ac:dyDescent="0.2">
      <c r="B53" s="134" t="s">
        <v>35</v>
      </c>
      <c r="C53" s="182" t="s">
        <v>562</v>
      </c>
      <c r="D53" s="137">
        <v>1</v>
      </c>
      <c r="E53" s="134" t="s">
        <v>359</v>
      </c>
      <c r="F53" s="134" t="s">
        <v>360</v>
      </c>
      <c r="G53" s="134" t="s">
        <v>39</v>
      </c>
      <c r="H53" s="134" t="s">
        <v>51</v>
      </c>
      <c r="I53" s="135">
        <v>20271</v>
      </c>
      <c r="J53" s="134" t="s">
        <v>41</v>
      </c>
      <c r="K53" s="189">
        <v>30737.29</v>
      </c>
      <c r="L53" s="189">
        <v>28893.54</v>
      </c>
      <c r="M53" s="189">
        <v>1843.75</v>
      </c>
      <c r="N53" s="187">
        <v>2.64E-2</v>
      </c>
      <c r="O53" s="185">
        <f t="shared" si="3"/>
        <v>811.46445600000004</v>
      </c>
    </row>
    <row r="54" spans="2:15" x14ac:dyDescent="0.2">
      <c r="B54" s="134" t="s">
        <v>35</v>
      </c>
      <c r="C54" s="182" t="s">
        <v>369</v>
      </c>
      <c r="D54" s="137">
        <v>1</v>
      </c>
      <c r="E54" s="134" t="s">
        <v>359</v>
      </c>
      <c r="F54" s="134" t="s">
        <v>360</v>
      </c>
      <c r="G54" s="134" t="s">
        <v>39</v>
      </c>
      <c r="H54" s="134" t="s">
        <v>45</v>
      </c>
      <c r="I54" s="135">
        <v>21367</v>
      </c>
      <c r="J54" s="134" t="s">
        <v>41</v>
      </c>
      <c r="K54" s="189">
        <v>615</v>
      </c>
      <c r="L54" s="189">
        <v>589.53</v>
      </c>
      <c r="M54" s="189">
        <v>25.47</v>
      </c>
      <c r="N54" s="187">
        <v>2.4299999999999999E-2</v>
      </c>
      <c r="O54" s="185">
        <f t="shared" si="3"/>
        <v>14.9445</v>
      </c>
    </row>
    <row r="55" spans="2:15" x14ac:dyDescent="0.2">
      <c r="B55" s="134" t="s">
        <v>35</v>
      </c>
      <c r="C55" s="182" t="s">
        <v>432</v>
      </c>
      <c r="D55" s="137">
        <v>1</v>
      </c>
      <c r="E55" s="134" t="s">
        <v>359</v>
      </c>
      <c r="F55" s="134" t="s">
        <v>360</v>
      </c>
      <c r="G55" s="134" t="s">
        <v>39</v>
      </c>
      <c r="H55" s="134" t="s">
        <v>51</v>
      </c>
      <c r="I55" s="135">
        <v>34881</v>
      </c>
      <c r="J55" s="134" t="s">
        <v>41</v>
      </c>
      <c r="K55" s="189">
        <v>43060.25</v>
      </c>
      <c r="L55" s="189">
        <v>18011.63</v>
      </c>
      <c r="M55" s="189">
        <v>25048.62</v>
      </c>
      <c r="N55" s="187">
        <v>2.64E-2</v>
      </c>
      <c r="O55" s="185">
        <f t="shared" si="3"/>
        <v>1136.7906</v>
      </c>
    </row>
    <row r="56" spans="2:15" x14ac:dyDescent="0.2">
      <c r="B56" s="134" t="s">
        <v>35</v>
      </c>
      <c r="C56" s="182" t="s">
        <v>168</v>
      </c>
      <c r="D56" s="137">
        <v>3</v>
      </c>
      <c r="E56" s="134" t="s">
        <v>359</v>
      </c>
      <c r="F56" s="134" t="s">
        <v>360</v>
      </c>
      <c r="G56" s="134" t="s">
        <v>39</v>
      </c>
      <c r="H56" s="134" t="s">
        <v>51</v>
      </c>
      <c r="I56" s="135">
        <v>34151</v>
      </c>
      <c r="J56" s="134" t="s">
        <v>41</v>
      </c>
      <c r="K56" s="189">
        <v>3308.52</v>
      </c>
      <c r="L56" s="189">
        <v>1531.42</v>
      </c>
      <c r="M56" s="189">
        <v>1777.1</v>
      </c>
      <c r="N56" s="187">
        <v>2.64E-2</v>
      </c>
      <c r="O56" s="185">
        <f t="shared" si="3"/>
        <v>87.344927999999996</v>
      </c>
    </row>
    <row r="57" spans="2:15" x14ac:dyDescent="0.2">
      <c r="B57" s="134" t="s">
        <v>35</v>
      </c>
      <c r="C57" s="182" t="s">
        <v>532</v>
      </c>
      <c r="D57" s="137">
        <v>1</v>
      </c>
      <c r="E57" s="134" t="s">
        <v>359</v>
      </c>
      <c r="F57" s="134" t="s">
        <v>360</v>
      </c>
      <c r="G57" s="134" t="s">
        <v>39</v>
      </c>
      <c r="H57" s="134" t="s">
        <v>51</v>
      </c>
      <c r="I57" s="135">
        <v>37438</v>
      </c>
      <c r="J57" s="134" t="s">
        <v>41</v>
      </c>
      <c r="K57" s="189">
        <v>5839.2</v>
      </c>
      <c r="L57" s="189">
        <v>1480.81</v>
      </c>
      <c r="M57" s="189">
        <v>4358.3900000000003</v>
      </c>
      <c r="N57" s="187">
        <v>2.64E-2</v>
      </c>
      <c r="O57" s="185">
        <f t="shared" si="3"/>
        <v>154.15487999999999</v>
      </c>
    </row>
    <row r="58" spans="2:15" x14ac:dyDescent="0.2">
      <c r="B58" s="134" t="s">
        <v>35</v>
      </c>
      <c r="C58" s="182" t="s">
        <v>361</v>
      </c>
      <c r="D58" s="137">
        <v>1</v>
      </c>
      <c r="E58" s="134" t="s">
        <v>359</v>
      </c>
      <c r="F58" s="134" t="s">
        <v>360</v>
      </c>
      <c r="G58" s="134" t="s">
        <v>39</v>
      </c>
      <c r="H58" s="134" t="s">
        <v>36</v>
      </c>
      <c r="I58" s="135">
        <v>19906</v>
      </c>
      <c r="J58" s="134" t="s">
        <v>41</v>
      </c>
      <c r="K58" s="189">
        <v>2527.75</v>
      </c>
      <c r="L58" s="189">
        <v>206.93</v>
      </c>
      <c r="M58" s="189">
        <v>2320.8200000000002</v>
      </c>
      <c r="N58" s="187">
        <v>0</v>
      </c>
      <c r="O58" s="185">
        <f t="shared" si="3"/>
        <v>0</v>
      </c>
    </row>
    <row r="59" spans="2:15" x14ac:dyDescent="0.2">
      <c r="B59" s="134" t="s">
        <v>35</v>
      </c>
      <c r="C59" s="182" t="s">
        <v>576</v>
      </c>
      <c r="D59" s="137">
        <v>1</v>
      </c>
      <c r="E59" s="134" t="s">
        <v>359</v>
      </c>
      <c r="F59" s="134" t="s">
        <v>360</v>
      </c>
      <c r="G59" s="134" t="s">
        <v>39</v>
      </c>
      <c r="H59" s="134" t="s">
        <v>51</v>
      </c>
      <c r="I59" s="135">
        <v>22098</v>
      </c>
      <c r="J59" s="134" t="s">
        <v>41</v>
      </c>
      <c r="K59" s="189">
        <v>98970.15</v>
      </c>
      <c r="L59" s="189">
        <v>90500.2</v>
      </c>
      <c r="M59" s="189">
        <v>8469.9500000000007</v>
      </c>
      <c r="N59" s="187">
        <v>2.64E-2</v>
      </c>
      <c r="O59" s="185">
        <f t="shared" si="3"/>
        <v>2612.81196</v>
      </c>
    </row>
    <row r="60" spans="2:15" x14ac:dyDescent="0.2">
      <c r="B60" s="134" t="s">
        <v>35</v>
      </c>
      <c r="C60" s="182" t="s">
        <v>464</v>
      </c>
      <c r="D60" s="137">
        <v>1</v>
      </c>
      <c r="E60" s="134" t="s">
        <v>359</v>
      </c>
      <c r="F60" s="134" t="s">
        <v>360</v>
      </c>
      <c r="G60" s="134" t="s">
        <v>39</v>
      </c>
      <c r="H60" s="134" t="s">
        <v>51</v>
      </c>
      <c r="I60" s="135">
        <v>20271</v>
      </c>
      <c r="J60" s="134" t="s">
        <v>41</v>
      </c>
      <c r="K60" s="189">
        <v>73367.28</v>
      </c>
      <c r="L60" s="189">
        <v>68966.399999999994</v>
      </c>
      <c r="M60" s="189">
        <v>4400.88</v>
      </c>
      <c r="N60" s="187">
        <v>2.64E-2</v>
      </c>
      <c r="O60" s="185">
        <f t="shared" si="3"/>
        <v>1936.8961919999999</v>
      </c>
    </row>
    <row r="61" spans="2:15" x14ac:dyDescent="0.2">
      <c r="B61" s="134" t="s">
        <v>35</v>
      </c>
      <c r="C61" s="182" t="s">
        <v>412</v>
      </c>
      <c r="D61" s="137">
        <v>1</v>
      </c>
      <c r="E61" s="134" t="s">
        <v>359</v>
      </c>
      <c r="F61" s="134" t="s">
        <v>360</v>
      </c>
      <c r="G61" s="134" t="s">
        <v>39</v>
      </c>
      <c r="H61" s="134" t="s">
        <v>51</v>
      </c>
      <c r="I61" s="135">
        <v>20271</v>
      </c>
      <c r="J61" s="134" t="s">
        <v>41</v>
      </c>
      <c r="K61" s="189">
        <v>62869.91</v>
      </c>
      <c r="L61" s="189">
        <v>59098.71</v>
      </c>
      <c r="M61" s="189">
        <v>3771.2</v>
      </c>
      <c r="N61" s="187">
        <v>2.64E-2</v>
      </c>
      <c r="O61" s="185">
        <f t="shared" si="3"/>
        <v>1659.7656240000001</v>
      </c>
    </row>
    <row r="62" spans="2:15" x14ac:dyDescent="0.2">
      <c r="B62" s="134" t="s">
        <v>35</v>
      </c>
      <c r="C62" s="182" t="s">
        <v>597</v>
      </c>
      <c r="D62" s="137">
        <v>1</v>
      </c>
      <c r="E62" s="134" t="s">
        <v>359</v>
      </c>
      <c r="F62" s="134" t="s">
        <v>360</v>
      </c>
      <c r="G62" s="134" t="s">
        <v>39</v>
      </c>
      <c r="H62" s="134" t="s">
        <v>115</v>
      </c>
      <c r="I62" s="135">
        <v>29037</v>
      </c>
      <c r="J62" s="134" t="s">
        <v>41</v>
      </c>
      <c r="K62" s="189">
        <v>6551.38</v>
      </c>
      <c r="L62" s="189">
        <v>6551.38</v>
      </c>
      <c r="M62" s="189">
        <v>0</v>
      </c>
      <c r="N62" s="187">
        <v>6.1499999999999999E-2</v>
      </c>
    </row>
    <row r="63" spans="2:15" x14ac:dyDescent="0.2">
      <c r="B63" s="134" t="s">
        <v>35</v>
      </c>
      <c r="C63" s="182" t="s">
        <v>594</v>
      </c>
      <c r="D63" s="137">
        <v>1</v>
      </c>
      <c r="E63" s="134" t="s">
        <v>359</v>
      </c>
      <c r="F63" s="134" t="s">
        <v>360</v>
      </c>
      <c r="G63" s="134" t="s">
        <v>39</v>
      </c>
      <c r="H63" s="134" t="s">
        <v>115</v>
      </c>
      <c r="I63" s="135">
        <v>24654</v>
      </c>
      <c r="J63" s="134" t="s">
        <v>41</v>
      </c>
      <c r="K63" s="189">
        <v>277.19</v>
      </c>
      <c r="L63" s="189">
        <v>277.19</v>
      </c>
      <c r="M63" s="189">
        <v>0</v>
      </c>
      <c r="N63" s="187">
        <v>6.1499999999999999E-2</v>
      </c>
    </row>
    <row r="64" spans="2:15" x14ac:dyDescent="0.2">
      <c r="B64" s="134" t="s">
        <v>35</v>
      </c>
      <c r="C64" s="182" t="s">
        <v>121</v>
      </c>
      <c r="D64" s="137">
        <v>1</v>
      </c>
      <c r="E64" s="134" t="s">
        <v>359</v>
      </c>
      <c r="F64" s="134" t="s">
        <v>360</v>
      </c>
      <c r="G64" s="134" t="s">
        <v>39</v>
      </c>
      <c r="H64" s="134" t="s">
        <v>115</v>
      </c>
      <c r="I64" s="135">
        <v>34151</v>
      </c>
      <c r="J64" s="134" t="s">
        <v>41</v>
      </c>
      <c r="K64" s="189">
        <v>2489.75</v>
      </c>
      <c r="L64" s="189">
        <v>2489.75</v>
      </c>
      <c r="M64" s="189">
        <v>0</v>
      </c>
      <c r="N64" s="187">
        <v>6.1499999999999999E-2</v>
      </c>
    </row>
    <row r="65" spans="1:15" x14ac:dyDescent="0.2">
      <c r="B65" s="134" t="s">
        <v>35</v>
      </c>
      <c r="C65" s="182" t="s">
        <v>409</v>
      </c>
      <c r="D65" s="137">
        <v>2</v>
      </c>
      <c r="E65" s="134" t="s">
        <v>359</v>
      </c>
      <c r="F65" s="134" t="s">
        <v>360</v>
      </c>
      <c r="G65" s="134" t="s">
        <v>39</v>
      </c>
      <c r="H65" s="134" t="s">
        <v>51</v>
      </c>
      <c r="I65" s="135">
        <v>38329</v>
      </c>
      <c r="J65" s="134" t="s">
        <v>41</v>
      </c>
      <c r="K65" s="189">
        <v>96567.43</v>
      </c>
      <c r="L65" s="189">
        <v>19798.66</v>
      </c>
      <c r="M65" s="189">
        <v>76768.77</v>
      </c>
      <c r="N65" s="187">
        <v>2.64E-2</v>
      </c>
      <c r="O65" s="185">
        <f>K65*N65</f>
        <v>2549.3801519999997</v>
      </c>
    </row>
    <row r="66" spans="1:15" x14ac:dyDescent="0.2">
      <c r="B66" s="134" t="s">
        <v>35</v>
      </c>
      <c r="C66" s="182" t="s">
        <v>471</v>
      </c>
      <c r="D66" s="137">
        <v>1</v>
      </c>
      <c r="E66" s="134" t="s">
        <v>359</v>
      </c>
      <c r="F66" s="134" t="s">
        <v>360</v>
      </c>
      <c r="G66" s="134" t="s">
        <v>39</v>
      </c>
      <c r="H66" s="134" t="s">
        <v>51</v>
      </c>
      <c r="I66" s="135">
        <v>22098</v>
      </c>
      <c r="J66" s="134" t="s">
        <v>41</v>
      </c>
      <c r="K66" s="189">
        <v>1541.29</v>
      </c>
      <c r="L66" s="189">
        <v>1409.39</v>
      </c>
      <c r="M66" s="189">
        <v>131.9</v>
      </c>
      <c r="N66" s="187">
        <v>2.64E-2</v>
      </c>
      <c r="O66" s="185">
        <f>K66*N66</f>
        <v>40.690055999999998</v>
      </c>
    </row>
    <row r="67" spans="1:15" x14ac:dyDescent="0.2">
      <c r="B67" s="134" t="s">
        <v>35</v>
      </c>
      <c r="C67" s="182" t="s">
        <v>372</v>
      </c>
      <c r="D67" s="137">
        <v>1</v>
      </c>
      <c r="E67" s="134" t="s">
        <v>359</v>
      </c>
      <c r="F67" s="134" t="s">
        <v>360</v>
      </c>
      <c r="G67" s="134" t="s">
        <v>39</v>
      </c>
      <c r="H67" s="134" t="s">
        <v>45</v>
      </c>
      <c r="I67" s="135">
        <v>25750</v>
      </c>
      <c r="J67" s="134" t="s">
        <v>41</v>
      </c>
      <c r="K67" s="189">
        <v>6699.22</v>
      </c>
      <c r="L67" s="189">
        <v>5957.28</v>
      </c>
      <c r="M67" s="189">
        <v>741.94</v>
      </c>
      <c r="N67" s="187">
        <v>2.4299999999999999E-2</v>
      </c>
      <c r="O67" s="185">
        <f>K67*N67</f>
        <v>162.79104599999999</v>
      </c>
    </row>
    <row r="68" spans="1:15" x14ac:dyDescent="0.2">
      <c r="B68" s="134" t="s">
        <v>35</v>
      </c>
      <c r="C68" s="182" t="s">
        <v>590</v>
      </c>
      <c r="D68" s="137">
        <v>0</v>
      </c>
      <c r="E68" s="134" t="s">
        <v>359</v>
      </c>
      <c r="F68" s="134" t="s">
        <v>360</v>
      </c>
      <c r="G68" s="134" t="s">
        <v>109</v>
      </c>
      <c r="H68" s="134" t="s">
        <v>588</v>
      </c>
      <c r="I68" s="135">
        <v>40991</v>
      </c>
      <c r="J68" s="134" t="s">
        <v>41</v>
      </c>
      <c r="K68" s="189">
        <v>0</v>
      </c>
      <c r="L68" s="189">
        <v>0</v>
      </c>
      <c r="M68" s="189">
        <v>0</v>
      </c>
      <c r="N68" s="187">
        <v>2.8799999999999999E-2</v>
      </c>
      <c r="O68" s="185">
        <f>K68*N68</f>
        <v>0</v>
      </c>
    </row>
    <row r="69" spans="1:15" x14ac:dyDescent="0.2">
      <c r="B69" s="134" t="s">
        <v>35</v>
      </c>
      <c r="C69" s="182" t="s">
        <v>589</v>
      </c>
      <c r="D69" s="137">
        <v>1</v>
      </c>
      <c r="E69" s="134" t="s">
        <v>359</v>
      </c>
      <c r="F69" s="134" t="s">
        <v>360</v>
      </c>
      <c r="G69" s="134" t="s">
        <v>39</v>
      </c>
      <c r="H69" s="134" t="s">
        <v>588</v>
      </c>
      <c r="I69" s="135">
        <v>40991</v>
      </c>
      <c r="J69" s="134" t="s">
        <v>41</v>
      </c>
      <c r="K69" s="189">
        <v>11025.32</v>
      </c>
      <c r="L69" s="189">
        <v>143.58000000000001</v>
      </c>
      <c r="M69" s="189">
        <v>10881.74</v>
      </c>
      <c r="N69" s="187">
        <v>2.8799999999999999E-2</v>
      </c>
      <c r="O69" s="185">
        <f>K69*N69</f>
        <v>317.52921599999996</v>
      </c>
    </row>
    <row r="71" spans="1:15" x14ac:dyDescent="0.2">
      <c r="A71" s="188" t="s">
        <v>8</v>
      </c>
    </row>
    <row r="72" spans="1:15" x14ac:dyDescent="0.2">
      <c r="B72" s="134" t="s">
        <v>35</v>
      </c>
      <c r="C72" s="182" t="s">
        <v>613</v>
      </c>
      <c r="D72" s="137">
        <v>0</v>
      </c>
      <c r="E72" s="134" t="s">
        <v>599</v>
      </c>
      <c r="F72" s="134" t="s">
        <v>600</v>
      </c>
      <c r="G72" s="134" t="s">
        <v>39</v>
      </c>
      <c r="H72" s="134" t="s">
        <v>51</v>
      </c>
      <c r="I72" s="135">
        <v>27211</v>
      </c>
      <c r="J72" s="134" t="s">
        <v>41</v>
      </c>
      <c r="K72" s="189">
        <v>0</v>
      </c>
      <c r="L72" s="189">
        <v>0</v>
      </c>
      <c r="M72" s="189">
        <v>0</v>
      </c>
      <c r="N72" s="187">
        <v>2.64E-2</v>
      </c>
      <c r="O72" s="185">
        <f>K72*N72</f>
        <v>0</v>
      </c>
    </row>
    <row r="73" spans="1:15" x14ac:dyDescent="0.2">
      <c r="B73" s="134" t="s">
        <v>35</v>
      </c>
      <c r="C73" s="182" t="s">
        <v>661</v>
      </c>
      <c r="D73" s="137">
        <v>1</v>
      </c>
      <c r="E73" s="134" t="s">
        <v>599</v>
      </c>
      <c r="F73" s="134" t="s">
        <v>658</v>
      </c>
      <c r="G73" s="134" t="s">
        <v>39</v>
      </c>
      <c r="H73" s="134" t="s">
        <v>115</v>
      </c>
      <c r="I73" s="135">
        <v>37073</v>
      </c>
      <c r="J73" s="134" t="s">
        <v>41</v>
      </c>
      <c r="K73" s="189">
        <v>20388.740000000002</v>
      </c>
      <c r="L73" s="189">
        <v>17461.7</v>
      </c>
      <c r="M73" s="189">
        <v>2927.04</v>
      </c>
      <c r="N73" s="187">
        <v>6.1499999999999999E-2</v>
      </c>
      <c r="O73" s="185">
        <f>K73*N73</f>
        <v>1253.90751</v>
      </c>
    </row>
    <row r="74" spans="1:15" x14ac:dyDescent="0.2">
      <c r="B74" s="134" t="s">
        <v>35</v>
      </c>
      <c r="C74" s="182" t="s">
        <v>618</v>
      </c>
      <c r="D74" s="137">
        <v>0</v>
      </c>
      <c r="E74" s="134" t="s">
        <v>599</v>
      </c>
      <c r="F74" s="134" t="s">
        <v>600</v>
      </c>
      <c r="G74" s="134" t="s">
        <v>39</v>
      </c>
      <c r="H74" s="134" t="s">
        <v>51</v>
      </c>
      <c r="I74" s="135">
        <v>27211</v>
      </c>
      <c r="J74" s="134" t="s">
        <v>41</v>
      </c>
      <c r="K74" s="189">
        <v>0</v>
      </c>
      <c r="L74" s="189">
        <v>0</v>
      </c>
      <c r="M74" s="189">
        <v>0</v>
      </c>
      <c r="N74" s="187">
        <v>2.64E-2</v>
      </c>
      <c r="O74" s="185">
        <f>K74*N74</f>
        <v>0</v>
      </c>
    </row>
    <row r="75" spans="1:15" x14ac:dyDescent="0.2">
      <c r="B75" s="134" t="s">
        <v>35</v>
      </c>
      <c r="C75" s="182" t="s">
        <v>607</v>
      </c>
      <c r="D75" s="137">
        <v>0</v>
      </c>
      <c r="E75" s="134" t="s">
        <v>599</v>
      </c>
      <c r="F75" s="134" t="s">
        <v>600</v>
      </c>
      <c r="G75" s="134" t="s">
        <v>39</v>
      </c>
      <c r="H75" s="134" t="s">
        <v>45</v>
      </c>
      <c r="I75" s="135">
        <v>27211</v>
      </c>
      <c r="J75" s="134" t="s">
        <v>41</v>
      </c>
      <c r="K75" s="189">
        <v>0</v>
      </c>
      <c r="L75" s="189">
        <v>0</v>
      </c>
      <c r="M75" s="189">
        <v>0</v>
      </c>
      <c r="N75" s="187">
        <v>2.4299999999999999E-2</v>
      </c>
      <c r="O75" s="185">
        <f>K75*N75</f>
        <v>0</v>
      </c>
    </row>
    <row r="76" spans="1:15" x14ac:dyDescent="0.2">
      <c r="B76" s="134" t="s">
        <v>35</v>
      </c>
      <c r="C76" s="182" t="s">
        <v>119</v>
      </c>
      <c r="D76" s="137">
        <v>0</v>
      </c>
      <c r="E76" s="134" t="s">
        <v>599</v>
      </c>
      <c r="F76" s="134" t="s">
        <v>658</v>
      </c>
      <c r="G76" s="134" t="s">
        <v>39</v>
      </c>
      <c r="H76" s="134" t="s">
        <v>115</v>
      </c>
      <c r="I76" s="135">
        <v>30498</v>
      </c>
      <c r="J76" s="134" t="s">
        <v>41</v>
      </c>
      <c r="K76" s="189">
        <v>0</v>
      </c>
      <c r="L76" s="189">
        <v>0</v>
      </c>
      <c r="M76" s="189">
        <v>0</v>
      </c>
      <c r="N76" s="187">
        <v>6.1499999999999999E-2</v>
      </c>
      <c r="O76" s="185">
        <f>K76*N76</f>
        <v>0</v>
      </c>
    </row>
    <row r="77" spans="1:15" x14ac:dyDescent="0.2">
      <c r="B77" s="134" t="s">
        <v>35</v>
      </c>
      <c r="C77" s="182" t="s">
        <v>119</v>
      </c>
      <c r="D77" s="137">
        <v>4</v>
      </c>
      <c r="E77" s="134" t="s">
        <v>599</v>
      </c>
      <c r="F77" s="134" t="s">
        <v>658</v>
      </c>
      <c r="G77" s="134" t="s">
        <v>39</v>
      </c>
      <c r="H77" s="134" t="s">
        <v>115</v>
      </c>
      <c r="I77" s="135">
        <v>30864</v>
      </c>
      <c r="J77" s="134" t="s">
        <v>41</v>
      </c>
      <c r="K77" s="189">
        <v>59927.24</v>
      </c>
      <c r="L77" s="189">
        <v>59927.24</v>
      </c>
      <c r="M77" s="189">
        <v>0</v>
      </c>
      <c r="N77" s="187">
        <v>6.1499999999999999E-2</v>
      </c>
    </row>
    <row r="78" spans="1:15" x14ac:dyDescent="0.2">
      <c r="B78" s="134" t="s">
        <v>35</v>
      </c>
      <c r="C78" s="182" t="s">
        <v>119</v>
      </c>
      <c r="D78" s="137">
        <v>3</v>
      </c>
      <c r="E78" s="134" t="s">
        <v>599</v>
      </c>
      <c r="F78" s="134" t="s">
        <v>658</v>
      </c>
      <c r="G78" s="134" t="s">
        <v>39</v>
      </c>
      <c r="H78" s="134" t="s">
        <v>115</v>
      </c>
      <c r="I78" s="135">
        <v>31594</v>
      </c>
      <c r="J78" s="134" t="s">
        <v>41</v>
      </c>
      <c r="K78" s="189">
        <v>10087.32</v>
      </c>
      <c r="L78" s="189">
        <v>10087.32</v>
      </c>
      <c r="M78" s="189">
        <v>0</v>
      </c>
      <c r="N78" s="187">
        <v>6.1499999999999999E-2</v>
      </c>
    </row>
    <row r="79" spans="1:15" x14ac:dyDescent="0.2">
      <c r="B79" s="134" t="s">
        <v>35</v>
      </c>
      <c r="C79" s="182" t="s">
        <v>119</v>
      </c>
      <c r="D79" s="137">
        <v>7</v>
      </c>
      <c r="E79" s="134" t="s">
        <v>599</v>
      </c>
      <c r="F79" s="134" t="s">
        <v>658</v>
      </c>
      <c r="G79" s="134" t="s">
        <v>39</v>
      </c>
      <c r="H79" s="134" t="s">
        <v>115</v>
      </c>
      <c r="I79" s="135">
        <v>35977</v>
      </c>
      <c r="J79" s="134" t="s">
        <v>41</v>
      </c>
      <c r="K79" s="189">
        <v>31589.66</v>
      </c>
      <c r="L79" s="189">
        <v>31589.66</v>
      </c>
      <c r="M79" s="189">
        <v>0</v>
      </c>
      <c r="N79" s="187">
        <v>6.1499999999999999E-2</v>
      </c>
    </row>
    <row r="80" spans="1:15" x14ac:dyDescent="0.2">
      <c r="B80" s="134" t="s">
        <v>35</v>
      </c>
      <c r="C80" s="182" t="s">
        <v>614</v>
      </c>
      <c r="D80" s="137">
        <v>0</v>
      </c>
      <c r="E80" s="134" t="s">
        <v>599</v>
      </c>
      <c r="F80" s="134" t="s">
        <v>600</v>
      </c>
      <c r="G80" s="134" t="s">
        <v>39</v>
      </c>
      <c r="H80" s="134" t="s">
        <v>51</v>
      </c>
      <c r="I80" s="135">
        <v>27211</v>
      </c>
      <c r="J80" s="134" t="s">
        <v>41</v>
      </c>
      <c r="K80" s="189">
        <v>0</v>
      </c>
      <c r="L80" s="189">
        <v>0</v>
      </c>
      <c r="M80" s="189">
        <v>0</v>
      </c>
      <c r="N80" s="187">
        <v>2.64E-2</v>
      </c>
      <c r="O80" s="185">
        <f>K80*N80</f>
        <v>0</v>
      </c>
    </row>
    <row r="81" spans="2:15" x14ac:dyDescent="0.2">
      <c r="B81" s="134" t="s">
        <v>35</v>
      </c>
      <c r="C81" s="182" t="s">
        <v>380</v>
      </c>
      <c r="D81" s="137">
        <v>1</v>
      </c>
      <c r="E81" s="134" t="s">
        <v>599</v>
      </c>
      <c r="F81" s="134" t="s">
        <v>658</v>
      </c>
      <c r="G81" s="134" t="s">
        <v>39</v>
      </c>
      <c r="H81" s="134" t="s">
        <v>115</v>
      </c>
      <c r="I81" s="135">
        <v>27576</v>
      </c>
      <c r="J81" s="134" t="s">
        <v>41</v>
      </c>
      <c r="K81" s="189">
        <v>467.51</v>
      </c>
      <c r="L81" s="189">
        <v>467.51</v>
      </c>
      <c r="M81" s="189">
        <v>0</v>
      </c>
      <c r="N81" s="187">
        <v>6.1499999999999999E-2</v>
      </c>
    </row>
    <row r="82" spans="2:15" x14ac:dyDescent="0.2">
      <c r="B82" s="134" t="s">
        <v>35</v>
      </c>
      <c r="C82" s="182" t="s">
        <v>603</v>
      </c>
      <c r="D82" s="137">
        <v>0</v>
      </c>
      <c r="E82" s="134" t="s">
        <v>599</v>
      </c>
      <c r="F82" s="134" t="s">
        <v>600</v>
      </c>
      <c r="G82" s="134" t="s">
        <v>39</v>
      </c>
      <c r="H82" s="134" t="s">
        <v>45</v>
      </c>
      <c r="I82" s="135">
        <v>27211</v>
      </c>
      <c r="J82" s="134" t="s">
        <v>41</v>
      </c>
      <c r="K82" s="189">
        <v>0</v>
      </c>
      <c r="L82" s="189">
        <v>0</v>
      </c>
      <c r="M82" s="189">
        <v>0</v>
      </c>
      <c r="N82" s="187">
        <v>2.4299999999999999E-2</v>
      </c>
      <c r="O82" s="185">
        <f t="shared" ref="O82:O103" si="4">K82*N82</f>
        <v>0</v>
      </c>
    </row>
    <row r="83" spans="2:15" x14ac:dyDescent="0.2">
      <c r="B83" s="134" t="s">
        <v>35</v>
      </c>
      <c r="C83" s="182" t="s">
        <v>612</v>
      </c>
      <c r="D83" s="137">
        <v>0</v>
      </c>
      <c r="E83" s="134" t="s">
        <v>599</v>
      </c>
      <c r="F83" s="134" t="s">
        <v>600</v>
      </c>
      <c r="G83" s="134" t="s">
        <v>39</v>
      </c>
      <c r="H83" s="134" t="s">
        <v>51</v>
      </c>
      <c r="I83" s="135">
        <v>27211</v>
      </c>
      <c r="J83" s="134" t="s">
        <v>41</v>
      </c>
      <c r="K83" s="189">
        <v>0</v>
      </c>
      <c r="L83" s="189">
        <v>0</v>
      </c>
      <c r="M83" s="189">
        <v>0</v>
      </c>
      <c r="N83" s="187">
        <v>2.64E-2</v>
      </c>
      <c r="O83" s="185">
        <f t="shared" si="4"/>
        <v>0</v>
      </c>
    </row>
    <row r="84" spans="2:15" x14ac:dyDescent="0.2">
      <c r="B84" s="134" t="s">
        <v>35</v>
      </c>
      <c r="C84" s="182" t="s">
        <v>620</v>
      </c>
      <c r="D84" s="137">
        <v>1</v>
      </c>
      <c r="E84" s="134" t="s">
        <v>599</v>
      </c>
      <c r="F84" s="134" t="s">
        <v>600</v>
      </c>
      <c r="G84" s="134" t="s">
        <v>39</v>
      </c>
      <c r="H84" s="134" t="s">
        <v>51</v>
      </c>
      <c r="I84" s="135">
        <v>27211</v>
      </c>
      <c r="J84" s="134" t="s">
        <v>41</v>
      </c>
      <c r="K84" s="189">
        <v>18880.28</v>
      </c>
      <c r="L84" s="189">
        <v>15033.13</v>
      </c>
      <c r="M84" s="189">
        <v>3847.15</v>
      </c>
      <c r="N84" s="187">
        <v>2.64E-2</v>
      </c>
      <c r="O84" s="185">
        <f t="shared" si="4"/>
        <v>498.43939199999994</v>
      </c>
    </row>
    <row r="85" spans="2:15" x14ac:dyDescent="0.2">
      <c r="B85" s="134" t="s">
        <v>35</v>
      </c>
      <c r="C85" s="182" t="s">
        <v>601</v>
      </c>
      <c r="D85" s="137">
        <v>1</v>
      </c>
      <c r="E85" s="134" t="s">
        <v>599</v>
      </c>
      <c r="F85" s="134" t="s">
        <v>600</v>
      </c>
      <c r="G85" s="134" t="s">
        <v>39</v>
      </c>
      <c r="H85" s="134" t="s">
        <v>36</v>
      </c>
      <c r="I85" s="135">
        <v>26846</v>
      </c>
      <c r="J85" s="134" t="s">
        <v>41</v>
      </c>
      <c r="K85" s="189">
        <v>12479.15</v>
      </c>
      <c r="L85" s="189">
        <v>689.81</v>
      </c>
      <c r="M85" s="189">
        <v>11789.34</v>
      </c>
      <c r="N85" s="187">
        <v>0</v>
      </c>
      <c r="O85" s="185">
        <f t="shared" si="4"/>
        <v>0</v>
      </c>
    </row>
    <row r="86" spans="2:15" x14ac:dyDescent="0.2">
      <c r="B86" s="134" t="s">
        <v>35</v>
      </c>
      <c r="C86" s="182" t="s">
        <v>654</v>
      </c>
      <c r="D86" s="137">
        <v>0</v>
      </c>
      <c r="E86" s="134" t="s">
        <v>599</v>
      </c>
      <c r="F86" s="134" t="s">
        <v>600</v>
      </c>
      <c r="G86" s="134" t="s">
        <v>39</v>
      </c>
      <c r="H86" s="134" t="s">
        <v>652</v>
      </c>
      <c r="I86" s="135">
        <v>36342</v>
      </c>
      <c r="J86" s="134" t="s">
        <v>41</v>
      </c>
      <c r="K86" s="189">
        <v>6455.4</v>
      </c>
      <c r="L86" s="189">
        <v>2852.16</v>
      </c>
      <c r="M86" s="189">
        <v>3603.24</v>
      </c>
      <c r="N86" s="187">
        <v>2.8000000000000001E-2</v>
      </c>
      <c r="O86" s="185">
        <f t="shared" si="4"/>
        <v>180.75119999999998</v>
      </c>
    </row>
    <row r="87" spans="2:15" x14ac:dyDescent="0.2">
      <c r="B87" s="134" t="s">
        <v>35</v>
      </c>
      <c r="C87" s="182" t="s">
        <v>653</v>
      </c>
      <c r="D87" s="137">
        <v>1</v>
      </c>
      <c r="E87" s="134" t="s">
        <v>599</v>
      </c>
      <c r="F87" s="134" t="s">
        <v>600</v>
      </c>
      <c r="G87" s="134" t="s">
        <v>39</v>
      </c>
      <c r="H87" s="134" t="s">
        <v>652</v>
      </c>
      <c r="I87" s="135">
        <v>35977</v>
      </c>
      <c r="J87" s="134" t="s">
        <v>41</v>
      </c>
      <c r="K87" s="189">
        <v>20553.71</v>
      </c>
      <c r="L87" s="189">
        <v>9746.32</v>
      </c>
      <c r="M87" s="189">
        <v>10807.39</v>
      </c>
      <c r="N87" s="187">
        <v>2.8000000000000001E-2</v>
      </c>
      <c r="O87" s="185">
        <f t="shared" si="4"/>
        <v>575.50387999999998</v>
      </c>
    </row>
    <row r="88" spans="2:15" x14ac:dyDescent="0.2">
      <c r="B88" s="134" t="s">
        <v>35</v>
      </c>
      <c r="C88" s="182" t="s">
        <v>604</v>
      </c>
      <c r="D88" s="137">
        <v>0</v>
      </c>
      <c r="E88" s="134" t="s">
        <v>599</v>
      </c>
      <c r="F88" s="134" t="s">
        <v>600</v>
      </c>
      <c r="G88" s="134" t="s">
        <v>39</v>
      </c>
      <c r="H88" s="134" t="s">
        <v>45</v>
      </c>
      <c r="I88" s="135">
        <v>27211</v>
      </c>
      <c r="J88" s="134" t="s">
        <v>41</v>
      </c>
      <c r="K88" s="189">
        <v>0</v>
      </c>
      <c r="L88" s="189">
        <v>0</v>
      </c>
      <c r="M88" s="189">
        <v>0</v>
      </c>
      <c r="N88" s="187">
        <v>2.4299999999999999E-2</v>
      </c>
      <c r="O88" s="185">
        <f t="shared" si="4"/>
        <v>0</v>
      </c>
    </row>
    <row r="89" spans="2:15" x14ac:dyDescent="0.2">
      <c r="B89" s="134" t="s">
        <v>35</v>
      </c>
      <c r="C89" s="182" t="s">
        <v>378</v>
      </c>
      <c r="D89" s="137">
        <v>2</v>
      </c>
      <c r="E89" s="134" t="s">
        <v>599</v>
      </c>
      <c r="F89" s="134" t="s">
        <v>600</v>
      </c>
      <c r="G89" s="134" t="s">
        <v>39</v>
      </c>
      <c r="H89" s="134" t="s">
        <v>51</v>
      </c>
      <c r="I89" s="135">
        <v>27211</v>
      </c>
      <c r="J89" s="134" t="s">
        <v>41</v>
      </c>
      <c r="K89" s="189">
        <v>6330.22</v>
      </c>
      <c r="L89" s="189">
        <v>5040.34</v>
      </c>
      <c r="M89" s="189">
        <v>1289.8800000000001</v>
      </c>
      <c r="N89" s="187">
        <v>2.64E-2</v>
      </c>
      <c r="O89" s="185">
        <f t="shared" si="4"/>
        <v>167.117808</v>
      </c>
    </row>
    <row r="90" spans="2:15" x14ac:dyDescent="0.2">
      <c r="B90" s="134" t="s">
        <v>35</v>
      </c>
      <c r="C90" s="182" t="s">
        <v>626</v>
      </c>
      <c r="D90" s="137">
        <v>1</v>
      </c>
      <c r="E90" s="134" t="s">
        <v>599</v>
      </c>
      <c r="F90" s="134" t="s">
        <v>600</v>
      </c>
      <c r="G90" s="134" t="s">
        <v>39</v>
      </c>
      <c r="H90" s="134" t="s">
        <v>51</v>
      </c>
      <c r="I90" s="135">
        <v>27211</v>
      </c>
      <c r="J90" s="134" t="s">
        <v>41</v>
      </c>
      <c r="K90" s="189">
        <v>1024.8800000000001</v>
      </c>
      <c r="L90" s="189">
        <v>816.04</v>
      </c>
      <c r="M90" s="189">
        <v>208.84</v>
      </c>
      <c r="N90" s="187">
        <v>2.64E-2</v>
      </c>
      <c r="O90" s="185">
        <f t="shared" si="4"/>
        <v>27.056832000000004</v>
      </c>
    </row>
    <row r="91" spans="2:15" x14ac:dyDescent="0.2">
      <c r="B91" s="134" t="s">
        <v>35</v>
      </c>
      <c r="C91" s="182" t="s">
        <v>622</v>
      </c>
      <c r="D91" s="137">
        <v>1</v>
      </c>
      <c r="E91" s="134" t="s">
        <v>599</v>
      </c>
      <c r="F91" s="134" t="s">
        <v>600</v>
      </c>
      <c r="G91" s="134" t="s">
        <v>39</v>
      </c>
      <c r="H91" s="134" t="s">
        <v>51</v>
      </c>
      <c r="I91" s="135">
        <v>27211</v>
      </c>
      <c r="J91" s="134" t="s">
        <v>41</v>
      </c>
      <c r="K91" s="189">
        <v>686.02</v>
      </c>
      <c r="L91" s="189">
        <v>546.23</v>
      </c>
      <c r="M91" s="189">
        <v>139.79</v>
      </c>
      <c r="N91" s="187">
        <v>2.64E-2</v>
      </c>
      <c r="O91" s="185">
        <f t="shared" si="4"/>
        <v>18.110927999999998</v>
      </c>
    </row>
    <row r="92" spans="2:15" x14ac:dyDescent="0.2">
      <c r="B92" s="134" t="s">
        <v>35</v>
      </c>
      <c r="C92" s="182" t="s">
        <v>605</v>
      </c>
      <c r="D92" s="137">
        <v>0</v>
      </c>
      <c r="E92" s="134" t="s">
        <v>599</v>
      </c>
      <c r="F92" s="134" t="s">
        <v>600</v>
      </c>
      <c r="G92" s="134" t="s">
        <v>39</v>
      </c>
      <c r="H92" s="134" t="s">
        <v>45</v>
      </c>
      <c r="I92" s="135">
        <v>27211</v>
      </c>
      <c r="J92" s="134" t="s">
        <v>41</v>
      </c>
      <c r="K92" s="189">
        <v>0</v>
      </c>
      <c r="L92" s="189">
        <v>0</v>
      </c>
      <c r="M92" s="189">
        <v>0</v>
      </c>
      <c r="N92" s="187">
        <v>2.4299999999999999E-2</v>
      </c>
      <c r="O92" s="185">
        <f t="shared" si="4"/>
        <v>0</v>
      </c>
    </row>
    <row r="93" spans="2:15" x14ac:dyDescent="0.2">
      <c r="B93" s="134" t="s">
        <v>35</v>
      </c>
      <c r="C93" s="183" t="s">
        <v>629</v>
      </c>
      <c r="D93" s="137">
        <v>27</v>
      </c>
      <c r="E93" s="134" t="s">
        <v>599</v>
      </c>
      <c r="F93" s="134" t="s">
        <v>600</v>
      </c>
      <c r="G93" s="134" t="s">
        <v>39</v>
      </c>
      <c r="H93" s="134" t="s">
        <v>51</v>
      </c>
      <c r="I93" s="135">
        <v>27211</v>
      </c>
      <c r="J93" s="134" t="s">
        <v>41</v>
      </c>
      <c r="K93" s="189">
        <v>10727.44</v>
      </c>
      <c r="L93" s="189">
        <v>8541.56</v>
      </c>
      <c r="M93" s="189">
        <v>2185.88</v>
      </c>
      <c r="N93" s="187">
        <v>2.64E-2</v>
      </c>
      <c r="O93" s="185">
        <f t="shared" si="4"/>
        <v>283.20441600000004</v>
      </c>
    </row>
    <row r="94" spans="2:15" x14ac:dyDescent="0.2">
      <c r="B94" s="134" t="s">
        <v>35</v>
      </c>
      <c r="C94" s="183" t="s">
        <v>647</v>
      </c>
      <c r="D94" s="137">
        <v>1</v>
      </c>
      <c r="E94" s="134" t="s">
        <v>599</v>
      </c>
      <c r="F94" s="134" t="s">
        <v>600</v>
      </c>
      <c r="G94" s="134" t="s">
        <v>39</v>
      </c>
      <c r="H94" s="134" t="s">
        <v>51</v>
      </c>
      <c r="I94" s="135">
        <v>27211</v>
      </c>
      <c r="J94" s="134" t="s">
        <v>41</v>
      </c>
      <c r="K94" s="189">
        <v>128897.36</v>
      </c>
      <c r="L94" s="189">
        <v>102632.49</v>
      </c>
      <c r="M94" s="189">
        <v>26264.87</v>
      </c>
      <c r="N94" s="187">
        <v>2.64E-2</v>
      </c>
      <c r="O94" s="185">
        <f t="shared" si="4"/>
        <v>3402.890304</v>
      </c>
    </row>
    <row r="95" spans="2:15" x14ac:dyDescent="0.2">
      <c r="B95" s="134" t="s">
        <v>35</v>
      </c>
      <c r="C95" s="183" t="s">
        <v>625</v>
      </c>
      <c r="D95" s="137">
        <v>9</v>
      </c>
      <c r="E95" s="134" t="s">
        <v>599</v>
      </c>
      <c r="F95" s="134" t="s">
        <v>600</v>
      </c>
      <c r="G95" s="134" t="s">
        <v>39</v>
      </c>
      <c r="H95" s="134" t="s">
        <v>51</v>
      </c>
      <c r="I95" s="135">
        <v>27211</v>
      </c>
      <c r="J95" s="134" t="s">
        <v>41</v>
      </c>
      <c r="K95" s="189">
        <v>1703.22</v>
      </c>
      <c r="L95" s="189">
        <v>1356.16</v>
      </c>
      <c r="M95" s="189">
        <v>347.06</v>
      </c>
      <c r="N95" s="187">
        <v>2.64E-2</v>
      </c>
      <c r="O95" s="185">
        <f t="shared" si="4"/>
        <v>44.965007999999997</v>
      </c>
    </row>
    <row r="96" spans="2:15" x14ac:dyDescent="0.2">
      <c r="B96" s="134" t="s">
        <v>35</v>
      </c>
      <c r="C96" s="183" t="s">
        <v>610</v>
      </c>
      <c r="D96" s="137">
        <v>3</v>
      </c>
      <c r="E96" s="134" t="s">
        <v>599</v>
      </c>
      <c r="F96" s="134" t="s">
        <v>600</v>
      </c>
      <c r="G96" s="134" t="s">
        <v>39</v>
      </c>
      <c r="H96" s="134" t="s">
        <v>51</v>
      </c>
      <c r="I96" s="135">
        <v>27211</v>
      </c>
      <c r="J96" s="134" t="s">
        <v>41</v>
      </c>
      <c r="K96" s="189">
        <v>71866.92</v>
      </c>
      <c r="L96" s="189">
        <v>57222.9</v>
      </c>
      <c r="M96" s="189">
        <v>14644.02</v>
      </c>
      <c r="N96" s="187">
        <v>2.64E-2</v>
      </c>
      <c r="O96" s="185">
        <f t="shared" si="4"/>
        <v>1897.2866879999999</v>
      </c>
    </row>
    <row r="97" spans="1:15" x14ac:dyDescent="0.2">
      <c r="B97" s="134" t="s">
        <v>35</v>
      </c>
      <c r="C97" s="183" t="s">
        <v>641</v>
      </c>
      <c r="D97" s="137">
        <v>6</v>
      </c>
      <c r="E97" s="134" t="s">
        <v>599</v>
      </c>
      <c r="F97" s="134" t="s">
        <v>600</v>
      </c>
      <c r="G97" s="134" t="s">
        <v>39</v>
      </c>
      <c r="H97" s="134" t="s">
        <v>51</v>
      </c>
      <c r="I97" s="135">
        <v>27211</v>
      </c>
      <c r="J97" s="134" t="s">
        <v>41</v>
      </c>
      <c r="K97" s="189">
        <v>13872.36</v>
      </c>
      <c r="L97" s="189">
        <v>11045.65</v>
      </c>
      <c r="M97" s="189">
        <v>2826.71</v>
      </c>
      <c r="N97" s="187">
        <v>2.64E-2</v>
      </c>
      <c r="O97" s="185">
        <f t="shared" si="4"/>
        <v>366.23030399999999</v>
      </c>
    </row>
    <row r="98" spans="1:15" x14ac:dyDescent="0.2">
      <c r="B98" s="134" t="s">
        <v>35</v>
      </c>
      <c r="C98" s="183" t="s">
        <v>636</v>
      </c>
      <c r="D98" s="137">
        <v>1</v>
      </c>
      <c r="E98" s="134" t="s">
        <v>599</v>
      </c>
      <c r="F98" s="134" t="s">
        <v>600</v>
      </c>
      <c r="G98" s="134" t="s">
        <v>39</v>
      </c>
      <c r="H98" s="134" t="s">
        <v>51</v>
      </c>
      <c r="I98" s="135">
        <v>27211</v>
      </c>
      <c r="J98" s="134" t="s">
        <v>41</v>
      </c>
      <c r="K98" s="189">
        <v>8618.98</v>
      </c>
      <c r="L98" s="189">
        <v>6862.73</v>
      </c>
      <c r="M98" s="189">
        <v>1756.25</v>
      </c>
      <c r="N98" s="187">
        <v>2.64E-2</v>
      </c>
      <c r="O98" s="185">
        <f t="shared" si="4"/>
        <v>227.54107199999999</v>
      </c>
    </row>
    <row r="99" spans="1:15" x14ac:dyDescent="0.2">
      <c r="B99" s="134" t="s">
        <v>35</v>
      </c>
      <c r="C99" s="183" t="s">
        <v>637</v>
      </c>
      <c r="D99" s="137">
        <v>0</v>
      </c>
      <c r="E99" s="134" t="s">
        <v>599</v>
      </c>
      <c r="F99" s="134" t="s">
        <v>600</v>
      </c>
      <c r="G99" s="134" t="s">
        <v>39</v>
      </c>
      <c r="H99" s="134" t="s">
        <v>51</v>
      </c>
      <c r="I99" s="135">
        <v>27211</v>
      </c>
      <c r="J99" s="134" t="s">
        <v>41</v>
      </c>
      <c r="K99" s="189">
        <v>0</v>
      </c>
      <c r="L99" s="189">
        <v>0</v>
      </c>
      <c r="M99" s="189">
        <v>0</v>
      </c>
      <c r="N99" s="187">
        <v>2.64E-2</v>
      </c>
      <c r="O99" s="185">
        <f t="shared" si="4"/>
        <v>0</v>
      </c>
    </row>
    <row r="100" spans="1:15" x14ac:dyDescent="0.2">
      <c r="B100" s="134" t="s">
        <v>35</v>
      </c>
      <c r="C100" s="183" t="s">
        <v>630</v>
      </c>
      <c r="D100" s="137">
        <v>1</v>
      </c>
      <c r="E100" s="134" t="s">
        <v>599</v>
      </c>
      <c r="F100" s="134" t="s">
        <v>600</v>
      </c>
      <c r="G100" s="134" t="s">
        <v>39</v>
      </c>
      <c r="H100" s="134" t="s">
        <v>51</v>
      </c>
      <c r="I100" s="135">
        <v>27211</v>
      </c>
      <c r="J100" s="134" t="s">
        <v>41</v>
      </c>
      <c r="K100" s="189">
        <v>7771.17</v>
      </c>
      <c r="L100" s="189">
        <v>6187.67</v>
      </c>
      <c r="M100" s="189">
        <v>1583.5</v>
      </c>
      <c r="N100" s="187">
        <v>2.64E-2</v>
      </c>
      <c r="O100" s="185">
        <f t="shared" si="4"/>
        <v>205.15888799999999</v>
      </c>
    </row>
    <row r="101" spans="1:15" x14ac:dyDescent="0.2">
      <c r="B101" s="134" t="s">
        <v>35</v>
      </c>
      <c r="C101" s="183" t="s">
        <v>646</v>
      </c>
      <c r="D101" s="137">
        <v>2</v>
      </c>
      <c r="E101" s="134" t="s">
        <v>599</v>
      </c>
      <c r="F101" s="134" t="s">
        <v>600</v>
      </c>
      <c r="G101" s="134" t="s">
        <v>39</v>
      </c>
      <c r="H101" s="134" t="s">
        <v>51</v>
      </c>
      <c r="I101" s="135">
        <v>27211</v>
      </c>
      <c r="J101" s="134" t="s">
        <v>41</v>
      </c>
      <c r="K101" s="189">
        <v>20663.68</v>
      </c>
      <c r="L101" s="189">
        <v>16453.13</v>
      </c>
      <c r="M101" s="189">
        <v>4210.55</v>
      </c>
      <c r="N101" s="187">
        <v>2.64E-2</v>
      </c>
      <c r="O101" s="185">
        <f t="shared" si="4"/>
        <v>545.52115200000003</v>
      </c>
    </row>
    <row r="102" spans="1:15" x14ac:dyDescent="0.2">
      <c r="B102" s="134" t="s">
        <v>35</v>
      </c>
      <c r="C102" s="183" t="s">
        <v>648</v>
      </c>
      <c r="D102" s="137">
        <v>1</v>
      </c>
      <c r="E102" s="134" t="s">
        <v>599</v>
      </c>
      <c r="F102" s="134" t="s">
        <v>600</v>
      </c>
      <c r="G102" s="134" t="s">
        <v>39</v>
      </c>
      <c r="H102" s="134" t="s">
        <v>51</v>
      </c>
      <c r="I102" s="135">
        <v>27211</v>
      </c>
      <c r="J102" s="134" t="s">
        <v>41</v>
      </c>
      <c r="K102" s="189">
        <v>10983.53</v>
      </c>
      <c r="L102" s="189">
        <v>8745.4599999999991</v>
      </c>
      <c r="M102" s="189">
        <v>2238.0700000000002</v>
      </c>
      <c r="N102" s="187">
        <v>2.64E-2</v>
      </c>
      <c r="O102" s="185">
        <f t="shared" si="4"/>
        <v>289.965192</v>
      </c>
    </row>
    <row r="103" spans="1:15" x14ac:dyDescent="0.2">
      <c r="B103" s="134" t="s">
        <v>35</v>
      </c>
      <c r="C103" s="183" t="s">
        <v>639</v>
      </c>
      <c r="D103" s="137">
        <v>0</v>
      </c>
      <c r="E103" s="134" t="s">
        <v>599</v>
      </c>
      <c r="F103" s="134" t="s">
        <v>600</v>
      </c>
      <c r="G103" s="134" t="s">
        <v>39</v>
      </c>
      <c r="H103" s="134" t="s">
        <v>51</v>
      </c>
      <c r="I103" s="135">
        <v>27211</v>
      </c>
      <c r="J103" s="134" t="s">
        <v>41</v>
      </c>
      <c r="K103" s="189">
        <v>0</v>
      </c>
      <c r="L103" s="189">
        <v>0</v>
      </c>
      <c r="M103" s="189">
        <v>0</v>
      </c>
      <c r="N103" s="187">
        <v>2.64E-2</v>
      </c>
      <c r="O103" s="185">
        <f t="shared" si="4"/>
        <v>0</v>
      </c>
    </row>
    <row r="105" spans="1:15" x14ac:dyDescent="0.2">
      <c r="A105" s="188" t="s">
        <v>9</v>
      </c>
    </row>
    <row r="106" spans="1:15" x14ac:dyDescent="0.2">
      <c r="B106" s="134" t="s">
        <v>35</v>
      </c>
      <c r="C106" s="182" t="s">
        <v>799</v>
      </c>
      <c r="D106" s="137">
        <v>0</v>
      </c>
      <c r="E106" s="134" t="s">
        <v>663</v>
      </c>
      <c r="F106" s="134" t="s">
        <v>664</v>
      </c>
      <c r="G106" s="134" t="s">
        <v>39</v>
      </c>
      <c r="H106" s="134" t="s">
        <v>51</v>
      </c>
      <c r="I106" s="135">
        <v>21732</v>
      </c>
      <c r="J106" s="134" t="s">
        <v>41</v>
      </c>
      <c r="K106" s="189">
        <v>0</v>
      </c>
      <c r="L106" s="189">
        <v>0</v>
      </c>
      <c r="M106" s="189">
        <v>0</v>
      </c>
      <c r="N106" s="187">
        <v>2.64E-2</v>
      </c>
      <c r="O106" s="185">
        <f>K106*N106</f>
        <v>0</v>
      </c>
    </row>
    <row r="107" spans="1:15" x14ac:dyDescent="0.2">
      <c r="B107" s="134" t="s">
        <v>35</v>
      </c>
      <c r="C107" s="182" t="s">
        <v>757</v>
      </c>
      <c r="D107" s="137">
        <v>0</v>
      </c>
      <c r="E107" s="134" t="s">
        <v>663</v>
      </c>
      <c r="F107" s="134" t="s">
        <v>664</v>
      </c>
      <c r="G107" s="134" t="s">
        <v>39</v>
      </c>
      <c r="H107" s="134" t="s">
        <v>51</v>
      </c>
      <c r="I107" s="135">
        <v>25750</v>
      </c>
      <c r="J107" s="134" t="s">
        <v>41</v>
      </c>
      <c r="K107" s="189">
        <v>0</v>
      </c>
      <c r="L107" s="189">
        <v>0</v>
      </c>
      <c r="M107" s="189">
        <v>0</v>
      </c>
      <c r="N107" s="187">
        <v>2.64E-2</v>
      </c>
      <c r="O107" s="185">
        <f>K107*N107</f>
        <v>0</v>
      </c>
    </row>
    <row r="108" spans="1:15" x14ac:dyDescent="0.2">
      <c r="B108" s="134" t="s">
        <v>35</v>
      </c>
      <c r="C108" s="182" t="s">
        <v>687</v>
      </c>
      <c r="D108" s="137">
        <v>440</v>
      </c>
      <c r="E108" s="134" t="s">
        <v>663</v>
      </c>
      <c r="F108" s="134" t="s">
        <v>664</v>
      </c>
      <c r="G108" s="134" t="s">
        <v>39</v>
      </c>
      <c r="H108" s="134" t="s">
        <v>51</v>
      </c>
      <c r="I108" s="135">
        <v>27942</v>
      </c>
      <c r="J108" s="134" t="s">
        <v>41</v>
      </c>
      <c r="K108" s="189">
        <v>208.11</v>
      </c>
      <c r="L108" s="189">
        <v>160.33000000000001</v>
      </c>
      <c r="M108" s="189">
        <v>47.78</v>
      </c>
      <c r="N108" s="187">
        <v>2.64E-2</v>
      </c>
      <c r="O108" s="185">
        <f>K108*N108</f>
        <v>5.4941040000000001</v>
      </c>
    </row>
    <row r="109" spans="1:15" x14ac:dyDescent="0.2">
      <c r="B109" s="134" t="s">
        <v>35</v>
      </c>
      <c r="C109" s="182" t="s">
        <v>119</v>
      </c>
      <c r="D109" s="137">
        <v>2</v>
      </c>
      <c r="E109" s="134" t="s">
        <v>663</v>
      </c>
      <c r="F109" s="134" t="s">
        <v>664</v>
      </c>
      <c r="G109" s="134" t="s">
        <v>39</v>
      </c>
      <c r="H109" s="134" t="s">
        <v>115</v>
      </c>
      <c r="I109" s="135">
        <v>21732</v>
      </c>
      <c r="J109" s="134" t="s">
        <v>41</v>
      </c>
      <c r="K109" s="189">
        <v>3734.9</v>
      </c>
      <c r="L109" s="189">
        <v>3734.9</v>
      </c>
      <c r="M109" s="189">
        <v>0</v>
      </c>
      <c r="N109" s="187">
        <v>6.1499999999999999E-2</v>
      </c>
    </row>
    <row r="110" spans="1:15" x14ac:dyDescent="0.2">
      <c r="B110" s="134" t="s">
        <v>35</v>
      </c>
      <c r="C110" s="182" t="s">
        <v>119</v>
      </c>
      <c r="D110" s="137">
        <v>4</v>
      </c>
      <c r="E110" s="134" t="s">
        <v>663</v>
      </c>
      <c r="F110" s="134" t="s">
        <v>664</v>
      </c>
      <c r="G110" s="134" t="s">
        <v>39</v>
      </c>
      <c r="H110" s="134" t="s">
        <v>115</v>
      </c>
      <c r="I110" s="135">
        <v>27576</v>
      </c>
      <c r="J110" s="134" t="s">
        <v>41</v>
      </c>
      <c r="K110" s="189">
        <v>9812.4500000000007</v>
      </c>
      <c r="L110" s="189">
        <v>9812.4500000000007</v>
      </c>
      <c r="M110" s="189">
        <v>0</v>
      </c>
      <c r="N110" s="187">
        <v>6.1499999999999999E-2</v>
      </c>
    </row>
    <row r="111" spans="1:15" x14ac:dyDescent="0.2">
      <c r="B111" s="134" t="s">
        <v>35</v>
      </c>
      <c r="C111" s="182" t="s">
        <v>756</v>
      </c>
      <c r="D111" s="137">
        <v>1</v>
      </c>
      <c r="E111" s="134" t="s">
        <v>663</v>
      </c>
      <c r="F111" s="134" t="s">
        <v>664</v>
      </c>
      <c r="G111" s="134" t="s">
        <v>39</v>
      </c>
      <c r="H111" s="134" t="s">
        <v>51</v>
      </c>
      <c r="I111" s="135">
        <v>23559</v>
      </c>
      <c r="J111" s="134" t="s">
        <v>41</v>
      </c>
      <c r="K111" s="189">
        <v>42879.09</v>
      </c>
      <c r="L111" s="189">
        <v>38163.160000000003</v>
      </c>
      <c r="M111" s="189">
        <v>4715.93</v>
      </c>
      <c r="N111" s="187">
        <v>2.64E-2</v>
      </c>
      <c r="O111" s="185">
        <f t="shared" ref="O111:O117" si="5">K111*N111</f>
        <v>1132.0079759999999</v>
      </c>
    </row>
    <row r="112" spans="1:15" x14ac:dyDescent="0.2">
      <c r="B112" s="134" t="s">
        <v>35</v>
      </c>
      <c r="C112" s="182" t="s">
        <v>678</v>
      </c>
      <c r="D112" s="137">
        <v>1</v>
      </c>
      <c r="E112" s="134" t="s">
        <v>663</v>
      </c>
      <c r="F112" s="134" t="s">
        <v>664</v>
      </c>
      <c r="G112" s="134" t="s">
        <v>39</v>
      </c>
      <c r="H112" s="134" t="s">
        <v>45</v>
      </c>
      <c r="I112" s="135">
        <v>23559</v>
      </c>
      <c r="J112" s="134" t="s">
        <v>41</v>
      </c>
      <c r="K112" s="189">
        <v>636</v>
      </c>
      <c r="L112" s="189">
        <v>593.95000000000005</v>
      </c>
      <c r="M112" s="189">
        <v>42.05</v>
      </c>
      <c r="N112" s="187">
        <v>2.4299999999999999E-2</v>
      </c>
      <c r="O112" s="185">
        <f t="shared" si="5"/>
        <v>15.454799999999999</v>
      </c>
    </row>
    <row r="113" spans="2:15" x14ac:dyDescent="0.2">
      <c r="B113" s="134" t="s">
        <v>35</v>
      </c>
      <c r="C113" s="182" t="s">
        <v>55</v>
      </c>
      <c r="D113" s="137">
        <v>1</v>
      </c>
      <c r="E113" s="134" t="s">
        <v>663</v>
      </c>
      <c r="F113" s="134" t="s">
        <v>664</v>
      </c>
      <c r="G113" s="134" t="s">
        <v>39</v>
      </c>
      <c r="H113" s="134" t="s">
        <v>51</v>
      </c>
      <c r="I113" s="135">
        <v>27576</v>
      </c>
      <c r="J113" s="134" t="s">
        <v>41</v>
      </c>
      <c r="K113" s="189">
        <v>8692.3700000000008</v>
      </c>
      <c r="L113" s="189">
        <v>6811.63</v>
      </c>
      <c r="M113" s="189">
        <v>1880.74</v>
      </c>
      <c r="N113" s="187">
        <v>2.64E-2</v>
      </c>
      <c r="O113" s="185">
        <f t="shared" si="5"/>
        <v>229.47856800000002</v>
      </c>
    </row>
    <row r="114" spans="2:15" x14ac:dyDescent="0.2">
      <c r="B114" s="134" t="s">
        <v>35</v>
      </c>
      <c r="C114" s="182" t="s">
        <v>749</v>
      </c>
      <c r="D114" s="137">
        <v>1</v>
      </c>
      <c r="E114" s="134" t="s">
        <v>663</v>
      </c>
      <c r="F114" s="134" t="s">
        <v>664</v>
      </c>
      <c r="G114" s="134" t="s">
        <v>39</v>
      </c>
      <c r="H114" s="134" t="s">
        <v>51</v>
      </c>
      <c r="I114" s="135">
        <v>21732</v>
      </c>
      <c r="J114" s="134" t="s">
        <v>41</v>
      </c>
      <c r="K114" s="189">
        <v>7732.74</v>
      </c>
      <c r="L114" s="189">
        <v>7112.74</v>
      </c>
      <c r="M114" s="189">
        <v>620</v>
      </c>
      <c r="N114" s="187">
        <v>2.64E-2</v>
      </c>
      <c r="O114" s="185">
        <f t="shared" si="5"/>
        <v>204.14433599999998</v>
      </c>
    </row>
    <row r="115" spans="2:15" x14ac:dyDescent="0.2">
      <c r="B115" s="134" t="s">
        <v>35</v>
      </c>
      <c r="C115" s="182" t="s">
        <v>672</v>
      </c>
      <c r="D115" s="137">
        <v>1</v>
      </c>
      <c r="E115" s="134" t="s">
        <v>663</v>
      </c>
      <c r="F115" s="134" t="s">
        <v>664</v>
      </c>
      <c r="G115" s="134" t="s">
        <v>39</v>
      </c>
      <c r="H115" s="134" t="s">
        <v>45</v>
      </c>
      <c r="I115" s="135">
        <v>27942</v>
      </c>
      <c r="J115" s="134" t="s">
        <v>41</v>
      </c>
      <c r="K115" s="189">
        <v>5353.54</v>
      </c>
      <c r="L115" s="189">
        <v>4326.88</v>
      </c>
      <c r="M115" s="189">
        <v>1026.6600000000001</v>
      </c>
      <c r="N115" s="187">
        <v>2.4299999999999999E-2</v>
      </c>
      <c r="O115" s="185">
        <f t="shared" si="5"/>
        <v>130.09102199999998</v>
      </c>
    </row>
    <row r="116" spans="2:15" x14ac:dyDescent="0.2">
      <c r="B116" s="134" t="s">
        <v>35</v>
      </c>
      <c r="C116" s="182" t="s">
        <v>665</v>
      </c>
      <c r="D116" s="137">
        <v>1</v>
      </c>
      <c r="E116" s="134" t="s">
        <v>663</v>
      </c>
      <c r="F116" s="134" t="s">
        <v>664</v>
      </c>
      <c r="G116" s="134" t="s">
        <v>39</v>
      </c>
      <c r="H116" s="134" t="s">
        <v>36</v>
      </c>
      <c r="I116" s="135">
        <v>21367</v>
      </c>
      <c r="J116" s="134" t="s">
        <v>41</v>
      </c>
      <c r="K116" s="189">
        <v>6244.56</v>
      </c>
      <c r="L116" s="189">
        <v>476.26</v>
      </c>
      <c r="M116" s="189">
        <v>5768.3</v>
      </c>
      <c r="N116" s="187">
        <v>0</v>
      </c>
      <c r="O116" s="185">
        <f t="shared" si="5"/>
        <v>0</v>
      </c>
    </row>
    <row r="117" spans="2:15" x14ac:dyDescent="0.2">
      <c r="B117" s="134" t="s">
        <v>35</v>
      </c>
      <c r="C117" s="182" t="s">
        <v>82</v>
      </c>
      <c r="D117" s="137">
        <v>1</v>
      </c>
      <c r="E117" s="134" t="s">
        <v>663</v>
      </c>
      <c r="F117" s="134" t="s">
        <v>664</v>
      </c>
      <c r="G117" s="134" t="s">
        <v>39</v>
      </c>
      <c r="H117" s="134" t="s">
        <v>51</v>
      </c>
      <c r="I117" s="135">
        <v>21732</v>
      </c>
      <c r="J117" s="134" t="s">
        <v>41</v>
      </c>
      <c r="K117" s="189">
        <v>98705.12</v>
      </c>
      <c r="L117" s="189">
        <v>90791.13</v>
      </c>
      <c r="M117" s="189">
        <v>7913.99</v>
      </c>
      <c r="N117" s="187">
        <v>2.64E-2</v>
      </c>
      <c r="O117" s="185">
        <f t="shared" si="5"/>
        <v>2605.8151680000001</v>
      </c>
    </row>
    <row r="118" spans="2:15" x14ac:dyDescent="0.2">
      <c r="B118" s="134" t="s">
        <v>35</v>
      </c>
      <c r="C118" s="182" t="s">
        <v>812</v>
      </c>
      <c r="D118" s="137">
        <v>1</v>
      </c>
      <c r="E118" s="134" t="s">
        <v>663</v>
      </c>
      <c r="F118" s="134" t="s">
        <v>664</v>
      </c>
      <c r="G118" s="134" t="s">
        <v>39</v>
      </c>
      <c r="H118" s="134" t="s">
        <v>115</v>
      </c>
      <c r="I118" s="135">
        <v>21732</v>
      </c>
      <c r="J118" s="134" t="s">
        <v>41</v>
      </c>
      <c r="K118" s="189">
        <v>2870.03</v>
      </c>
      <c r="L118" s="189">
        <v>2870.03</v>
      </c>
      <c r="M118" s="189">
        <v>0</v>
      </c>
      <c r="N118" s="187">
        <v>6.1499999999999999E-2</v>
      </c>
    </row>
    <row r="119" spans="2:15" x14ac:dyDescent="0.2">
      <c r="B119" s="134" t="s">
        <v>35</v>
      </c>
      <c r="C119" s="182" t="s">
        <v>683</v>
      </c>
      <c r="D119" s="137">
        <v>1</v>
      </c>
      <c r="E119" s="134" t="s">
        <v>663</v>
      </c>
      <c r="F119" s="134" t="s">
        <v>664</v>
      </c>
      <c r="G119" s="134" t="s">
        <v>39</v>
      </c>
      <c r="H119" s="134" t="s">
        <v>45</v>
      </c>
      <c r="I119" s="135">
        <v>21732</v>
      </c>
      <c r="J119" s="134" t="s">
        <v>41</v>
      </c>
      <c r="K119" s="189">
        <v>4464.87</v>
      </c>
      <c r="L119" s="189">
        <v>4265.3599999999997</v>
      </c>
      <c r="M119" s="189">
        <v>199.51</v>
      </c>
      <c r="N119" s="187">
        <v>2.4299999999999999E-2</v>
      </c>
      <c r="O119" s="185">
        <f t="shared" ref="O119:O131" si="6">K119*N119</f>
        <v>108.49634099999999</v>
      </c>
    </row>
    <row r="120" spans="2:15" x14ac:dyDescent="0.2">
      <c r="B120" s="134" t="s">
        <v>35</v>
      </c>
      <c r="C120" s="182" t="s">
        <v>776</v>
      </c>
      <c r="D120" s="137">
        <v>1</v>
      </c>
      <c r="E120" s="134" t="s">
        <v>663</v>
      </c>
      <c r="F120" s="134" t="s">
        <v>664</v>
      </c>
      <c r="G120" s="134" t="s">
        <v>39</v>
      </c>
      <c r="H120" s="134" t="s">
        <v>51</v>
      </c>
      <c r="I120" s="135">
        <v>26115</v>
      </c>
      <c r="J120" s="134" t="s">
        <v>41</v>
      </c>
      <c r="K120" s="189">
        <v>458.03</v>
      </c>
      <c r="L120" s="189">
        <v>380.33</v>
      </c>
      <c r="M120" s="189">
        <v>77.7</v>
      </c>
      <c r="N120" s="187">
        <v>2.64E-2</v>
      </c>
      <c r="O120" s="185">
        <f t="shared" si="6"/>
        <v>12.091991999999999</v>
      </c>
    </row>
    <row r="121" spans="2:15" x14ac:dyDescent="0.2">
      <c r="B121" s="134" t="s">
        <v>35</v>
      </c>
      <c r="C121" s="182" t="s">
        <v>754</v>
      </c>
      <c r="D121" s="137">
        <v>2</v>
      </c>
      <c r="E121" s="134" t="s">
        <v>663</v>
      </c>
      <c r="F121" s="134" t="s">
        <v>664</v>
      </c>
      <c r="G121" s="134" t="s">
        <v>39</v>
      </c>
      <c r="H121" s="134" t="s">
        <v>51</v>
      </c>
      <c r="I121" s="135">
        <v>27211</v>
      </c>
      <c r="J121" s="134" t="s">
        <v>41</v>
      </c>
      <c r="K121" s="189">
        <v>31749.39</v>
      </c>
      <c r="L121" s="189">
        <v>25279.95</v>
      </c>
      <c r="M121" s="189">
        <v>6469.44</v>
      </c>
      <c r="N121" s="187">
        <v>2.64E-2</v>
      </c>
      <c r="O121" s="185">
        <f t="shared" si="6"/>
        <v>838.183896</v>
      </c>
    </row>
    <row r="122" spans="2:15" x14ac:dyDescent="0.2">
      <c r="B122" s="134" t="s">
        <v>35</v>
      </c>
      <c r="C122" s="182" t="s">
        <v>809</v>
      </c>
      <c r="D122" s="137">
        <v>1</v>
      </c>
      <c r="E122" s="134" t="s">
        <v>663</v>
      </c>
      <c r="F122" s="134" t="s">
        <v>664</v>
      </c>
      <c r="G122" s="134" t="s">
        <v>39</v>
      </c>
      <c r="H122" s="134" t="s">
        <v>806</v>
      </c>
      <c r="I122" s="135">
        <v>21732</v>
      </c>
      <c r="J122" s="134" t="s">
        <v>41</v>
      </c>
      <c r="K122" s="189">
        <v>2611.41</v>
      </c>
      <c r="L122" s="189">
        <v>2217.44</v>
      </c>
      <c r="M122" s="189">
        <v>393.97</v>
      </c>
      <c r="N122" s="187">
        <v>1.8200000000000001E-2</v>
      </c>
      <c r="O122" s="185">
        <f t="shared" si="6"/>
        <v>47.527661999999999</v>
      </c>
    </row>
    <row r="123" spans="2:15" x14ac:dyDescent="0.2">
      <c r="B123" s="134" t="s">
        <v>35</v>
      </c>
      <c r="C123" s="182" t="s">
        <v>173</v>
      </c>
      <c r="D123" s="137">
        <v>1</v>
      </c>
      <c r="E123" s="134" t="s">
        <v>663</v>
      </c>
      <c r="F123" s="134" t="s">
        <v>664</v>
      </c>
      <c r="G123" s="134" t="s">
        <v>39</v>
      </c>
      <c r="H123" s="134" t="s">
        <v>51</v>
      </c>
      <c r="I123" s="135">
        <v>21732</v>
      </c>
      <c r="J123" s="134" t="s">
        <v>41</v>
      </c>
      <c r="K123" s="189">
        <v>44797.58</v>
      </c>
      <c r="L123" s="189">
        <v>41205.79</v>
      </c>
      <c r="M123" s="189">
        <v>3591.79</v>
      </c>
      <c r="N123" s="187">
        <v>2.64E-2</v>
      </c>
      <c r="O123" s="185">
        <f t="shared" si="6"/>
        <v>1182.6561120000001</v>
      </c>
    </row>
    <row r="124" spans="2:15" x14ac:dyDescent="0.2">
      <c r="B124" s="134" t="s">
        <v>35</v>
      </c>
      <c r="C124" s="182" t="s">
        <v>310</v>
      </c>
      <c r="D124" s="137">
        <v>1</v>
      </c>
      <c r="E124" s="134" t="s">
        <v>663</v>
      </c>
      <c r="F124" s="134" t="s">
        <v>664</v>
      </c>
      <c r="G124" s="134" t="s">
        <v>39</v>
      </c>
      <c r="H124" s="134" t="s">
        <v>51</v>
      </c>
      <c r="I124" s="135">
        <v>27576</v>
      </c>
      <c r="J124" s="134" t="s">
        <v>41</v>
      </c>
      <c r="K124" s="189">
        <v>357.46</v>
      </c>
      <c r="L124" s="189">
        <v>280.12</v>
      </c>
      <c r="M124" s="189">
        <v>77.34</v>
      </c>
      <c r="N124" s="187">
        <v>2.64E-2</v>
      </c>
      <c r="O124" s="185">
        <f t="shared" si="6"/>
        <v>9.4369439999999987</v>
      </c>
    </row>
    <row r="125" spans="2:15" x14ac:dyDescent="0.2">
      <c r="B125" s="134" t="s">
        <v>35</v>
      </c>
      <c r="C125" s="182" t="s">
        <v>667</v>
      </c>
      <c r="D125" s="137">
        <v>1</v>
      </c>
      <c r="E125" s="134" t="s">
        <v>663</v>
      </c>
      <c r="F125" s="134" t="s">
        <v>664</v>
      </c>
      <c r="G125" s="134" t="s">
        <v>39</v>
      </c>
      <c r="H125" s="134" t="s">
        <v>45</v>
      </c>
      <c r="I125" s="135">
        <v>39001</v>
      </c>
      <c r="J125" s="134" t="s">
        <v>41</v>
      </c>
      <c r="K125" s="189">
        <v>348207.26</v>
      </c>
      <c r="L125" s="189">
        <v>51271.040000000001</v>
      </c>
      <c r="M125" s="189">
        <v>296936.21999999997</v>
      </c>
      <c r="N125" s="187">
        <v>2.4299999999999999E-2</v>
      </c>
      <c r="O125" s="185">
        <f t="shared" si="6"/>
        <v>8461.4364179999993</v>
      </c>
    </row>
    <row r="126" spans="2:15" x14ac:dyDescent="0.2">
      <c r="B126" s="134" t="s">
        <v>35</v>
      </c>
      <c r="C126" s="182" t="s">
        <v>593</v>
      </c>
      <c r="D126" s="137">
        <v>1</v>
      </c>
      <c r="E126" s="134" t="s">
        <v>663</v>
      </c>
      <c r="F126" s="134" t="s">
        <v>664</v>
      </c>
      <c r="G126" s="134" t="s">
        <v>39</v>
      </c>
      <c r="H126" s="134" t="s">
        <v>591</v>
      </c>
      <c r="I126" s="135">
        <v>41180</v>
      </c>
      <c r="J126" s="134" t="s">
        <v>41</v>
      </c>
      <c r="K126" s="189">
        <v>5494.39</v>
      </c>
      <c r="L126" s="189">
        <v>160.87</v>
      </c>
      <c r="M126" s="189">
        <v>5333.52</v>
      </c>
      <c r="N126" s="187">
        <v>6.1499999999999999E-2</v>
      </c>
      <c r="O126" s="185">
        <f t="shared" si="6"/>
        <v>337.90498500000001</v>
      </c>
    </row>
    <row r="127" spans="2:15" x14ac:dyDescent="0.2">
      <c r="B127" s="134" t="s">
        <v>35</v>
      </c>
      <c r="C127" s="182" t="s">
        <v>679</v>
      </c>
      <c r="D127" s="137">
        <v>1</v>
      </c>
      <c r="E127" s="134" t="s">
        <v>663</v>
      </c>
      <c r="F127" s="134" t="s">
        <v>664</v>
      </c>
      <c r="G127" s="134" t="s">
        <v>39</v>
      </c>
      <c r="H127" s="134" t="s">
        <v>45</v>
      </c>
      <c r="I127" s="135">
        <v>39001</v>
      </c>
      <c r="J127" s="134" t="s">
        <v>41</v>
      </c>
      <c r="K127" s="189">
        <v>668561.67000000004</v>
      </c>
      <c r="L127" s="189">
        <v>98440.95</v>
      </c>
      <c r="M127" s="189">
        <v>570120.72</v>
      </c>
      <c r="N127" s="187">
        <v>2.4299999999999999E-2</v>
      </c>
      <c r="O127" s="185">
        <f t="shared" si="6"/>
        <v>16246.048581000001</v>
      </c>
    </row>
    <row r="128" spans="2:15" x14ac:dyDescent="0.2">
      <c r="B128" s="134" t="s">
        <v>35</v>
      </c>
      <c r="C128" s="182" t="s">
        <v>677</v>
      </c>
      <c r="D128" s="137">
        <v>1</v>
      </c>
      <c r="E128" s="134" t="s">
        <v>663</v>
      </c>
      <c r="F128" s="134" t="s">
        <v>664</v>
      </c>
      <c r="G128" s="134" t="s">
        <v>39</v>
      </c>
      <c r="H128" s="134" t="s">
        <v>45</v>
      </c>
      <c r="I128" s="135">
        <v>39001</v>
      </c>
      <c r="J128" s="134" t="s">
        <v>41</v>
      </c>
      <c r="K128" s="189">
        <v>156388.67000000001</v>
      </c>
      <c r="L128" s="189">
        <v>23027.119999999999</v>
      </c>
      <c r="M128" s="189">
        <v>133361.54999999999</v>
      </c>
      <c r="N128" s="187">
        <v>2.4299999999999999E-2</v>
      </c>
      <c r="O128" s="185">
        <f t="shared" si="6"/>
        <v>3800.2446810000001</v>
      </c>
    </row>
    <row r="129" spans="1:15" x14ac:dyDescent="0.2">
      <c r="B129" s="134" t="s">
        <v>35</v>
      </c>
      <c r="C129" s="183" t="s">
        <v>671</v>
      </c>
      <c r="D129" s="191">
        <v>1</v>
      </c>
      <c r="E129" s="134" t="s">
        <v>663</v>
      </c>
      <c r="F129" s="134" t="s">
        <v>664</v>
      </c>
      <c r="G129" s="134" t="s">
        <v>39</v>
      </c>
      <c r="H129" s="134" t="s">
        <v>45</v>
      </c>
      <c r="I129" s="135">
        <v>34516</v>
      </c>
      <c r="J129" s="134" t="s">
        <v>41</v>
      </c>
      <c r="K129" s="189">
        <v>72531.820000000007</v>
      </c>
      <c r="L129" s="189">
        <v>30302.799999999999</v>
      </c>
      <c r="M129" s="189">
        <v>42229.02</v>
      </c>
      <c r="N129" s="187">
        <v>2.4299999999999999E-2</v>
      </c>
      <c r="O129" s="185">
        <f t="shared" si="6"/>
        <v>1762.523226</v>
      </c>
    </row>
    <row r="130" spans="1:15" x14ac:dyDescent="0.2">
      <c r="B130" s="134" t="s">
        <v>35</v>
      </c>
      <c r="C130" s="183" t="s">
        <v>723</v>
      </c>
      <c r="D130" s="137">
        <v>1</v>
      </c>
      <c r="E130" s="134" t="s">
        <v>663</v>
      </c>
      <c r="F130" s="134" t="s">
        <v>664</v>
      </c>
      <c r="G130" s="134" t="s">
        <v>39</v>
      </c>
      <c r="H130" s="134" t="s">
        <v>51</v>
      </c>
      <c r="I130" s="135">
        <v>23559</v>
      </c>
      <c r="J130" s="134" t="s">
        <v>41</v>
      </c>
      <c r="K130" s="189">
        <v>6512.67</v>
      </c>
      <c r="L130" s="189">
        <v>5796.39</v>
      </c>
      <c r="M130" s="189">
        <v>716.28</v>
      </c>
      <c r="N130" s="187">
        <v>2.64E-2</v>
      </c>
      <c r="O130" s="185">
        <f t="shared" si="6"/>
        <v>171.93448799999999</v>
      </c>
    </row>
    <row r="131" spans="1:15" x14ac:dyDescent="0.2">
      <c r="B131" s="134" t="s">
        <v>35</v>
      </c>
      <c r="C131" s="183" t="s">
        <v>735</v>
      </c>
      <c r="D131" s="137">
        <v>1</v>
      </c>
      <c r="E131" s="134" t="s">
        <v>663</v>
      </c>
      <c r="F131" s="134" t="s">
        <v>664</v>
      </c>
      <c r="G131" s="134" t="s">
        <v>39</v>
      </c>
      <c r="H131" s="134" t="s">
        <v>51</v>
      </c>
      <c r="I131" s="135">
        <v>34881</v>
      </c>
      <c r="J131" s="134" t="s">
        <v>41</v>
      </c>
      <c r="K131" s="189">
        <v>66419.72</v>
      </c>
      <c r="L131" s="189">
        <v>27782.639999999999</v>
      </c>
      <c r="M131" s="189">
        <v>38637.08</v>
      </c>
      <c r="N131" s="187">
        <v>2.64E-2</v>
      </c>
      <c r="O131" s="185">
        <f t="shared" si="6"/>
        <v>1753.4806080000001</v>
      </c>
    </row>
    <row r="133" spans="1:15" x14ac:dyDescent="0.2">
      <c r="A133" s="188" t="s">
        <v>13</v>
      </c>
    </row>
    <row r="134" spans="1:15" x14ac:dyDescent="0.2">
      <c r="B134" s="134" t="s">
        <v>824</v>
      </c>
      <c r="C134" s="182" t="s">
        <v>1141</v>
      </c>
      <c r="D134" s="137">
        <v>1</v>
      </c>
      <c r="E134" s="134" t="s">
        <v>827</v>
      </c>
      <c r="F134" s="134" t="s">
        <v>1491</v>
      </c>
      <c r="G134" s="134" t="s">
        <v>39</v>
      </c>
      <c r="H134" s="134" t="s">
        <v>51</v>
      </c>
      <c r="I134" s="135">
        <v>25385</v>
      </c>
      <c r="J134" s="134" t="s">
        <v>41</v>
      </c>
      <c r="K134" s="136">
        <v>27586.97</v>
      </c>
      <c r="L134" s="136">
        <v>27586.97</v>
      </c>
      <c r="M134" s="136">
        <v>0</v>
      </c>
      <c r="N134" s="186">
        <v>2.64E-2</v>
      </c>
    </row>
    <row r="135" spans="1:15" x14ac:dyDescent="0.2">
      <c r="B135" s="134" t="s">
        <v>824</v>
      </c>
      <c r="C135" s="182" t="s">
        <v>1499</v>
      </c>
      <c r="D135" s="137">
        <v>1</v>
      </c>
      <c r="E135" s="134" t="s">
        <v>827</v>
      </c>
      <c r="F135" s="134" t="s">
        <v>1491</v>
      </c>
      <c r="G135" s="134" t="s">
        <v>39</v>
      </c>
      <c r="H135" s="134" t="s">
        <v>51</v>
      </c>
      <c r="I135" s="135">
        <v>25750</v>
      </c>
      <c r="J135" s="134" t="s">
        <v>41</v>
      </c>
      <c r="K135" s="136">
        <v>629.79999999999995</v>
      </c>
      <c r="L135" s="136">
        <v>629.79999999999995</v>
      </c>
      <c r="M135" s="136">
        <v>0</v>
      </c>
      <c r="N135" s="186">
        <v>2.64E-2</v>
      </c>
    </row>
    <row r="136" spans="1:15" x14ac:dyDescent="0.2">
      <c r="B136" s="134" t="s">
        <v>824</v>
      </c>
      <c r="C136" s="182" t="s">
        <v>1122</v>
      </c>
      <c r="D136" s="137">
        <v>99</v>
      </c>
      <c r="E136" s="134" t="s">
        <v>827</v>
      </c>
      <c r="F136" s="134" t="s">
        <v>1491</v>
      </c>
      <c r="G136" s="134" t="s">
        <v>39</v>
      </c>
      <c r="H136" s="134" t="s">
        <v>51</v>
      </c>
      <c r="I136" s="135">
        <v>25750</v>
      </c>
      <c r="J136" s="134" t="s">
        <v>41</v>
      </c>
      <c r="K136" s="136">
        <v>1181.07</v>
      </c>
      <c r="L136" s="136">
        <v>1181.07</v>
      </c>
      <c r="M136" s="136">
        <v>0</v>
      </c>
      <c r="N136" s="186">
        <v>2.64E-2</v>
      </c>
    </row>
    <row r="137" spans="1:15" x14ac:dyDescent="0.2">
      <c r="B137" s="134" t="s">
        <v>824</v>
      </c>
      <c r="C137" s="182" t="s">
        <v>1130</v>
      </c>
      <c r="D137" s="137">
        <v>1</v>
      </c>
      <c r="E137" s="134" t="s">
        <v>827</v>
      </c>
      <c r="F137" s="134" t="s">
        <v>1491</v>
      </c>
      <c r="G137" s="134" t="s">
        <v>39</v>
      </c>
      <c r="H137" s="134" t="s">
        <v>51</v>
      </c>
      <c r="I137" s="135">
        <v>25750</v>
      </c>
      <c r="J137" s="134" t="s">
        <v>41</v>
      </c>
      <c r="K137" s="136">
        <v>721.79</v>
      </c>
      <c r="L137" s="136">
        <v>721.79</v>
      </c>
      <c r="M137" s="136">
        <v>0</v>
      </c>
      <c r="N137" s="186">
        <v>2.64E-2</v>
      </c>
    </row>
    <row r="138" spans="1:15" x14ac:dyDescent="0.2">
      <c r="B138" s="134" t="s">
        <v>824</v>
      </c>
      <c r="C138" s="182" t="s">
        <v>1528</v>
      </c>
      <c r="D138" s="137">
        <v>2</v>
      </c>
      <c r="E138" s="134" t="s">
        <v>827</v>
      </c>
      <c r="F138" s="134" t="s">
        <v>1491</v>
      </c>
      <c r="G138" s="134" t="s">
        <v>39</v>
      </c>
      <c r="H138" s="134" t="s">
        <v>51</v>
      </c>
      <c r="I138" s="135">
        <v>25750</v>
      </c>
      <c r="J138" s="134" t="s">
        <v>41</v>
      </c>
      <c r="K138" s="136">
        <v>1342.1</v>
      </c>
      <c r="L138" s="136">
        <v>1342.1</v>
      </c>
      <c r="M138" s="136">
        <v>0</v>
      </c>
      <c r="N138" s="186">
        <v>2.64E-2</v>
      </c>
    </row>
    <row r="139" spans="1:15" x14ac:dyDescent="0.2">
      <c r="B139" s="134" t="s">
        <v>824</v>
      </c>
      <c r="C139" s="182" t="s">
        <v>1529</v>
      </c>
      <c r="D139" s="137">
        <v>1</v>
      </c>
      <c r="E139" s="134" t="s">
        <v>827</v>
      </c>
      <c r="F139" s="134" t="s">
        <v>1491</v>
      </c>
      <c r="G139" s="134" t="s">
        <v>39</v>
      </c>
      <c r="H139" s="134" t="s">
        <v>51</v>
      </c>
      <c r="I139" s="135">
        <v>25750</v>
      </c>
      <c r="J139" s="134" t="s">
        <v>41</v>
      </c>
      <c r="K139" s="136">
        <v>671.05</v>
      </c>
      <c r="L139" s="136">
        <v>671.05</v>
      </c>
      <c r="M139" s="136">
        <v>0</v>
      </c>
      <c r="N139" s="186">
        <v>2.64E-2</v>
      </c>
    </row>
    <row r="140" spans="1:15" x14ac:dyDescent="0.2">
      <c r="B140" s="134" t="s">
        <v>824</v>
      </c>
      <c r="C140" s="182" t="s">
        <v>1545</v>
      </c>
      <c r="D140" s="137">
        <v>1</v>
      </c>
      <c r="E140" s="134" t="s">
        <v>827</v>
      </c>
      <c r="F140" s="134" t="s">
        <v>1491</v>
      </c>
      <c r="G140" s="134" t="s">
        <v>39</v>
      </c>
      <c r="H140" s="134" t="s">
        <v>51</v>
      </c>
      <c r="I140" s="135">
        <v>25750</v>
      </c>
      <c r="J140" s="134" t="s">
        <v>41</v>
      </c>
      <c r="K140" s="136">
        <v>5742.89</v>
      </c>
      <c r="L140" s="136">
        <v>5742.89</v>
      </c>
      <c r="M140" s="136">
        <v>0</v>
      </c>
      <c r="N140" s="186">
        <v>2.64E-2</v>
      </c>
    </row>
    <row r="141" spans="1:15" x14ac:dyDescent="0.2">
      <c r="B141" s="134" t="s">
        <v>824</v>
      </c>
      <c r="C141" s="182" t="s">
        <v>1546</v>
      </c>
      <c r="D141" s="137">
        <v>1</v>
      </c>
      <c r="E141" s="134" t="s">
        <v>827</v>
      </c>
      <c r="F141" s="134" t="s">
        <v>1491</v>
      </c>
      <c r="G141" s="134" t="s">
        <v>39</v>
      </c>
      <c r="H141" s="134" t="s">
        <v>51</v>
      </c>
      <c r="I141" s="135">
        <v>27211</v>
      </c>
      <c r="J141" s="134" t="s">
        <v>41</v>
      </c>
      <c r="K141" s="136">
        <v>2379.11</v>
      </c>
      <c r="L141" s="136">
        <v>2379.11</v>
      </c>
      <c r="M141" s="136">
        <v>0</v>
      </c>
      <c r="N141" s="186">
        <v>2.64E-2</v>
      </c>
    </row>
    <row r="142" spans="1:15" x14ac:dyDescent="0.2">
      <c r="B142" s="134" t="s">
        <v>824</v>
      </c>
      <c r="C142" s="182" t="s">
        <v>1548</v>
      </c>
      <c r="D142" s="137">
        <v>1</v>
      </c>
      <c r="E142" s="134" t="s">
        <v>827</v>
      </c>
      <c r="F142" s="134" t="s">
        <v>1491</v>
      </c>
      <c r="G142" s="134" t="s">
        <v>39</v>
      </c>
      <c r="H142" s="134" t="s">
        <v>51</v>
      </c>
      <c r="I142" s="135">
        <v>27211</v>
      </c>
      <c r="J142" s="134" t="s">
        <v>41</v>
      </c>
      <c r="K142" s="136">
        <v>2499.14</v>
      </c>
      <c r="L142" s="136">
        <v>2499.14</v>
      </c>
      <c r="M142" s="136">
        <v>0</v>
      </c>
      <c r="N142" s="186">
        <v>2.64E-2</v>
      </c>
    </row>
    <row r="143" spans="1:15" x14ac:dyDescent="0.2">
      <c r="B143" s="134" t="s">
        <v>824</v>
      </c>
      <c r="C143" s="182" t="s">
        <v>1111</v>
      </c>
      <c r="D143" s="137">
        <v>1</v>
      </c>
      <c r="E143" s="134" t="s">
        <v>827</v>
      </c>
      <c r="F143" s="134" t="s">
        <v>1491</v>
      </c>
      <c r="G143" s="134" t="s">
        <v>39</v>
      </c>
      <c r="H143" s="134" t="s">
        <v>51</v>
      </c>
      <c r="I143" s="135">
        <v>27576</v>
      </c>
      <c r="J143" s="134" t="s">
        <v>41</v>
      </c>
      <c r="K143" s="136">
        <v>12856</v>
      </c>
      <c r="L143" s="136">
        <v>12856</v>
      </c>
      <c r="M143" s="136">
        <v>0</v>
      </c>
      <c r="N143" s="186">
        <v>2.64E-2</v>
      </c>
    </row>
    <row r="144" spans="1:15" x14ac:dyDescent="0.2">
      <c r="B144" s="134" t="s">
        <v>824</v>
      </c>
      <c r="C144" s="182" t="s">
        <v>1129</v>
      </c>
      <c r="D144" s="137">
        <v>1</v>
      </c>
      <c r="E144" s="134" t="s">
        <v>827</v>
      </c>
      <c r="F144" s="134" t="s">
        <v>1491</v>
      </c>
      <c r="G144" s="134" t="s">
        <v>39</v>
      </c>
      <c r="H144" s="134" t="s">
        <v>51</v>
      </c>
      <c r="I144" s="135">
        <v>27576</v>
      </c>
      <c r="J144" s="134" t="s">
        <v>41</v>
      </c>
      <c r="K144" s="136">
        <v>13186.33</v>
      </c>
      <c r="L144" s="136">
        <v>13186.33</v>
      </c>
      <c r="M144" s="136">
        <v>0</v>
      </c>
      <c r="N144" s="186">
        <v>2.64E-2</v>
      </c>
    </row>
    <row r="145" spans="2:15" x14ac:dyDescent="0.2">
      <c r="B145" s="134" t="s">
        <v>824</v>
      </c>
      <c r="C145" s="182" t="s">
        <v>1143</v>
      </c>
      <c r="D145" s="137">
        <v>1</v>
      </c>
      <c r="E145" s="134" t="s">
        <v>827</v>
      </c>
      <c r="F145" s="134" t="s">
        <v>1491</v>
      </c>
      <c r="G145" s="134" t="s">
        <v>39</v>
      </c>
      <c r="H145" s="134" t="s">
        <v>51</v>
      </c>
      <c r="I145" s="135">
        <v>27576</v>
      </c>
      <c r="J145" s="134" t="s">
        <v>41</v>
      </c>
      <c r="K145" s="136">
        <v>35558.080000000002</v>
      </c>
      <c r="L145" s="136">
        <v>35558.080000000002</v>
      </c>
      <c r="M145" s="136">
        <v>0</v>
      </c>
      <c r="N145" s="186">
        <v>2.64E-2</v>
      </c>
    </row>
    <row r="146" spans="2:15" x14ac:dyDescent="0.2">
      <c r="B146" s="134" t="s">
        <v>824</v>
      </c>
      <c r="C146" s="182" t="s">
        <v>1535</v>
      </c>
      <c r="D146" s="137">
        <v>1</v>
      </c>
      <c r="E146" s="134" t="s">
        <v>827</v>
      </c>
      <c r="F146" s="134" t="s">
        <v>1491</v>
      </c>
      <c r="G146" s="134" t="s">
        <v>39</v>
      </c>
      <c r="H146" s="134" t="s">
        <v>51</v>
      </c>
      <c r="I146" s="135">
        <v>27576</v>
      </c>
      <c r="J146" s="134" t="s">
        <v>41</v>
      </c>
      <c r="K146" s="136">
        <v>8609</v>
      </c>
      <c r="L146" s="136">
        <v>8609</v>
      </c>
      <c r="M146" s="136">
        <v>0</v>
      </c>
      <c r="N146" s="186">
        <v>2.64E-2</v>
      </c>
    </row>
    <row r="147" spans="2:15" x14ac:dyDescent="0.2">
      <c r="B147" s="134" t="s">
        <v>824</v>
      </c>
      <c r="C147" s="182" t="s">
        <v>1547</v>
      </c>
      <c r="D147" s="137">
        <v>1</v>
      </c>
      <c r="E147" s="134" t="s">
        <v>827</v>
      </c>
      <c r="F147" s="134" t="s">
        <v>1491</v>
      </c>
      <c r="G147" s="134" t="s">
        <v>39</v>
      </c>
      <c r="H147" s="134" t="s">
        <v>51</v>
      </c>
      <c r="I147" s="135">
        <v>27942</v>
      </c>
      <c r="J147" s="134" t="s">
        <v>41</v>
      </c>
      <c r="K147" s="136">
        <v>35863.730000000003</v>
      </c>
      <c r="L147" s="136">
        <v>35863.730000000003</v>
      </c>
      <c r="M147" s="136">
        <v>0</v>
      </c>
      <c r="N147" s="186">
        <v>2.64E-2</v>
      </c>
    </row>
    <row r="148" spans="2:15" x14ac:dyDescent="0.2">
      <c r="B148" s="134" t="s">
        <v>824</v>
      </c>
      <c r="C148" s="182" t="s">
        <v>1118</v>
      </c>
      <c r="D148" s="137">
        <v>1</v>
      </c>
      <c r="E148" s="134" t="s">
        <v>827</v>
      </c>
      <c r="F148" s="134" t="s">
        <v>1491</v>
      </c>
      <c r="G148" s="134" t="s">
        <v>39</v>
      </c>
      <c r="H148" s="134" t="s">
        <v>51</v>
      </c>
      <c r="I148" s="135">
        <v>28307</v>
      </c>
      <c r="J148" s="134" t="s">
        <v>41</v>
      </c>
      <c r="K148" s="136">
        <v>61205.25</v>
      </c>
      <c r="L148" s="136">
        <v>61205.25</v>
      </c>
      <c r="M148" s="136">
        <v>0</v>
      </c>
      <c r="N148" s="186">
        <v>2.64E-2</v>
      </c>
    </row>
    <row r="149" spans="2:15" x14ac:dyDescent="0.2">
      <c r="B149" s="134" t="s">
        <v>824</v>
      </c>
      <c r="C149" s="182" t="s">
        <v>1532</v>
      </c>
      <c r="D149" s="137">
        <v>1</v>
      </c>
      <c r="E149" s="134" t="s">
        <v>827</v>
      </c>
      <c r="F149" s="134" t="s">
        <v>1491</v>
      </c>
      <c r="G149" s="134" t="s">
        <v>39</v>
      </c>
      <c r="H149" s="134" t="s">
        <v>51</v>
      </c>
      <c r="I149" s="135">
        <v>30864</v>
      </c>
      <c r="J149" s="134" t="s">
        <v>41</v>
      </c>
      <c r="K149" s="136">
        <v>0</v>
      </c>
      <c r="L149" s="136">
        <v>0</v>
      </c>
      <c r="M149" s="136">
        <v>0</v>
      </c>
      <c r="N149" s="186">
        <v>2.64E-2</v>
      </c>
    </row>
    <row r="150" spans="2:15" x14ac:dyDescent="0.2">
      <c r="B150" s="134" t="s">
        <v>824</v>
      </c>
      <c r="C150" s="182" t="s">
        <v>1518</v>
      </c>
      <c r="D150" s="137">
        <v>1</v>
      </c>
      <c r="E150" s="134" t="s">
        <v>827</v>
      </c>
      <c r="F150" s="134" t="s">
        <v>1491</v>
      </c>
      <c r="G150" s="134" t="s">
        <v>39</v>
      </c>
      <c r="H150" s="134" t="s">
        <v>51</v>
      </c>
      <c r="I150" s="135">
        <v>31594</v>
      </c>
      <c r="J150" s="134" t="s">
        <v>41</v>
      </c>
      <c r="K150" s="136">
        <v>50</v>
      </c>
      <c r="L150" s="136">
        <v>37.520000000000003</v>
      </c>
      <c r="M150" s="136">
        <v>12.48</v>
      </c>
      <c r="N150" s="186">
        <v>2.64E-2</v>
      </c>
      <c r="O150" s="185">
        <f t="shared" ref="O150:O159" si="7">K150*N150</f>
        <v>1.32</v>
      </c>
    </row>
    <row r="151" spans="2:15" x14ac:dyDescent="0.2">
      <c r="B151" s="134" t="s">
        <v>824</v>
      </c>
      <c r="C151" s="182" t="s">
        <v>1502</v>
      </c>
      <c r="D151" s="137">
        <v>1</v>
      </c>
      <c r="E151" s="134" t="s">
        <v>827</v>
      </c>
      <c r="F151" s="134" t="s">
        <v>1491</v>
      </c>
      <c r="G151" s="134" t="s">
        <v>39</v>
      </c>
      <c r="H151" s="134" t="s">
        <v>51</v>
      </c>
      <c r="I151" s="135">
        <v>32690</v>
      </c>
      <c r="J151" s="134" t="s">
        <v>41</v>
      </c>
      <c r="K151" s="136">
        <v>1</v>
      </c>
      <c r="L151" s="136">
        <v>0.67</v>
      </c>
      <c r="M151" s="136">
        <v>0.33</v>
      </c>
      <c r="N151" s="186">
        <v>2.64E-2</v>
      </c>
      <c r="O151" s="185">
        <f t="shared" si="7"/>
        <v>2.64E-2</v>
      </c>
    </row>
    <row r="152" spans="2:15" x14ac:dyDescent="0.2">
      <c r="B152" s="134" t="s">
        <v>824</v>
      </c>
      <c r="C152" s="182" t="s">
        <v>1503</v>
      </c>
      <c r="D152" s="137">
        <v>1</v>
      </c>
      <c r="E152" s="134" t="s">
        <v>827</v>
      </c>
      <c r="F152" s="134" t="s">
        <v>1491</v>
      </c>
      <c r="G152" s="134" t="s">
        <v>39</v>
      </c>
      <c r="H152" s="134" t="s">
        <v>51</v>
      </c>
      <c r="I152" s="135">
        <v>32690</v>
      </c>
      <c r="J152" s="134" t="s">
        <v>41</v>
      </c>
      <c r="K152" s="136">
        <v>0</v>
      </c>
      <c r="L152" s="136">
        <v>0</v>
      </c>
      <c r="M152" s="136">
        <v>0</v>
      </c>
      <c r="N152" s="186">
        <v>2.64E-2</v>
      </c>
      <c r="O152" s="185">
        <f t="shared" si="7"/>
        <v>0</v>
      </c>
    </row>
    <row r="153" spans="2:15" x14ac:dyDescent="0.2">
      <c r="B153" s="134" t="s">
        <v>824</v>
      </c>
      <c r="C153" s="182" t="s">
        <v>1521</v>
      </c>
      <c r="D153" s="137">
        <v>0</v>
      </c>
      <c r="E153" s="134" t="s">
        <v>827</v>
      </c>
      <c r="F153" s="134" t="s">
        <v>1491</v>
      </c>
      <c r="G153" s="134" t="s">
        <v>39</v>
      </c>
      <c r="H153" s="134" t="s">
        <v>51</v>
      </c>
      <c r="I153" s="135">
        <v>38719</v>
      </c>
      <c r="J153" s="134" t="s">
        <v>41</v>
      </c>
      <c r="K153" s="136">
        <v>1862.27</v>
      </c>
      <c r="L153" s="136">
        <v>342.74</v>
      </c>
      <c r="M153" s="136">
        <v>1519.53</v>
      </c>
      <c r="N153" s="186">
        <v>2.64E-2</v>
      </c>
      <c r="O153" s="185">
        <f t="shared" si="7"/>
        <v>49.163927999999999</v>
      </c>
    </row>
    <row r="154" spans="2:15" x14ac:dyDescent="0.2">
      <c r="B154" s="134" t="s">
        <v>824</v>
      </c>
      <c r="C154" s="182" t="s">
        <v>1522</v>
      </c>
      <c r="D154" s="137">
        <v>0</v>
      </c>
      <c r="E154" s="134" t="s">
        <v>827</v>
      </c>
      <c r="F154" s="134" t="s">
        <v>1491</v>
      </c>
      <c r="G154" s="134" t="s">
        <v>39</v>
      </c>
      <c r="H154" s="134" t="s">
        <v>51</v>
      </c>
      <c r="I154" s="135">
        <v>38719</v>
      </c>
      <c r="J154" s="134" t="s">
        <v>41</v>
      </c>
      <c r="K154" s="136">
        <v>-56.78</v>
      </c>
      <c r="L154" s="136">
        <v>-10.45</v>
      </c>
      <c r="M154" s="136">
        <v>-46.33</v>
      </c>
      <c r="N154" s="186">
        <v>2.64E-2</v>
      </c>
      <c r="O154" s="185">
        <f t="shared" si="7"/>
        <v>-1.4989920000000001</v>
      </c>
    </row>
    <row r="155" spans="2:15" x14ac:dyDescent="0.2">
      <c r="B155" s="134" t="s">
        <v>824</v>
      </c>
      <c r="C155" s="182" t="s">
        <v>1155</v>
      </c>
      <c r="D155" s="137">
        <v>0</v>
      </c>
      <c r="E155" s="134" t="s">
        <v>827</v>
      </c>
      <c r="F155" s="134" t="s">
        <v>1491</v>
      </c>
      <c r="G155" s="134" t="s">
        <v>39</v>
      </c>
      <c r="H155" s="134" t="s">
        <v>51</v>
      </c>
      <c r="I155" s="135">
        <v>38719</v>
      </c>
      <c r="J155" s="134" t="s">
        <v>41</v>
      </c>
      <c r="K155" s="136">
        <v>1912.39</v>
      </c>
      <c r="L155" s="136">
        <v>351.96</v>
      </c>
      <c r="M155" s="136">
        <v>1560.43</v>
      </c>
      <c r="N155" s="186">
        <v>2.64E-2</v>
      </c>
      <c r="O155" s="185">
        <f t="shared" si="7"/>
        <v>50.487096000000001</v>
      </c>
    </row>
    <row r="156" spans="2:15" x14ac:dyDescent="0.2">
      <c r="B156" s="134" t="s">
        <v>824</v>
      </c>
      <c r="C156" s="182" t="s">
        <v>1527</v>
      </c>
      <c r="D156" s="137">
        <v>0</v>
      </c>
      <c r="E156" s="134" t="s">
        <v>827</v>
      </c>
      <c r="F156" s="134" t="s">
        <v>1491</v>
      </c>
      <c r="G156" s="134" t="s">
        <v>39</v>
      </c>
      <c r="H156" s="134" t="s">
        <v>51</v>
      </c>
      <c r="I156" s="135">
        <v>38719</v>
      </c>
      <c r="J156" s="134" t="s">
        <v>41</v>
      </c>
      <c r="K156" s="136">
        <v>201.86</v>
      </c>
      <c r="L156" s="136">
        <v>37.15</v>
      </c>
      <c r="M156" s="136">
        <v>164.71</v>
      </c>
      <c r="N156" s="186">
        <v>2.64E-2</v>
      </c>
      <c r="O156" s="185">
        <f t="shared" si="7"/>
        <v>5.3291040000000001</v>
      </c>
    </row>
    <row r="157" spans="2:15" x14ac:dyDescent="0.2">
      <c r="B157" s="134" t="s">
        <v>824</v>
      </c>
      <c r="C157" s="182" t="s">
        <v>1161</v>
      </c>
      <c r="D157" s="137">
        <v>0</v>
      </c>
      <c r="E157" s="134" t="s">
        <v>827</v>
      </c>
      <c r="F157" s="134" t="s">
        <v>1491</v>
      </c>
      <c r="G157" s="134" t="s">
        <v>39</v>
      </c>
      <c r="H157" s="134" t="s">
        <v>51</v>
      </c>
      <c r="I157" s="135">
        <v>38719</v>
      </c>
      <c r="J157" s="134" t="s">
        <v>41</v>
      </c>
      <c r="K157" s="136">
        <v>5608.99</v>
      </c>
      <c r="L157" s="136">
        <v>1032.29</v>
      </c>
      <c r="M157" s="136">
        <v>4576.7</v>
      </c>
      <c r="N157" s="186">
        <v>2.64E-2</v>
      </c>
      <c r="O157" s="185">
        <f t="shared" si="7"/>
        <v>148.077336</v>
      </c>
    </row>
    <row r="158" spans="2:15" x14ac:dyDescent="0.2">
      <c r="B158" s="134" t="s">
        <v>824</v>
      </c>
      <c r="C158" s="182" t="s">
        <v>1537</v>
      </c>
      <c r="D158" s="137">
        <v>0</v>
      </c>
      <c r="E158" s="134" t="s">
        <v>827</v>
      </c>
      <c r="F158" s="134" t="s">
        <v>1491</v>
      </c>
      <c r="G158" s="134" t="s">
        <v>39</v>
      </c>
      <c r="H158" s="134" t="s">
        <v>51</v>
      </c>
      <c r="I158" s="135">
        <v>38719</v>
      </c>
      <c r="J158" s="134" t="s">
        <v>41</v>
      </c>
      <c r="K158" s="136">
        <v>-80.62</v>
      </c>
      <c r="L158" s="136">
        <v>-14.84</v>
      </c>
      <c r="M158" s="136">
        <v>-65.78</v>
      </c>
      <c r="N158" s="186">
        <v>2.64E-2</v>
      </c>
      <c r="O158" s="185">
        <f t="shared" si="7"/>
        <v>-2.128368</v>
      </c>
    </row>
    <row r="159" spans="2:15" x14ac:dyDescent="0.2">
      <c r="B159" s="134" t="s">
        <v>824</v>
      </c>
      <c r="C159" s="182" t="s">
        <v>1541</v>
      </c>
      <c r="D159" s="137">
        <v>0</v>
      </c>
      <c r="E159" s="134" t="s">
        <v>827</v>
      </c>
      <c r="F159" s="134" t="s">
        <v>1491</v>
      </c>
      <c r="G159" s="134" t="s">
        <v>39</v>
      </c>
      <c r="H159" s="134" t="s">
        <v>51</v>
      </c>
      <c r="I159" s="135">
        <v>38719</v>
      </c>
      <c r="J159" s="134" t="s">
        <v>41</v>
      </c>
      <c r="K159" s="136">
        <v>77.02</v>
      </c>
      <c r="L159" s="136">
        <v>14.17</v>
      </c>
      <c r="M159" s="136">
        <v>62.85</v>
      </c>
      <c r="N159" s="186">
        <v>2.64E-2</v>
      </c>
      <c r="O159" s="185">
        <f t="shared" si="7"/>
        <v>2.033328</v>
      </c>
    </row>
    <row r="160" spans="2:15" x14ac:dyDescent="0.2">
      <c r="B160" s="134" t="s">
        <v>824</v>
      </c>
      <c r="C160" s="183" t="s">
        <v>1514</v>
      </c>
      <c r="D160" s="137">
        <v>1</v>
      </c>
      <c r="E160" s="134" t="s">
        <v>827</v>
      </c>
      <c r="F160" s="134" t="s">
        <v>1491</v>
      </c>
      <c r="G160" s="134" t="s">
        <v>39</v>
      </c>
      <c r="H160" s="134" t="s">
        <v>51</v>
      </c>
      <c r="I160" s="135">
        <v>25385</v>
      </c>
      <c r="J160" s="134" t="s">
        <v>41</v>
      </c>
      <c r="K160" s="136">
        <v>299.23</v>
      </c>
      <c r="L160" s="136">
        <v>299.23</v>
      </c>
      <c r="M160" s="136">
        <v>0</v>
      </c>
      <c r="N160" s="186">
        <v>2.64E-2</v>
      </c>
    </row>
    <row r="161" spans="1:15" x14ac:dyDescent="0.2">
      <c r="B161" s="134" t="s">
        <v>824</v>
      </c>
      <c r="C161" s="183" t="s">
        <v>1519</v>
      </c>
      <c r="D161" s="137">
        <v>1</v>
      </c>
      <c r="E161" s="134" t="s">
        <v>827</v>
      </c>
      <c r="F161" s="134" t="s">
        <v>1491</v>
      </c>
      <c r="G161" s="134" t="s">
        <v>39</v>
      </c>
      <c r="H161" s="134" t="s">
        <v>51</v>
      </c>
      <c r="I161" s="135">
        <v>27576</v>
      </c>
      <c r="J161" s="134" t="s">
        <v>41</v>
      </c>
      <c r="K161" s="136">
        <v>1912.86</v>
      </c>
      <c r="L161" s="136">
        <v>1912.86</v>
      </c>
      <c r="M161" s="136">
        <v>0</v>
      </c>
      <c r="N161" s="186">
        <v>2.64E-2</v>
      </c>
    </row>
    <row r="163" spans="1:15" x14ac:dyDescent="0.2">
      <c r="A163" s="188" t="s">
        <v>15</v>
      </c>
    </row>
    <row r="164" spans="1:15" x14ac:dyDescent="0.2">
      <c r="B164" s="134" t="s">
        <v>824</v>
      </c>
      <c r="C164" s="182" t="s">
        <v>667</v>
      </c>
      <c r="D164" s="137">
        <v>1</v>
      </c>
      <c r="E164" s="134" t="s">
        <v>827</v>
      </c>
      <c r="F164" s="134" t="s">
        <v>828</v>
      </c>
      <c r="G164" s="134" t="s">
        <v>39</v>
      </c>
      <c r="H164" s="134" t="s">
        <v>806</v>
      </c>
      <c r="I164" s="135">
        <v>40532</v>
      </c>
      <c r="J164" s="134" t="s">
        <v>41</v>
      </c>
      <c r="K164" s="189">
        <v>69998.080000000002</v>
      </c>
      <c r="L164" s="189">
        <v>2646.39</v>
      </c>
      <c r="M164" s="189">
        <v>67351.69</v>
      </c>
      <c r="N164" s="187">
        <v>1.8200000000000001E-2</v>
      </c>
      <c r="O164" s="185">
        <f>K164*N164</f>
        <v>1273.965056</v>
      </c>
    </row>
    <row r="165" spans="1:15" x14ac:dyDescent="0.2">
      <c r="B165" s="190" t="s">
        <v>824</v>
      </c>
      <c r="C165" s="182" t="s">
        <v>679</v>
      </c>
      <c r="D165" s="137">
        <v>1</v>
      </c>
      <c r="E165" s="134" t="s">
        <v>827</v>
      </c>
      <c r="F165" s="134" t="s">
        <v>828</v>
      </c>
      <c r="G165" s="134" t="s">
        <v>39</v>
      </c>
      <c r="H165" s="134" t="s">
        <v>806</v>
      </c>
      <c r="I165" s="135">
        <v>40532</v>
      </c>
      <c r="J165" s="134" t="s">
        <v>41</v>
      </c>
      <c r="K165" s="189">
        <v>310760.40000000002</v>
      </c>
      <c r="L165" s="189">
        <v>11748.78</v>
      </c>
      <c r="M165" s="189">
        <v>299011.62</v>
      </c>
      <c r="N165" s="187">
        <v>1.8200000000000001E-2</v>
      </c>
      <c r="O165" s="185">
        <f>K165*N165</f>
        <v>5655.8392800000011</v>
      </c>
    </row>
    <row r="167" spans="1:15" x14ac:dyDescent="0.2">
      <c r="A167" s="188" t="s">
        <v>1601</v>
      </c>
    </row>
    <row r="168" spans="1:15" x14ac:dyDescent="0.2">
      <c r="B168" s="134" t="s">
        <v>35</v>
      </c>
      <c r="C168" s="182" t="s">
        <v>841</v>
      </c>
      <c r="D168" s="137">
        <v>1</v>
      </c>
      <c r="E168" s="134" t="s">
        <v>839</v>
      </c>
      <c r="F168" s="134" t="s">
        <v>840</v>
      </c>
      <c r="G168" s="134" t="s">
        <v>39</v>
      </c>
      <c r="H168" s="134" t="s">
        <v>36</v>
      </c>
      <c r="I168" s="135">
        <v>15888</v>
      </c>
      <c r="J168" s="134" t="s">
        <v>41</v>
      </c>
      <c r="K168" s="189">
        <v>972.36</v>
      </c>
      <c r="L168" s="189">
        <v>94.57</v>
      </c>
      <c r="M168" s="189">
        <v>877.79</v>
      </c>
      <c r="N168" s="187">
        <v>0</v>
      </c>
      <c r="O168" s="185">
        <f t="shared" ref="O168:O195" si="8">K168*N168</f>
        <v>0</v>
      </c>
    </row>
    <row r="169" spans="1:15" x14ac:dyDescent="0.2">
      <c r="B169" s="134" t="s">
        <v>35</v>
      </c>
      <c r="C169" s="182" t="s">
        <v>909</v>
      </c>
      <c r="D169" s="137">
        <v>1</v>
      </c>
      <c r="E169" s="134" t="s">
        <v>839</v>
      </c>
      <c r="F169" s="134" t="s">
        <v>840</v>
      </c>
      <c r="G169" s="134" t="s">
        <v>39</v>
      </c>
      <c r="H169" s="134" t="s">
        <v>51</v>
      </c>
      <c r="I169" s="135">
        <v>20637</v>
      </c>
      <c r="J169" s="134" t="s">
        <v>41</v>
      </c>
      <c r="K169" s="189">
        <v>14287.95</v>
      </c>
      <c r="L169" s="189">
        <v>13360.74</v>
      </c>
      <c r="M169" s="189">
        <v>927.21</v>
      </c>
      <c r="N169" s="187">
        <v>2.64E-2</v>
      </c>
      <c r="O169" s="185">
        <f t="shared" si="8"/>
        <v>377.20188000000002</v>
      </c>
    </row>
    <row r="170" spans="1:15" x14ac:dyDescent="0.2">
      <c r="B170" s="134" t="s">
        <v>35</v>
      </c>
      <c r="C170" s="182" t="s">
        <v>865</v>
      </c>
      <c r="D170" s="137">
        <v>1</v>
      </c>
      <c r="E170" s="134" t="s">
        <v>839</v>
      </c>
      <c r="F170" s="134" t="s">
        <v>840</v>
      </c>
      <c r="G170" s="134" t="s">
        <v>39</v>
      </c>
      <c r="H170" s="134" t="s">
        <v>51</v>
      </c>
      <c r="I170" s="135">
        <v>24289</v>
      </c>
      <c r="J170" s="134" t="s">
        <v>41</v>
      </c>
      <c r="K170" s="189">
        <v>1867.83</v>
      </c>
      <c r="L170" s="189">
        <v>1635.34</v>
      </c>
      <c r="M170" s="189">
        <v>232.49</v>
      </c>
      <c r="N170" s="187">
        <v>2.64E-2</v>
      </c>
      <c r="O170" s="185">
        <f t="shared" si="8"/>
        <v>49.310711999999995</v>
      </c>
    </row>
    <row r="171" spans="1:15" x14ac:dyDescent="0.2">
      <c r="B171" s="134" t="s">
        <v>35</v>
      </c>
      <c r="C171" s="182" t="s">
        <v>140</v>
      </c>
      <c r="D171" s="137">
        <v>14</v>
      </c>
      <c r="E171" s="134" t="s">
        <v>839</v>
      </c>
      <c r="F171" s="134" t="s">
        <v>840</v>
      </c>
      <c r="G171" s="134" t="s">
        <v>39</v>
      </c>
      <c r="H171" s="134" t="s">
        <v>51</v>
      </c>
      <c r="I171" s="135">
        <v>24289</v>
      </c>
      <c r="J171" s="134" t="s">
        <v>41</v>
      </c>
      <c r="K171" s="189">
        <v>582.44000000000005</v>
      </c>
      <c r="L171" s="189">
        <v>509.94</v>
      </c>
      <c r="M171" s="189">
        <v>72.5</v>
      </c>
      <c r="N171" s="187">
        <v>2.64E-2</v>
      </c>
      <c r="O171" s="185">
        <f t="shared" si="8"/>
        <v>15.376416000000001</v>
      </c>
    </row>
    <row r="172" spans="1:15" x14ac:dyDescent="0.2">
      <c r="B172" s="134" t="s">
        <v>35</v>
      </c>
      <c r="C172" s="182" t="s">
        <v>883</v>
      </c>
      <c r="D172" s="137">
        <v>1</v>
      </c>
      <c r="E172" s="134" t="s">
        <v>839</v>
      </c>
      <c r="F172" s="134" t="s">
        <v>840</v>
      </c>
      <c r="G172" s="134" t="s">
        <v>39</v>
      </c>
      <c r="H172" s="134" t="s">
        <v>51</v>
      </c>
      <c r="I172" s="135">
        <v>24289</v>
      </c>
      <c r="J172" s="134" t="s">
        <v>41</v>
      </c>
      <c r="K172" s="189">
        <v>14592.86</v>
      </c>
      <c r="L172" s="189">
        <v>12776.5</v>
      </c>
      <c r="M172" s="189">
        <v>1816.36</v>
      </c>
      <c r="N172" s="187">
        <v>2.64E-2</v>
      </c>
      <c r="O172" s="185">
        <f t="shared" si="8"/>
        <v>385.25150400000001</v>
      </c>
    </row>
    <row r="173" spans="1:15" x14ac:dyDescent="0.2">
      <c r="B173" s="134" t="s">
        <v>35</v>
      </c>
      <c r="C173" s="182" t="s">
        <v>896</v>
      </c>
      <c r="D173" s="137">
        <v>1</v>
      </c>
      <c r="E173" s="134" t="s">
        <v>839</v>
      </c>
      <c r="F173" s="134" t="s">
        <v>840</v>
      </c>
      <c r="G173" s="134" t="s">
        <v>39</v>
      </c>
      <c r="H173" s="134" t="s">
        <v>51</v>
      </c>
      <c r="I173" s="135">
        <v>24289</v>
      </c>
      <c r="J173" s="134" t="s">
        <v>41</v>
      </c>
      <c r="K173" s="189">
        <v>5423.87</v>
      </c>
      <c r="L173" s="189">
        <v>4748.76</v>
      </c>
      <c r="M173" s="189">
        <v>675.11</v>
      </c>
      <c r="N173" s="187">
        <v>2.64E-2</v>
      </c>
      <c r="O173" s="185">
        <f t="shared" si="8"/>
        <v>143.190168</v>
      </c>
    </row>
    <row r="174" spans="1:15" x14ac:dyDescent="0.2">
      <c r="B174" s="134" t="s">
        <v>35</v>
      </c>
      <c r="C174" s="182" t="s">
        <v>848</v>
      </c>
      <c r="D174" s="137">
        <v>1</v>
      </c>
      <c r="E174" s="134" t="s">
        <v>839</v>
      </c>
      <c r="F174" s="134" t="s">
        <v>840</v>
      </c>
      <c r="G174" s="134" t="s">
        <v>39</v>
      </c>
      <c r="H174" s="134" t="s">
        <v>45</v>
      </c>
      <c r="I174" s="135">
        <v>25750</v>
      </c>
      <c r="J174" s="134" t="s">
        <v>41</v>
      </c>
      <c r="K174" s="189">
        <v>3764.96</v>
      </c>
      <c r="L174" s="189">
        <v>3347.99</v>
      </c>
      <c r="M174" s="189">
        <v>416.97</v>
      </c>
      <c r="N174" s="187">
        <v>2.4299999999999999E-2</v>
      </c>
      <c r="O174" s="185">
        <f t="shared" si="8"/>
        <v>91.488528000000002</v>
      </c>
    </row>
    <row r="175" spans="1:15" x14ac:dyDescent="0.2">
      <c r="B175" s="134" t="s">
        <v>35</v>
      </c>
      <c r="C175" s="182" t="s">
        <v>849</v>
      </c>
      <c r="D175" s="137">
        <v>1</v>
      </c>
      <c r="E175" s="134" t="s">
        <v>839</v>
      </c>
      <c r="F175" s="134" t="s">
        <v>840</v>
      </c>
      <c r="G175" s="134" t="s">
        <v>39</v>
      </c>
      <c r="H175" s="134" t="s">
        <v>45</v>
      </c>
      <c r="I175" s="135">
        <v>25750</v>
      </c>
      <c r="J175" s="134" t="s">
        <v>41</v>
      </c>
      <c r="K175" s="189">
        <v>1814.11</v>
      </c>
      <c r="L175" s="189">
        <v>1613.2</v>
      </c>
      <c r="M175" s="189">
        <v>200.91</v>
      </c>
      <c r="N175" s="187">
        <v>2.4299999999999999E-2</v>
      </c>
      <c r="O175" s="185">
        <f t="shared" si="8"/>
        <v>44.082872999999992</v>
      </c>
    </row>
    <row r="176" spans="1:15" x14ac:dyDescent="0.2">
      <c r="B176" s="134" t="s">
        <v>35</v>
      </c>
      <c r="C176" s="182" t="s">
        <v>842</v>
      </c>
      <c r="D176" s="137">
        <v>1</v>
      </c>
      <c r="E176" s="134" t="s">
        <v>839</v>
      </c>
      <c r="F176" s="134" t="s">
        <v>840</v>
      </c>
      <c r="G176" s="134" t="s">
        <v>39</v>
      </c>
      <c r="H176" s="134" t="s">
        <v>36</v>
      </c>
      <c r="I176" s="135">
        <v>26481</v>
      </c>
      <c r="J176" s="134" t="s">
        <v>41</v>
      </c>
      <c r="K176" s="189">
        <v>756.25</v>
      </c>
      <c r="L176" s="189">
        <v>42.86</v>
      </c>
      <c r="M176" s="189">
        <v>713.39</v>
      </c>
      <c r="N176" s="187">
        <v>0</v>
      </c>
      <c r="O176" s="185">
        <f t="shared" si="8"/>
        <v>0</v>
      </c>
    </row>
    <row r="177" spans="2:15" x14ac:dyDescent="0.2">
      <c r="B177" s="134" t="s">
        <v>35</v>
      </c>
      <c r="C177" s="182" t="s">
        <v>843</v>
      </c>
      <c r="D177" s="137">
        <v>1</v>
      </c>
      <c r="E177" s="134" t="s">
        <v>839</v>
      </c>
      <c r="F177" s="134" t="s">
        <v>840</v>
      </c>
      <c r="G177" s="134" t="s">
        <v>39</v>
      </c>
      <c r="H177" s="134" t="s">
        <v>36</v>
      </c>
      <c r="I177" s="135">
        <v>26481</v>
      </c>
      <c r="J177" s="134" t="s">
        <v>41</v>
      </c>
      <c r="K177" s="189">
        <v>291.10000000000002</v>
      </c>
      <c r="L177" s="189">
        <v>16.5</v>
      </c>
      <c r="M177" s="189">
        <v>274.60000000000002</v>
      </c>
      <c r="N177" s="187">
        <v>0</v>
      </c>
      <c r="O177" s="185">
        <f t="shared" si="8"/>
        <v>0</v>
      </c>
    </row>
    <row r="178" spans="2:15" x14ac:dyDescent="0.2">
      <c r="B178" s="134" t="s">
        <v>35</v>
      </c>
      <c r="C178" s="182" t="s">
        <v>859</v>
      </c>
      <c r="D178" s="137">
        <v>1</v>
      </c>
      <c r="E178" s="134" t="s">
        <v>839</v>
      </c>
      <c r="F178" s="134" t="s">
        <v>840</v>
      </c>
      <c r="G178" s="134" t="s">
        <v>39</v>
      </c>
      <c r="H178" s="134" t="s">
        <v>51</v>
      </c>
      <c r="I178" s="135">
        <v>26846</v>
      </c>
      <c r="J178" s="134" t="s">
        <v>41</v>
      </c>
      <c r="K178" s="189">
        <v>9601.43</v>
      </c>
      <c r="L178" s="189">
        <v>7760.14</v>
      </c>
      <c r="M178" s="189">
        <v>1841.29</v>
      </c>
      <c r="N178" s="187">
        <v>2.64E-2</v>
      </c>
      <c r="O178" s="185">
        <f t="shared" si="8"/>
        <v>253.47775200000001</v>
      </c>
    </row>
    <row r="179" spans="2:15" x14ac:dyDescent="0.2">
      <c r="B179" s="134" t="s">
        <v>35</v>
      </c>
      <c r="C179" s="182" t="s">
        <v>697</v>
      </c>
      <c r="D179" s="137">
        <v>1</v>
      </c>
      <c r="E179" s="134" t="s">
        <v>839</v>
      </c>
      <c r="F179" s="134" t="s">
        <v>840</v>
      </c>
      <c r="G179" s="134" t="s">
        <v>39</v>
      </c>
      <c r="H179" s="134" t="s">
        <v>51</v>
      </c>
      <c r="I179" s="135">
        <v>26846</v>
      </c>
      <c r="J179" s="134" t="s">
        <v>41</v>
      </c>
      <c r="K179" s="189">
        <v>13958.7</v>
      </c>
      <c r="L179" s="189">
        <v>11281.81</v>
      </c>
      <c r="M179" s="189">
        <v>2676.89</v>
      </c>
      <c r="N179" s="187">
        <v>2.64E-2</v>
      </c>
      <c r="O179" s="185">
        <f t="shared" si="8"/>
        <v>368.50968</v>
      </c>
    </row>
    <row r="180" spans="2:15" x14ac:dyDescent="0.2">
      <c r="B180" s="134" t="s">
        <v>35</v>
      </c>
      <c r="C180" s="182" t="s">
        <v>704</v>
      </c>
      <c r="D180" s="137">
        <v>1</v>
      </c>
      <c r="E180" s="134" t="s">
        <v>839</v>
      </c>
      <c r="F180" s="134" t="s">
        <v>840</v>
      </c>
      <c r="G180" s="134" t="s">
        <v>39</v>
      </c>
      <c r="H180" s="134" t="s">
        <v>51</v>
      </c>
      <c r="I180" s="135">
        <v>26846</v>
      </c>
      <c r="J180" s="134" t="s">
        <v>41</v>
      </c>
      <c r="K180" s="189">
        <v>3904.7</v>
      </c>
      <c r="L180" s="189">
        <v>3155.89</v>
      </c>
      <c r="M180" s="189">
        <v>748.81</v>
      </c>
      <c r="N180" s="187">
        <v>2.64E-2</v>
      </c>
      <c r="O180" s="185">
        <f t="shared" si="8"/>
        <v>103.08408</v>
      </c>
    </row>
    <row r="181" spans="2:15" x14ac:dyDescent="0.2">
      <c r="B181" s="134" t="s">
        <v>35</v>
      </c>
      <c r="C181" s="182" t="s">
        <v>869</v>
      </c>
      <c r="D181" s="137">
        <v>1</v>
      </c>
      <c r="E181" s="134" t="s">
        <v>839</v>
      </c>
      <c r="F181" s="134" t="s">
        <v>840</v>
      </c>
      <c r="G181" s="134" t="s">
        <v>39</v>
      </c>
      <c r="H181" s="134" t="s">
        <v>51</v>
      </c>
      <c r="I181" s="135">
        <v>26846</v>
      </c>
      <c r="J181" s="134" t="s">
        <v>41</v>
      </c>
      <c r="K181" s="189">
        <v>648.41999999999996</v>
      </c>
      <c r="L181" s="189">
        <v>524.07000000000005</v>
      </c>
      <c r="M181" s="189">
        <v>124.35</v>
      </c>
      <c r="N181" s="187">
        <v>2.64E-2</v>
      </c>
      <c r="O181" s="185">
        <f t="shared" si="8"/>
        <v>17.118288</v>
      </c>
    </row>
    <row r="182" spans="2:15" x14ac:dyDescent="0.2">
      <c r="B182" s="134" t="s">
        <v>35</v>
      </c>
      <c r="C182" s="182" t="s">
        <v>296</v>
      </c>
      <c r="D182" s="137">
        <v>1</v>
      </c>
      <c r="E182" s="134" t="s">
        <v>839</v>
      </c>
      <c r="F182" s="134" t="s">
        <v>840</v>
      </c>
      <c r="G182" s="134" t="s">
        <v>39</v>
      </c>
      <c r="H182" s="134" t="s">
        <v>45</v>
      </c>
      <c r="I182" s="135">
        <v>26846</v>
      </c>
      <c r="J182" s="134" t="s">
        <v>41</v>
      </c>
      <c r="K182" s="189">
        <v>152.80000000000001</v>
      </c>
      <c r="L182" s="189">
        <v>130.52000000000001</v>
      </c>
      <c r="M182" s="189">
        <v>22.28</v>
      </c>
      <c r="N182" s="187">
        <v>2.4299999999999999E-2</v>
      </c>
      <c r="O182" s="185">
        <f t="shared" si="8"/>
        <v>3.7130399999999999</v>
      </c>
    </row>
    <row r="183" spans="2:15" x14ac:dyDescent="0.2">
      <c r="B183" s="134" t="s">
        <v>35</v>
      </c>
      <c r="C183" s="182" t="s">
        <v>845</v>
      </c>
      <c r="D183" s="137">
        <v>0</v>
      </c>
      <c r="E183" s="134" t="s">
        <v>839</v>
      </c>
      <c r="F183" s="134" t="s">
        <v>840</v>
      </c>
      <c r="G183" s="134" t="s">
        <v>39</v>
      </c>
      <c r="H183" s="134" t="s">
        <v>45</v>
      </c>
      <c r="I183" s="135">
        <v>26846</v>
      </c>
      <c r="J183" s="134" t="s">
        <v>41</v>
      </c>
      <c r="K183" s="189">
        <v>0</v>
      </c>
      <c r="L183" s="189">
        <v>0</v>
      </c>
      <c r="M183" s="189">
        <v>0</v>
      </c>
      <c r="N183" s="187">
        <v>2.4299999999999999E-2</v>
      </c>
      <c r="O183" s="185">
        <f t="shared" si="8"/>
        <v>0</v>
      </c>
    </row>
    <row r="184" spans="2:15" x14ac:dyDescent="0.2">
      <c r="B184" s="134" t="s">
        <v>35</v>
      </c>
      <c r="C184" s="182" t="s">
        <v>846</v>
      </c>
      <c r="D184" s="137">
        <v>1</v>
      </c>
      <c r="E184" s="134" t="s">
        <v>839</v>
      </c>
      <c r="F184" s="134" t="s">
        <v>840</v>
      </c>
      <c r="G184" s="134" t="s">
        <v>39</v>
      </c>
      <c r="H184" s="134" t="s">
        <v>45</v>
      </c>
      <c r="I184" s="135">
        <v>26846</v>
      </c>
      <c r="J184" s="134" t="s">
        <v>41</v>
      </c>
      <c r="K184" s="189">
        <v>5999.62</v>
      </c>
      <c r="L184" s="189">
        <v>5125</v>
      </c>
      <c r="M184" s="189">
        <v>874.62</v>
      </c>
      <c r="N184" s="187">
        <v>2.4299999999999999E-2</v>
      </c>
      <c r="O184" s="185">
        <f t="shared" si="8"/>
        <v>145.79076599999999</v>
      </c>
    </row>
    <row r="185" spans="2:15" x14ac:dyDescent="0.2">
      <c r="B185" s="134" t="s">
        <v>35</v>
      </c>
      <c r="C185" s="182" t="s">
        <v>851</v>
      </c>
      <c r="D185" s="137">
        <v>1</v>
      </c>
      <c r="E185" s="134" t="s">
        <v>839</v>
      </c>
      <c r="F185" s="134" t="s">
        <v>840</v>
      </c>
      <c r="G185" s="134" t="s">
        <v>39</v>
      </c>
      <c r="H185" s="134" t="s">
        <v>45</v>
      </c>
      <c r="I185" s="135">
        <v>26846</v>
      </c>
      <c r="J185" s="134" t="s">
        <v>41</v>
      </c>
      <c r="K185" s="189">
        <v>25137.94</v>
      </c>
      <c r="L185" s="189">
        <v>21473.33</v>
      </c>
      <c r="M185" s="189">
        <v>3664.61</v>
      </c>
      <c r="N185" s="187">
        <v>2.4299999999999999E-2</v>
      </c>
      <c r="O185" s="185">
        <f t="shared" si="8"/>
        <v>610.85194199999989</v>
      </c>
    </row>
    <row r="186" spans="2:15" x14ac:dyDescent="0.2">
      <c r="B186" s="134" t="s">
        <v>35</v>
      </c>
      <c r="C186" s="182" t="s">
        <v>867</v>
      </c>
      <c r="D186" s="137">
        <v>1</v>
      </c>
      <c r="E186" s="134" t="s">
        <v>839</v>
      </c>
      <c r="F186" s="134" t="s">
        <v>840</v>
      </c>
      <c r="G186" s="134" t="s">
        <v>39</v>
      </c>
      <c r="H186" s="134" t="s">
        <v>51</v>
      </c>
      <c r="I186" s="135">
        <v>27211</v>
      </c>
      <c r="J186" s="134" t="s">
        <v>41</v>
      </c>
      <c r="K186" s="189">
        <v>12846.18</v>
      </c>
      <c r="L186" s="189">
        <v>10228.57</v>
      </c>
      <c r="M186" s="189">
        <v>2617.61</v>
      </c>
      <c r="N186" s="187">
        <v>2.64E-2</v>
      </c>
      <c r="O186" s="185">
        <f t="shared" si="8"/>
        <v>339.13915200000002</v>
      </c>
    </row>
    <row r="187" spans="2:15" x14ac:dyDescent="0.2">
      <c r="B187" s="134" t="s">
        <v>35</v>
      </c>
      <c r="C187" s="182" t="s">
        <v>310</v>
      </c>
      <c r="D187" s="137">
        <v>1</v>
      </c>
      <c r="E187" s="134" t="s">
        <v>839</v>
      </c>
      <c r="F187" s="134" t="s">
        <v>840</v>
      </c>
      <c r="G187" s="134" t="s">
        <v>39</v>
      </c>
      <c r="H187" s="134" t="s">
        <v>51</v>
      </c>
      <c r="I187" s="135">
        <v>27211</v>
      </c>
      <c r="J187" s="134" t="s">
        <v>41</v>
      </c>
      <c r="K187" s="189">
        <v>1316.21</v>
      </c>
      <c r="L187" s="189">
        <v>1048.01</v>
      </c>
      <c r="M187" s="189">
        <v>268.2</v>
      </c>
      <c r="N187" s="187">
        <v>2.64E-2</v>
      </c>
      <c r="O187" s="185">
        <f t="shared" si="8"/>
        <v>34.747944000000004</v>
      </c>
    </row>
    <row r="188" spans="2:15" x14ac:dyDescent="0.2">
      <c r="B188" s="134" t="s">
        <v>35</v>
      </c>
      <c r="C188" s="182" t="s">
        <v>891</v>
      </c>
      <c r="D188" s="137">
        <v>9</v>
      </c>
      <c r="E188" s="134" t="s">
        <v>839</v>
      </c>
      <c r="F188" s="134" t="s">
        <v>840</v>
      </c>
      <c r="G188" s="134" t="s">
        <v>39</v>
      </c>
      <c r="H188" s="134" t="s">
        <v>51</v>
      </c>
      <c r="I188" s="135">
        <v>27211</v>
      </c>
      <c r="J188" s="134" t="s">
        <v>41</v>
      </c>
      <c r="K188" s="189">
        <v>113406.48</v>
      </c>
      <c r="L188" s="189">
        <v>90298.12</v>
      </c>
      <c r="M188" s="189">
        <v>23108.36</v>
      </c>
      <c r="N188" s="187">
        <v>2.64E-2</v>
      </c>
      <c r="O188" s="185">
        <f t="shared" si="8"/>
        <v>2993.9310719999999</v>
      </c>
    </row>
    <row r="189" spans="2:15" x14ac:dyDescent="0.2">
      <c r="B189" s="134" t="s">
        <v>35</v>
      </c>
      <c r="C189" s="182" t="s">
        <v>119</v>
      </c>
      <c r="D189" s="137">
        <v>3</v>
      </c>
      <c r="E189" s="134" t="s">
        <v>839</v>
      </c>
      <c r="F189" s="134" t="s">
        <v>840</v>
      </c>
      <c r="G189" s="134" t="s">
        <v>39</v>
      </c>
      <c r="H189" s="134" t="s">
        <v>115</v>
      </c>
      <c r="I189" s="135">
        <v>27211</v>
      </c>
      <c r="J189" s="134" t="s">
        <v>41</v>
      </c>
      <c r="K189" s="189">
        <v>9342.48</v>
      </c>
      <c r="L189" s="189">
        <v>9342.48</v>
      </c>
      <c r="M189" s="189">
        <v>0</v>
      </c>
      <c r="N189" s="187">
        <v>6.1499999999999999E-2</v>
      </c>
    </row>
    <row r="190" spans="2:15" x14ac:dyDescent="0.2">
      <c r="B190" s="134" t="s">
        <v>35</v>
      </c>
      <c r="C190" s="182" t="s">
        <v>128</v>
      </c>
      <c r="D190" s="137">
        <v>1</v>
      </c>
      <c r="E190" s="134" t="s">
        <v>839</v>
      </c>
      <c r="F190" s="134" t="s">
        <v>840</v>
      </c>
      <c r="G190" s="134" t="s">
        <v>39</v>
      </c>
      <c r="H190" s="134" t="s">
        <v>51</v>
      </c>
      <c r="I190" s="135">
        <v>27576</v>
      </c>
      <c r="J190" s="134" t="s">
        <v>41</v>
      </c>
      <c r="K190" s="189">
        <v>4298.4399999999996</v>
      </c>
      <c r="L190" s="189">
        <v>3368.4</v>
      </c>
      <c r="M190" s="189">
        <v>930.04</v>
      </c>
      <c r="N190" s="187">
        <v>2.64E-2</v>
      </c>
      <c r="O190" s="185">
        <f t="shared" si="8"/>
        <v>113.47881599999999</v>
      </c>
    </row>
    <row r="191" spans="2:15" x14ac:dyDescent="0.2">
      <c r="B191" s="134" t="s">
        <v>35</v>
      </c>
      <c r="C191" s="182" t="s">
        <v>854</v>
      </c>
      <c r="D191" s="137">
        <v>1</v>
      </c>
      <c r="E191" s="134" t="s">
        <v>839</v>
      </c>
      <c r="F191" s="134" t="s">
        <v>840</v>
      </c>
      <c r="G191" s="134" t="s">
        <v>39</v>
      </c>
      <c r="H191" s="134" t="s">
        <v>51</v>
      </c>
      <c r="I191" s="135">
        <v>27576</v>
      </c>
      <c r="J191" s="134" t="s">
        <v>41</v>
      </c>
      <c r="K191" s="189">
        <v>16938.38</v>
      </c>
      <c r="L191" s="189">
        <v>13273.47</v>
      </c>
      <c r="M191" s="189">
        <v>3664.91</v>
      </c>
      <c r="N191" s="187">
        <v>2.64E-2</v>
      </c>
      <c r="O191" s="185">
        <f t="shared" si="8"/>
        <v>447.17323200000004</v>
      </c>
    </row>
    <row r="192" spans="2:15" x14ac:dyDescent="0.2">
      <c r="B192" s="134" t="s">
        <v>35</v>
      </c>
      <c r="C192" s="182" t="s">
        <v>855</v>
      </c>
      <c r="D192" s="137">
        <v>0</v>
      </c>
      <c r="E192" s="134" t="s">
        <v>839</v>
      </c>
      <c r="F192" s="134" t="s">
        <v>840</v>
      </c>
      <c r="G192" s="134" t="s">
        <v>39</v>
      </c>
      <c r="H192" s="134" t="s">
        <v>51</v>
      </c>
      <c r="I192" s="135">
        <v>27576</v>
      </c>
      <c r="J192" s="134" t="s">
        <v>41</v>
      </c>
      <c r="K192" s="189">
        <v>0</v>
      </c>
      <c r="L192" s="189">
        <v>0</v>
      </c>
      <c r="M192" s="189">
        <v>0</v>
      </c>
      <c r="N192" s="187">
        <v>2.64E-2</v>
      </c>
      <c r="O192" s="185">
        <f t="shared" si="8"/>
        <v>0</v>
      </c>
    </row>
    <row r="193" spans="2:15" x14ac:dyDescent="0.2">
      <c r="B193" s="134" t="s">
        <v>35</v>
      </c>
      <c r="C193" s="182" t="s">
        <v>872</v>
      </c>
      <c r="D193" s="137">
        <v>1</v>
      </c>
      <c r="E193" s="134" t="s">
        <v>839</v>
      </c>
      <c r="F193" s="134" t="s">
        <v>840</v>
      </c>
      <c r="G193" s="134" t="s">
        <v>39</v>
      </c>
      <c r="H193" s="134" t="s">
        <v>51</v>
      </c>
      <c r="I193" s="135">
        <v>27576</v>
      </c>
      <c r="J193" s="134" t="s">
        <v>41</v>
      </c>
      <c r="K193" s="189">
        <v>2139.79</v>
      </c>
      <c r="L193" s="189">
        <v>1676.81</v>
      </c>
      <c r="M193" s="189">
        <v>462.98</v>
      </c>
      <c r="N193" s="187">
        <v>2.64E-2</v>
      </c>
      <c r="O193" s="185">
        <f t="shared" si="8"/>
        <v>56.490456000000002</v>
      </c>
    </row>
    <row r="194" spans="2:15" x14ac:dyDescent="0.2">
      <c r="B194" s="134" t="s">
        <v>35</v>
      </c>
      <c r="C194" s="182" t="s">
        <v>913</v>
      </c>
      <c r="D194" s="137">
        <v>1</v>
      </c>
      <c r="E194" s="134" t="s">
        <v>839</v>
      </c>
      <c r="F194" s="134" t="s">
        <v>840</v>
      </c>
      <c r="G194" s="134" t="s">
        <v>39</v>
      </c>
      <c r="H194" s="134" t="s">
        <v>51</v>
      </c>
      <c r="I194" s="135">
        <v>30498</v>
      </c>
      <c r="J194" s="134" t="s">
        <v>41</v>
      </c>
      <c r="K194" s="189">
        <v>1727.93</v>
      </c>
      <c r="L194" s="189">
        <v>1142.9000000000001</v>
      </c>
      <c r="M194" s="189">
        <v>585.03</v>
      </c>
      <c r="N194" s="187">
        <v>2.64E-2</v>
      </c>
      <c r="O194" s="185">
        <f t="shared" si="8"/>
        <v>45.617352000000004</v>
      </c>
    </row>
    <row r="195" spans="2:15" x14ac:dyDescent="0.2">
      <c r="B195" s="134" t="s">
        <v>35</v>
      </c>
      <c r="C195" s="182" t="s">
        <v>852</v>
      </c>
      <c r="D195" s="137">
        <v>1</v>
      </c>
      <c r="E195" s="134" t="s">
        <v>839</v>
      </c>
      <c r="F195" s="134" t="s">
        <v>840</v>
      </c>
      <c r="G195" s="134" t="s">
        <v>39</v>
      </c>
      <c r="H195" s="134" t="s">
        <v>45</v>
      </c>
      <c r="I195" s="135">
        <v>30498</v>
      </c>
      <c r="J195" s="134" t="s">
        <v>41</v>
      </c>
      <c r="K195" s="189">
        <v>14905.44</v>
      </c>
      <c r="L195" s="189">
        <v>9924.9599999999991</v>
      </c>
      <c r="M195" s="189">
        <v>4980.4799999999996</v>
      </c>
      <c r="N195" s="187">
        <v>2.4299999999999999E-2</v>
      </c>
      <c r="O195" s="185">
        <f t="shared" si="8"/>
        <v>362.20219199999997</v>
      </c>
    </row>
    <row r="196" spans="2:15" x14ac:dyDescent="0.2">
      <c r="B196" s="134" t="s">
        <v>35</v>
      </c>
      <c r="C196" s="182" t="s">
        <v>119</v>
      </c>
      <c r="D196" s="137">
        <v>5</v>
      </c>
      <c r="E196" s="134" t="s">
        <v>839</v>
      </c>
      <c r="F196" s="134" t="s">
        <v>840</v>
      </c>
      <c r="G196" s="134" t="s">
        <v>39</v>
      </c>
      <c r="H196" s="134" t="s">
        <v>115</v>
      </c>
      <c r="I196" s="135">
        <v>30864</v>
      </c>
      <c r="J196" s="134" t="s">
        <v>41</v>
      </c>
      <c r="K196" s="189">
        <v>31827.759999999998</v>
      </c>
      <c r="L196" s="189">
        <v>31827.759999999998</v>
      </c>
      <c r="M196" s="189">
        <v>0</v>
      </c>
      <c r="N196" s="187">
        <v>6.1499999999999999E-2</v>
      </c>
    </row>
    <row r="197" spans="2:15" x14ac:dyDescent="0.2">
      <c r="B197" s="134" t="s">
        <v>35</v>
      </c>
      <c r="C197" s="182" t="s">
        <v>50</v>
      </c>
      <c r="D197" s="137">
        <v>1</v>
      </c>
      <c r="E197" s="134" t="s">
        <v>839</v>
      </c>
      <c r="F197" s="134" t="s">
        <v>840</v>
      </c>
      <c r="G197" s="134" t="s">
        <v>39</v>
      </c>
      <c r="H197" s="134" t="s">
        <v>45</v>
      </c>
      <c r="I197" s="135">
        <v>31229</v>
      </c>
      <c r="J197" s="134" t="s">
        <v>41</v>
      </c>
      <c r="K197" s="189">
        <v>763.86</v>
      </c>
      <c r="L197" s="189">
        <v>474.36</v>
      </c>
      <c r="M197" s="189">
        <v>289.5</v>
      </c>
      <c r="N197" s="187">
        <v>2.4299999999999999E-2</v>
      </c>
      <c r="O197" s="185">
        <f t="shared" ref="O197:O217" si="9">K197*N197</f>
        <v>18.561798</v>
      </c>
    </row>
    <row r="198" spans="2:15" x14ac:dyDescent="0.2">
      <c r="B198" s="134" t="s">
        <v>35</v>
      </c>
      <c r="C198" s="182" t="s">
        <v>150</v>
      </c>
      <c r="D198" s="137">
        <v>1</v>
      </c>
      <c r="E198" s="134" t="s">
        <v>839</v>
      </c>
      <c r="F198" s="134" t="s">
        <v>840</v>
      </c>
      <c r="G198" s="134" t="s">
        <v>39</v>
      </c>
      <c r="H198" s="134" t="s">
        <v>115</v>
      </c>
      <c r="I198" s="135">
        <v>38398</v>
      </c>
      <c r="J198" s="134" t="s">
        <v>41</v>
      </c>
      <c r="K198" s="189">
        <v>65427.74</v>
      </c>
      <c r="L198" s="189">
        <v>36544.449999999997</v>
      </c>
      <c r="M198" s="189">
        <v>28883.29</v>
      </c>
      <c r="N198" s="187">
        <v>6.1499999999999999E-2</v>
      </c>
      <c r="O198" s="185">
        <f t="shared" si="9"/>
        <v>4023.8060099999998</v>
      </c>
    </row>
    <row r="199" spans="2:15" x14ac:dyDescent="0.2">
      <c r="B199" s="134" t="s">
        <v>35</v>
      </c>
      <c r="C199" s="182" t="s">
        <v>877</v>
      </c>
      <c r="D199" s="137">
        <v>1</v>
      </c>
      <c r="E199" s="134" t="s">
        <v>839</v>
      </c>
      <c r="F199" s="134" t="s">
        <v>840</v>
      </c>
      <c r="G199" s="134" t="s">
        <v>39</v>
      </c>
      <c r="H199" s="134" t="s">
        <v>51</v>
      </c>
      <c r="I199" s="135">
        <v>40017</v>
      </c>
      <c r="J199" s="134" t="s">
        <v>41</v>
      </c>
      <c r="K199" s="189">
        <v>11476.65</v>
      </c>
      <c r="L199" s="189">
        <v>957.28</v>
      </c>
      <c r="M199" s="189">
        <v>10519.37</v>
      </c>
      <c r="N199" s="187">
        <v>2.64E-2</v>
      </c>
      <c r="O199" s="185">
        <f t="shared" si="9"/>
        <v>302.98356000000001</v>
      </c>
    </row>
    <row r="200" spans="2:15" x14ac:dyDescent="0.2">
      <c r="B200" s="134" t="s">
        <v>35</v>
      </c>
      <c r="C200" s="183" t="s">
        <v>853</v>
      </c>
      <c r="D200" s="137">
        <v>1</v>
      </c>
      <c r="E200" s="134" t="s">
        <v>839</v>
      </c>
      <c r="F200" s="134" t="s">
        <v>840</v>
      </c>
      <c r="G200" s="134" t="s">
        <v>39</v>
      </c>
      <c r="H200" s="134" t="s">
        <v>51</v>
      </c>
      <c r="I200" s="135">
        <v>24289</v>
      </c>
      <c r="J200" s="134" t="s">
        <v>41</v>
      </c>
      <c r="K200" s="189">
        <v>14177.62</v>
      </c>
      <c r="L200" s="189">
        <v>12412.94</v>
      </c>
      <c r="M200" s="189">
        <v>1764.68</v>
      </c>
      <c r="N200" s="187">
        <v>2.64E-2</v>
      </c>
      <c r="O200" s="185">
        <f t="shared" si="9"/>
        <v>374.28916800000002</v>
      </c>
    </row>
    <row r="201" spans="2:15" x14ac:dyDescent="0.2">
      <c r="B201" s="134" t="s">
        <v>35</v>
      </c>
      <c r="C201" s="183" t="s">
        <v>861</v>
      </c>
      <c r="D201" s="137">
        <v>1</v>
      </c>
      <c r="E201" s="134" t="s">
        <v>839</v>
      </c>
      <c r="F201" s="134" t="s">
        <v>840</v>
      </c>
      <c r="G201" s="134" t="s">
        <v>39</v>
      </c>
      <c r="H201" s="134" t="s">
        <v>51</v>
      </c>
      <c r="I201" s="135">
        <v>24289</v>
      </c>
      <c r="J201" s="134" t="s">
        <v>41</v>
      </c>
      <c r="K201" s="189">
        <v>3412.37</v>
      </c>
      <c r="L201" s="189">
        <v>2987.63</v>
      </c>
      <c r="M201" s="189">
        <v>424.74</v>
      </c>
      <c r="N201" s="187">
        <v>2.64E-2</v>
      </c>
      <c r="O201" s="185">
        <f t="shared" si="9"/>
        <v>90.086568</v>
      </c>
    </row>
    <row r="202" spans="2:15" x14ac:dyDescent="0.2">
      <c r="B202" s="134" t="s">
        <v>35</v>
      </c>
      <c r="C202" s="183" t="s">
        <v>886</v>
      </c>
      <c r="D202" s="137">
        <v>6</v>
      </c>
      <c r="E202" s="134" t="s">
        <v>839</v>
      </c>
      <c r="F202" s="134" t="s">
        <v>840</v>
      </c>
      <c r="G202" s="134" t="s">
        <v>39</v>
      </c>
      <c r="H202" s="134" t="s">
        <v>51</v>
      </c>
      <c r="I202" s="135">
        <v>24289</v>
      </c>
      <c r="J202" s="134" t="s">
        <v>41</v>
      </c>
      <c r="K202" s="189">
        <v>1442.07</v>
      </c>
      <c r="L202" s="189">
        <v>1262.58</v>
      </c>
      <c r="M202" s="189">
        <v>179.49</v>
      </c>
      <c r="N202" s="187">
        <v>2.64E-2</v>
      </c>
      <c r="O202" s="185">
        <f t="shared" si="9"/>
        <v>38.070647999999998</v>
      </c>
    </row>
    <row r="203" spans="2:15" x14ac:dyDescent="0.2">
      <c r="B203" s="134" t="s">
        <v>35</v>
      </c>
      <c r="C203" s="183" t="s">
        <v>889</v>
      </c>
      <c r="D203" s="137">
        <v>1</v>
      </c>
      <c r="E203" s="134" t="s">
        <v>839</v>
      </c>
      <c r="F203" s="134" t="s">
        <v>840</v>
      </c>
      <c r="G203" s="134" t="s">
        <v>39</v>
      </c>
      <c r="H203" s="134" t="s">
        <v>51</v>
      </c>
      <c r="I203" s="135">
        <v>24289</v>
      </c>
      <c r="J203" s="134" t="s">
        <v>41</v>
      </c>
      <c r="K203" s="189">
        <v>1716.36</v>
      </c>
      <c r="L203" s="189">
        <v>1502.73</v>
      </c>
      <c r="M203" s="189">
        <v>213.63</v>
      </c>
      <c r="N203" s="187">
        <v>2.64E-2</v>
      </c>
      <c r="O203" s="185">
        <f t="shared" si="9"/>
        <v>45.311903999999998</v>
      </c>
    </row>
    <row r="204" spans="2:15" x14ac:dyDescent="0.2">
      <c r="B204" s="134" t="s">
        <v>35</v>
      </c>
      <c r="C204" s="183" t="s">
        <v>897</v>
      </c>
      <c r="D204" s="137">
        <v>1</v>
      </c>
      <c r="E204" s="134" t="s">
        <v>839</v>
      </c>
      <c r="F204" s="134" t="s">
        <v>840</v>
      </c>
      <c r="G204" s="134" t="s">
        <v>39</v>
      </c>
      <c r="H204" s="134" t="s">
        <v>51</v>
      </c>
      <c r="I204" s="135">
        <v>24289</v>
      </c>
      <c r="J204" s="134" t="s">
        <v>41</v>
      </c>
      <c r="K204" s="189">
        <v>87345.52</v>
      </c>
      <c r="L204" s="189">
        <v>76473.67</v>
      </c>
      <c r="M204" s="189">
        <v>10871.85</v>
      </c>
      <c r="N204" s="187">
        <v>2.64E-2</v>
      </c>
      <c r="O204" s="185">
        <f t="shared" si="9"/>
        <v>2305.9217280000003</v>
      </c>
    </row>
    <row r="205" spans="2:15" x14ac:dyDescent="0.2">
      <c r="B205" s="134" t="s">
        <v>35</v>
      </c>
      <c r="C205" s="183" t="s">
        <v>900</v>
      </c>
      <c r="D205" s="137">
        <v>3</v>
      </c>
      <c r="E205" s="134" t="s">
        <v>839</v>
      </c>
      <c r="F205" s="134" t="s">
        <v>840</v>
      </c>
      <c r="G205" s="134" t="s">
        <v>39</v>
      </c>
      <c r="H205" s="134" t="s">
        <v>51</v>
      </c>
      <c r="I205" s="135">
        <v>24289</v>
      </c>
      <c r="J205" s="134" t="s">
        <v>41</v>
      </c>
      <c r="K205" s="189">
        <v>4701.58</v>
      </c>
      <c r="L205" s="189">
        <v>4116.38</v>
      </c>
      <c r="M205" s="189">
        <v>585.20000000000005</v>
      </c>
      <c r="N205" s="187">
        <v>2.64E-2</v>
      </c>
      <c r="O205" s="185">
        <f t="shared" si="9"/>
        <v>124.121712</v>
      </c>
    </row>
    <row r="206" spans="2:15" x14ac:dyDescent="0.2">
      <c r="B206" s="134" t="s">
        <v>35</v>
      </c>
      <c r="C206" s="183" t="s">
        <v>903</v>
      </c>
      <c r="D206" s="137">
        <v>1</v>
      </c>
      <c r="E206" s="134" t="s">
        <v>839</v>
      </c>
      <c r="F206" s="134" t="s">
        <v>840</v>
      </c>
      <c r="G206" s="134" t="s">
        <v>39</v>
      </c>
      <c r="H206" s="134" t="s">
        <v>51</v>
      </c>
      <c r="I206" s="135">
        <v>24289</v>
      </c>
      <c r="J206" s="134" t="s">
        <v>41</v>
      </c>
      <c r="K206" s="189">
        <v>1309.8</v>
      </c>
      <c r="L206" s="189">
        <v>1146.77</v>
      </c>
      <c r="M206" s="189">
        <v>163.03</v>
      </c>
      <c r="N206" s="187">
        <v>2.64E-2</v>
      </c>
      <c r="O206" s="185">
        <f t="shared" si="9"/>
        <v>34.578719999999997</v>
      </c>
    </row>
    <row r="207" spans="2:15" x14ac:dyDescent="0.2">
      <c r="B207" s="134" t="s">
        <v>35</v>
      </c>
      <c r="C207" s="183" t="s">
        <v>916</v>
      </c>
      <c r="D207" s="137">
        <v>1</v>
      </c>
      <c r="E207" s="134" t="s">
        <v>839</v>
      </c>
      <c r="F207" s="134" t="s">
        <v>840</v>
      </c>
      <c r="G207" s="134" t="s">
        <v>39</v>
      </c>
      <c r="H207" s="134" t="s">
        <v>51</v>
      </c>
      <c r="I207" s="135">
        <v>26115</v>
      </c>
      <c r="J207" s="134" t="s">
        <v>41</v>
      </c>
      <c r="K207" s="189">
        <v>814.68</v>
      </c>
      <c r="L207" s="189">
        <v>676.47</v>
      </c>
      <c r="M207" s="189">
        <v>138.21</v>
      </c>
      <c r="N207" s="187">
        <v>2.64E-2</v>
      </c>
      <c r="O207" s="185">
        <f t="shared" si="9"/>
        <v>21.507551999999997</v>
      </c>
    </row>
    <row r="208" spans="2:15" x14ac:dyDescent="0.2">
      <c r="B208" s="134" t="s">
        <v>35</v>
      </c>
      <c r="C208" s="183" t="s">
        <v>176</v>
      </c>
      <c r="D208" s="137">
        <v>1</v>
      </c>
      <c r="E208" s="134" t="s">
        <v>839</v>
      </c>
      <c r="F208" s="134" t="s">
        <v>840</v>
      </c>
      <c r="G208" s="134" t="s">
        <v>39</v>
      </c>
      <c r="H208" s="134" t="s">
        <v>51</v>
      </c>
      <c r="I208" s="135">
        <v>26846</v>
      </c>
      <c r="J208" s="134" t="s">
        <v>41</v>
      </c>
      <c r="K208" s="189">
        <v>3864.23</v>
      </c>
      <c r="L208" s="189">
        <v>3123.18</v>
      </c>
      <c r="M208" s="189">
        <v>741.05</v>
      </c>
      <c r="N208" s="187">
        <v>2.64E-2</v>
      </c>
      <c r="O208" s="185">
        <f t="shared" si="9"/>
        <v>102.015672</v>
      </c>
    </row>
    <row r="209" spans="1:15" x14ac:dyDescent="0.2">
      <c r="B209" s="134" t="s">
        <v>35</v>
      </c>
      <c r="C209" s="183" t="s">
        <v>870</v>
      </c>
      <c r="D209" s="137">
        <v>1</v>
      </c>
      <c r="E209" s="134" t="s">
        <v>839</v>
      </c>
      <c r="F209" s="134" t="s">
        <v>840</v>
      </c>
      <c r="G209" s="134" t="s">
        <v>39</v>
      </c>
      <c r="H209" s="134" t="s">
        <v>51</v>
      </c>
      <c r="I209" s="135">
        <v>26846</v>
      </c>
      <c r="J209" s="134" t="s">
        <v>41</v>
      </c>
      <c r="K209" s="189">
        <v>5210.17</v>
      </c>
      <c r="L209" s="189">
        <v>4211</v>
      </c>
      <c r="M209" s="189">
        <v>999.17</v>
      </c>
      <c r="N209" s="187">
        <v>2.64E-2</v>
      </c>
      <c r="O209" s="185">
        <f t="shared" si="9"/>
        <v>137.54848799999999</v>
      </c>
    </row>
    <row r="210" spans="1:15" x14ac:dyDescent="0.2">
      <c r="B210" s="134" t="s">
        <v>35</v>
      </c>
      <c r="C210" s="183" t="s">
        <v>885</v>
      </c>
      <c r="D210" s="137">
        <v>1</v>
      </c>
      <c r="E210" s="134" t="s">
        <v>839</v>
      </c>
      <c r="F210" s="134" t="s">
        <v>840</v>
      </c>
      <c r="G210" s="134" t="s">
        <v>39</v>
      </c>
      <c r="H210" s="134" t="s">
        <v>51</v>
      </c>
      <c r="I210" s="135">
        <v>26846</v>
      </c>
      <c r="J210" s="134" t="s">
        <v>41</v>
      </c>
      <c r="K210" s="189">
        <v>2545.21</v>
      </c>
      <c r="L210" s="189">
        <v>2057.11</v>
      </c>
      <c r="M210" s="189">
        <v>488.1</v>
      </c>
      <c r="N210" s="187">
        <v>2.64E-2</v>
      </c>
      <c r="O210" s="185">
        <f t="shared" si="9"/>
        <v>67.193544000000003</v>
      </c>
    </row>
    <row r="211" spans="1:15" x14ac:dyDescent="0.2">
      <c r="B211" s="134" t="s">
        <v>35</v>
      </c>
      <c r="C211" s="183" t="s">
        <v>910</v>
      </c>
      <c r="D211" s="137">
        <v>1</v>
      </c>
      <c r="E211" s="134" t="s">
        <v>839</v>
      </c>
      <c r="F211" s="134" t="s">
        <v>840</v>
      </c>
      <c r="G211" s="134" t="s">
        <v>39</v>
      </c>
      <c r="H211" s="134" t="s">
        <v>51</v>
      </c>
      <c r="I211" s="135">
        <v>26846</v>
      </c>
      <c r="J211" s="134" t="s">
        <v>41</v>
      </c>
      <c r="K211" s="189">
        <v>3237.1</v>
      </c>
      <c r="L211" s="189">
        <v>2616.31</v>
      </c>
      <c r="M211" s="189">
        <v>620.79</v>
      </c>
      <c r="N211" s="187">
        <v>2.64E-2</v>
      </c>
      <c r="O211" s="185">
        <f t="shared" si="9"/>
        <v>85.459440000000001</v>
      </c>
    </row>
    <row r="212" spans="1:15" x14ac:dyDescent="0.2">
      <c r="B212" s="134" t="s">
        <v>35</v>
      </c>
      <c r="C212" s="183" t="s">
        <v>914</v>
      </c>
      <c r="D212" s="137">
        <v>1</v>
      </c>
      <c r="E212" s="134" t="s">
        <v>839</v>
      </c>
      <c r="F212" s="134" t="s">
        <v>840</v>
      </c>
      <c r="G212" s="134" t="s">
        <v>39</v>
      </c>
      <c r="H212" s="134" t="s">
        <v>51</v>
      </c>
      <c r="I212" s="135">
        <v>26846</v>
      </c>
      <c r="J212" s="134" t="s">
        <v>41</v>
      </c>
      <c r="K212" s="189">
        <v>2690.32</v>
      </c>
      <c r="L212" s="189">
        <v>2174.39</v>
      </c>
      <c r="M212" s="189">
        <v>515.92999999999995</v>
      </c>
      <c r="N212" s="187">
        <v>2.64E-2</v>
      </c>
      <c r="O212" s="185">
        <f t="shared" si="9"/>
        <v>71.024448000000007</v>
      </c>
    </row>
    <row r="213" spans="1:15" x14ac:dyDescent="0.2">
      <c r="B213" s="134" t="s">
        <v>35</v>
      </c>
      <c r="C213" s="183" t="s">
        <v>856</v>
      </c>
      <c r="D213" s="137">
        <v>1</v>
      </c>
      <c r="E213" s="134" t="s">
        <v>839</v>
      </c>
      <c r="F213" s="134" t="s">
        <v>840</v>
      </c>
      <c r="G213" s="134" t="s">
        <v>39</v>
      </c>
      <c r="H213" s="134" t="s">
        <v>51</v>
      </c>
      <c r="I213" s="135">
        <v>27576</v>
      </c>
      <c r="J213" s="134" t="s">
        <v>41</v>
      </c>
      <c r="K213" s="189">
        <v>21119.35</v>
      </c>
      <c r="L213" s="189">
        <v>16549.82</v>
      </c>
      <c r="M213" s="189">
        <v>4569.53</v>
      </c>
      <c r="N213" s="187">
        <v>2.64E-2</v>
      </c>
      <c r="O213" s="185">
        <f t="shared" si="9"/>
        <v>557.55083999999999</v>
      </c>
    </row>
    <row r="214" spans="1:15" x14ac:dyDescent="0.2">
      <c r="B214" s="134" t="s">
        <v>35</v>
      </c>
      <c r="C214" s="183" t="s">
        <v>857</v>
      </c>
      <c r="D214" s="137">
        <v>0</v>
      </c>
      <c r="E214" s="134" t="s">
        <v>839</v>
      </c>
      <c r="F214" s="134" t="s">
        <v>840</v>
      </c>
      <c r="G214" s="134" t="s">
        <v>39</v>
      </c>
      <c r="H214" s="134" t="s">
        <v>51</v>
      </c>
      <c r="I214" s="135">
        <v>27576</v>
      </c>
      <c r="J214" s="134" t="s">
        <v>41</v>
      </c>
      <c r="K214" s="189">
        <v>0</v>
      </c>
      <c r="L214" s="189">
        <v>0</v>
      </c>
      <c r="M214" s="189">
        <v>0</v>
      </c>
      <c r="N214" s="187">
        <v>2.64E-2</v>
      </c>
      <c r="O214" s="185">
        <f t="shared" si="9"/>
        <v>0</v>
      </c>
    </row>
    <row r="215" spans="1:15" x14ac:dyDescent="0.2">
      <c r="B215" s="134" t="s">
        <v>35</v>
      </c>
      <c r="C215" s="183" t="s">
        <v>882</v>
      </c>
      <c r="D215" s="137">
        <v>12</v>
      </c>
      <c r="E215" s="134" t="s">
        <v>839</v>
      </c>
      <c r="F215" s="134" t="s">
        <v>840</v>
      </c>
      <c r="G215" s="134" t="s">
        <v>39</v>
      </c>
      <c r="H215" s="134" t="s">
        <v>51</v>
      </c>
      <c r="I215" s="135">
        <v>27576</v>
      </c>
      <c r="J215" s="134" t="s">
        <v>41</v>
      </c>
      <c r="K215" s="189">
        <v>3767.55</v>
      </c>
      <c r="L215" s="189">
        <v>2952.38</v>
      </c>
      <c r="M215" s="189">
        <v>815.17</v>
      </c>
      <c r="N215" s="187">
        <v>2.64E-2</v>
      </c>
      <c r="O215" s="185">
        <f t="shared" si="9"/>
        <v>99.46332000000001</v>
      </c>
    </row>
    <row r="216" spans="1:15" x14ac:dyDescent="0.2">
      <c r="B216" s="134" t="s">
        <v>35</v>
      </c>
      <c r="C216" s="183" t="s">
        <v>876</v>
      </c>
      <c r="D216" s="137">
        <v>1</v>
      </c>
      <c r="E216" s="134" t="s">
        <v>839</v>
      </c>
      <c r="F216" s="134" t="s">
        <v>840</v>
      </c>
      <c r="G216" s="134" t="s">
        <v>39</v>
      </c>
      <c r="H216" s="134" t="s">
        <v>51</v>
      </c>
      <c r="I216" s="135">
        <v>29768</v>
      </c>
      <c r="J216" s="134" t="s">
        <v>41</v>
      </c>
      <c r="K216" s="189">
        <v>25577.13</v>
      </c>
      <c r="L216" s="189">
        <v>17786.04</v>
      </c>
      <c r="M216" s="189">
        <v>7791.09</v>
      </c>
      <c r="N216" s="187">
        <v>2.64E-2</v>
      </c>
      <c r="O216" s="185">
        <f t="shared" si="9"/>
        <v>675.23623199999997</v>
      </c>
    </row>
    <row r="217" spans="1:15" x14ac:dyDescent="0.2">
      <c r="B217" s="134" t="s">
        <v>35</v>
      </c>
      <c r="C217" s="183" t="s">
        <v>919</v>
      </c>
      <c r="D217" s="137">
        <v>3</v>
      </c>
      <c r="E217" s="134" t="s">
        <v>839</v>
      </c>
      <c r="F217" s="134" t="s">
        <v>840</v>
      </c>
      <c r="G217" s="134" t="s">
        <v>39</v>
      </c>
      <c r="H217" s="134" t="s">
        <v>51</v>
      </c>
      <c r="I217" s="135">
        <v>33420</v>
      </c>
      <c r="J217" s="134" t="s">
        <v>41</v>
      </c>
      <c r="K217" s="189">
        <v>16471.7</v>
      </c>
      <c r="L217" s="189">
        <v>8334.9599999999991</v>
      </c>
      <c r="M217" s="189">
        <v>8136.74</v>
      </c>
      <c r="N217" s="187">
        <v>2.64E-2</v>
      </c>
      <c r="O217" s="185">
        <f t="shared" si="9"/>
        <v>434.85288000000003</v>
      </c>
    </row>
    <row r="219" spans="1:15" x14ac:dyDescent="0.2">
      <c r="A219" s="188" t="s">
        <v>17</v>
      </c>
    </row>
    <row r="220" spans="1:15" x14ac:dyDescent="0.2">
      <c r="B220" s="134" t="s">
        <v>35</v>
      </c>
      <c r="C220" s="182" t="s">
        <v>958</v>
      </c>
      <c r="D220" s="137">
        <v>1</v>
      </c>
      <c r="E220" s="134" t="s">
        <v>926</v>
      </c>
      <c r="F220" s="134" t="s">
        <v>927</v>
      </c>
      <c r="G220" s="134" t="s">
        <v>39</v>
      </c>
      <c r="H220" s="134" t="s">
        <v>51</v>
      </c>
      <c r="I220" s="135">
        <v>21732</v>
      </c>
      <c r="J220" s="134" t="s">
        <v>41</v>
      </c>
      <c r="K220" s="136">
        <v>13549.37</v>
      </c>
      <c r="L220" s="136">
        <v>12463.01</v>
      </c>
      <c r="M220" s="136">
        <v>1086.3599999999999</v>
      </c>
      <c r="N220" s="187">
        <v>2.64E-2</v>
      </c>
      <c r="O220" s="185">
        <f t="shared" ref="O220:O239" si="10">K220*N220</f>
        <v>357.70336800000001</v>
      </c>
    </row>
    <row r="221" spans="1:15" x14ac:dyDescent="0.2">
      <c r="B221" s="134" t="s">
        <v>35</v>
      </c>
      <c r="C221" s="182" t="s">
        <v>960</v>
      </c>
      <c r="D221" s="137">
        <v>2</v>
      </c>
      <c r="E221" s="134" t="s">
        <v>926</v>
      </c>
      <c r="F221" s="134" t="s">
        <v>927</v>
      </c>
      <c r="G221" s="134" t="s">
        <v>39</v>
      </c>
      <c r="H221" s="134" t="s">
        <v>51</v>
      </c>
      <c r="I221" s="135">
        <v>21732</v>
      </c>
      <c r="J221" s="134" t="s">
        <v>41</v>
      </c>
      <c r="K221" s="136">
        <v>79101.64</v>
      </c>
      <c r="L221" s="136">
        <v>72759.42</v>
      </c>
      <c r="M221" s="136">
        <v>6342.22</v>
      </c>
      <c r="N221" s="187">
        <v>2.64E-2</v>
      </c>
      <c r="O221" s="185">
        <f t="shared" si="10"/>
        <v>2088.2832960000001</v>
      </c>
    </row>
    <row r="222" spans="1:15" x14ac:dyDescent="0.2">
      <c r="B222" s="134" t="s">
        <v>35</v>
      </c>
      <c r="C222" s="182" t="s">
        <v>970</v>
      </c>
      <c r="D222" s="137">
        <v>1</v>
      </c>
      <c r="E222" s="134" t="s">
        <v>926</v>
      </c>
      <c r="F222" s="134" t="s">
        <v>927</v>
      </c>
      <c r="G222" s="134" t="s">
        <v>39</v>
      </c>
      <c r="H222" s="134" t="s">
        <v>51</v>
      </c>
      <c r="I222" s="135">
        <v>21732</v>
      </c>
      <c r="J222" s="134" t="s">
        <v>41</v>
      </c>
      <c r="K222" s="136">
        <v>44648.36</v>
      </c>
      <c r="L222" s="136">
        <v>41068.54</v>
      </c>
      <c r="M222" s="136">
        <v>3579.82</v>
      </c>
      <c r="N222" s="187">
        <v>2.64E-2</v>
      </c>
      <c r="O222" s="185">
        <f t="shared" si="10"/>
        <v>1178.7167039999999</v>
      </c>
    </row>
    <row r="223" spans="1:15" x14ac:dyDescent="0.2">
      <c r="B223" s="134" t="s">
        <v>35</v>
      </c>
      <c r="C223" s="182" t="s">
        <v>973</v>
      </c>
      <c r="D223" s="137">
        <v>1</v>
      </c>
      <c r="E223" s="134" t="s">
        <v>926</v>
      </c>
      <c r="F223" s="134" t="s">
        <v>927</v>
      </c>
      <c r="G223" s="134" t="s">
        <v>39</v>
      </c>
      <c r="H223" s="134" t="s">
        <v>51</v>
      </c>
      <c r="I223" s="135">
        <v>21732</v>
      </c>
      <c r="J223" s="134" t="s">
        <v>41</v>
      </c>
      <c r="K223" s="136">
        <v>10872.42</v>
      </c>
      <c r="L223" s="136">
        <v>10000.69</v>
      </c>
      <c r="M223" s="136">
        <v>871.73</v>
      </c>
      <c r="N223" s="187">
        <v>2.64E-2</v>
      </c>
      <c r="O223" s="185">
        <f t="shared" si="10"/>
        <v>287.03188799999998</v>
      </c>
    </row>
    <row r="224" spans="1:15" x14ac:dyDescent="0.2">
      <c r="B224" s="134" t="s">
        <v>35</v>
      </c>
      <c r="C224" s="182" t="s">
        <v>975</v>
      </c>
      <c r="D224" s="137">
        <v>1</v>
      </c>
      <c r="E224" s="134" t="s">
        <v>926</v>
      </c>
      <c r="F224" s="134" t="s">
        <v>927</v>
      </c>
      <c r="G224" s="134" t="s">
        <v>39</v>
      </c>
      <c r="H224" s="134" t="s">
        <v>51</v>
      </c>
      <c r="I224" s="135">
        <v>21732</v>
      </c>
      <c r="J224" s="134" t="s">
        <v>41</v>
      </c>
      <c r="K224" s="136">
        <v>52855.03</v>
      </c>
      <c r="L224" s="136">
        <v>48617.21</v>
      </c>
      <c r="M224" s="136">
        <v>4237.82</v>
      </c>
      <c r="N224" s="187">
        <v>2.64E-2</v>
      </c>
      <c r="O224" s="185">
        <f t="shared" si="10"/>
        <v>1395.3727919999999</v>
      </c>
    </row>
    <row r="225" spans="2:15" x14ac:dyDescent="0.2">
      <c r="B225" s="134" t="s">
        <v>35</v>
      </c>
      <c r="C225" s="182" t="s">
        <v>988</v>
      </c>
      <c r="D225" s="137">
        <v>1</v>
      </c>
      <c r="E225" s="134" t="s">
        <v>926</v>
      </c>
      <c r="F225" s="134" t="s">
        <v>927</v>
      </c>
      <c r="G225" s="134" t="s">
        <v>39</v>
      </c>
      <c r="H225" s="134" t="s">
        <v>51</v>
      </c>
      <c r="I225" s="135">
        <v>22098</v>
      </c>
      <c r="J225" s="134" t="s">
        <v>41</v>
      </c>
      <c r="K225" s="136">
        <v>13779.89</v>
      </c>
      <c r="L225" s="136">
        <v>12600.6</v>
      </c>
      <c r="M225" s="136">
        <v>1179.29</v>
      </c>
      <c r="N225" s="187">
        <v>2.64E-2</v>
      </c>
      <c r="O225" s="185">
        <f t="shared" si="10"/>
        <v>363.78909599999997</v>
      </c>
    </row>
    <row r="226" spans="2:15" x14ac:dyDescent="0.2">
      <c r="B226" s="134" t="s">
        <v>35</v>
      </c>
      <c r="C226" s="182" t="s">
        <v>315</v>
      </c>
      <c r="D226" s="137">
        <v>1</v>
      </c>
      <c r="E226" s="134" t="s">
        <v>926</v>
      </c>
      <c r="F226" s="134" t="s">
        <v>927</v>
      </c>
      <c r="G226" s="134" t="s">
        <v>39</v>
      </c>
      <c r="H226" s="134" t="s">
        <v>51</v>
      </c>
      <c r="I226" s="135">
        <v>22828</v>
      </c>
      <c r="J226" s="134" t="s">
        <v>41</v>
      </c>
      <c r="K226" s="136">
        <v>7376.77</v>
      </c>
      <c r="L226" s="136">
        <v>6660.23</v>
      </c>
      <c r="M226" s="136">
        <v>716.54</v>
      </c>
      <c r="N226" s="187">
        <v>2.64E-2</v>
      </c>
      <c r="O226" s="185">
        <f t="shared" si="10"/>
        <v>194.74672800000002</v>
      </c>
    </row>
    <row r="227" spans="2:15" x14ac:dyDescent="0.2">
      <c r="B227" s="134" t="s">
        <v>35</v>
      </c>
      <c r="C227" s="182" t="s">
        <v>984</v>
      </c>
      <c r="D227" s="137">
        <v>1</v>
      </c>
      <c r="E227" s="134" t="s">
        <v>926</v>
      </c>
      <c r="F227" s="134" t="s">
        <v>927</v>
      </c>
      <c r="G227" s="134" t="s">
        <v>39</v>
      </c>
      <c r="H227" s="134" t="s">
        <v>51</v>
      </c>
      <c r="I227" s="135">
        <v>22828</v>
      </c>
      <c r="J227" s="134" t="s">
        <v>41</v>
      </c>
      <c r="K227" s="136">
        <v>16686.46</v>
      </c>
      <c r="L227" s="136">
        <v>15065.64</v>
      </c>
      <c r="M227" s="136">
        <v>1620.82</v>
      </c>
      <c r="N227" s="187">
        <v>2.64E-2</v>
      </c>
      <c r="O227" s="185">
        <f t="shared" si="10"/>
        <v>440.52254399999998</v>
      </c>
    </row>
    <row r="228" spans="2:15" x14ac:dyDescent="0.2">
      <c r="B228" s="134" t="s">
        <v>35</v>
      </c>
      <c r="C228" s="182" t="s">
        <v>139</v>
      </c>
      <c r="D228" s="137">
        <v>2</v>
      </c>
      <c r="E228" s="134" t="s">
        <v>926</v>
      </c>
      <c r="F228" s="134" t="s">
        <v>927</v>
      </c>
      <c r="G228" s="134" t="s">
        <v>39</v>
      </c>
      <c r="H228" s="134" t="s">
        <v>51</v>
      </c>
      <c r="I228" s="135">
        <v>23924</v>
      </c>
      <c r="J228" s="134" t="s">
        <v>41</v>
      </c>
      <c r="K228" s="136">
        <v>2893.54</v>
      </c>
      <c r="L228" s="136">
        <v>2555.0100000000002</v>
      </c>
      <c r="M228" s="136">
        <v>338.53</v>
      </c>
      <c r="N228" s="187">
        <v>2.64E-2</v>
      </c>
      <c r="O228" s="185">
        <f t="shared" si="10"/>
        <v>76.389455999999996</v>
      </c>
    </row>
    <row r="229" spans="2:15" x14ac:dyDescent="0.2">
      <c r="B229" s="134" t="s">
        <v>35</v>
      </c>
      <c r="C229" s="182" t="s">
        <v>929</v>
      </c>
      <c r="D229" s="137">
        <v>1</v>
      </c>
      <c r="E229" s="134" t="s">
        <v>926</v>
      </c>
      <c r="F229" s="134" t="s">
        <v>927</v>
      </c>
      <c r="G229" s="134" t="s">
        <v>39</v>
      </c>
      <c r="H229" s="134" t="s">
        <v>45</v>
      </c>
      <c r="I229" s="135">
        <v>23924</v>
      </c>
      <c r="J229" s="134" t="s">
        <v>41</v>
      </c>
      <c r="K229" s="136">
        <v>1937.05</v>
      </c>
      <c r="L229" s="136">
        <v>1798.03</v>
      </c>
      <c r="M229" s="136">
        <v>139.02000000000001</v>
      </c>
      <c r="N229" s="187">
        <v>2.4299999999999999E-2</v>
      </c>
      <c r="O229" s="185">
        <f t="shared" si="10"/>
        <v>47.070314999999994</v>
      </c>
    </row>
    <row r="230" spans="2:15" x14ac:dyDescent="0.2">
      <c r="B230" s="134" t="s">
        <v>35</v>
      </c>
      <c r="C230" s="182" t="s">
        <v>932</v>
      </c>
      <c r="D230" s="137">
        <v>1</v>
      </c>
      <c r="E230" s="134" t="s">
        <v>926</v>
      </c>
      <c r="F230" s="134" t="s">
        <v>927</v>
      </c>
      <c r="G230" s="134" t="s">
        <v>39</v>
      </c>
      <c r="H230" s="134" t="s">
        <v>45</v>
      </c>
      <c r="I230" s="135">
        <v>23924</v>
      </c>
      <c r="J230" s="134" t="s">
        <v>41</v>
      </c>
      <c r="K230" s="136">
        <v>11511.18</v>
      </c>
      <c r="L230" s="136">
        <v>10685.01</v>
      </c>
      <c r="M230" s="136">
        <v>826.17</v>
      </c>
      <c r="N230" s="187">
        <v>2.4299999999999999E-2</v>
      </c>
      <c r="O230" s="185">
        <f t="shared" si="10"/>
        <v>279.72167400000001</v>
      </c>
    </row>
    <row r="231" spans="2:15" x14ac:dyDescent="0.2">
      <c r="B231" s="134" t="s">
        <v>35</v>
      </c>
      <c r="C231" s="182" t="s">
        <v>942</v>
      </c>
      <c r="D231" s="137">
        <v>1</v>
      </c>
      <c r="E231" s="134" t="s">
        <v>926</v>
      </c>
      <c r="F231" s="134" t="s">
        <v>927</v>
      </c>
      <c r="G231" s="134" t="s">
        <v>39</v>
      </c>
      <c r="H231" s="134" t="s">
        <v>51</v>
      </c>
      <c r="I231" s="135">
        <v>27576</v>
      </c>
      <c r="J231" s="134" t="s">
        <v>41</v>
      </c>
      <c r="K231" s="136">
        <v>43647.44</v>
      </c>
      <c r="L231" s="136">
        <v>34203.57</v>
      </c>
      <c r="M231" s="136">
        <v>9443.8700000000008</v>
      </c>
      <c r="N231" s="187">
        <v>2.64E-2</v>
      </c>
      <c r="O231" s="185">
        <f t="shared" si="10"/>
        <v>1152.292416</v>
      </c>
    </row>
    <row r="232" spans="2:15" x14ac:dyDescent="0.2">
      <c r="B232" s="134" t="s">
        <v>35</v>
      </c>
      <c r="C232" s="182" t="s">
        <v>938</v>
      </c>
      <c r="D232" s="137">
        <v>2</v>
      </c>
      <c r="E232" s="134" t="s">
        <v>926</v>
      </c>
      <c r="F232" s="134" t="s">
        <v>927</v>
      </c>
      <c r="G232" s="134" t="s">
        <v>39</v>
      </c>
      <c r="H232" s="134" t="s">
        <v>51</v>
      </c>
      <c r="I232" s="135">
        <v>29037</v>
      </c>
      <c r="J232" s="134" t="s">
        <v>41</v>
      </c>
      <c r="K232" s="136">
        <v>4284</v>
      </c>
      <c r="L232" s="136">
        <v>3115.07</v>
      </c>
      <c r="M232" s="136">
        <v>1168.93</v>
      </c>
      <c r="N232" s="187">
        <v>2.64E-2</v>
      </c>
      <c r="O232" s="185">
        <f t="shared" si="10"/>
        <v>113.0976</v>
      </c>
    </row>
    <row r="233" spans="2:15" x14ac:dyDescent="0.2">
      <c r="B233" s="134" t="s">
        <v>35</v>
      </c>
      <c r="C233" s="182" t="s">
        <v>930</v>
      </c>
      <c r="D233" s="137">
        <v>1</v>
      </c>
      <c r="E233" s="134" t="s">
        <v>926</v>
      </c>
      <c r="F233" s="134" t="s">
        <v>927</v>
      </c>
      <c r="G233" s="134" t="s">
        <v>39</v>
      </c>
      <c r="H233" s="134" t="s">
        <v>45</v>
      </c>
      <c r="I233" s="135">
        <v>29037</v>
      </c>
      <c r="J233" s="134" t="s">
        <v>41</v>
      </c>
      <c r="K233" s="136">
        <v>2197.75</v>
      </c>
      <c r="L233" s="136">
        <v>1652.13</v>
      </c>
      <c r="M233" s="136">
        <v>545.62</v>
      </c>
      <c r="N233" s="187">
        <v>2.4299999999999999E-2</v>
      </c>
      <c r="O233" s="185">
        <f t="shared" si="10"/>
        <v>53.405324999999998</v>
      </c>
    </row>
    <row r="234" spans="2:15" x14ac:dyDescent="0.2">
      <c r="B234" s="134" t="s">
        <v>35</v>
      </c>
      <c r="C234" s="182" t="s">
        <v>969</v>
      </c>
      <c r="D234" s="137">
        <v>4</v>
      </c>
      <c r="E234" s="134" t="s">
        <v>926</v>
      </c>
      <c r="F234" s="134" t="s">
        <v>927</v>
      </c>
      <c r="G234" s="134" t="s">
        <v>39</v>
      </c>
      <c r="H234" s="134" t="s">
        <v>51</v>
      </c>
      <c r="I234" s="135">
        <v>29768</v>
      </c>
      <c r="J234" s="134" t="s">
        <v>41</v>
      </c>
      <c r="K234" s="136">
        <v>3468.56</v>
      </c>
      <c r="L234" s="136">
        <v>2412</v>
      </c>
      <c r="M234" s="136">
        <v>1056.56</v>
      </c>
      <c r="N234" s="187">
        <v>2.64E-2</v>
      </c>
      <c r="O234" s="185">
        <f t="shared" si="10"/>
        <v>91.569984000000005</v>
      </c>
    </row>
    <row r="235" spans="2:15" x14ac:dyDescent="0.2">
      <c r="B235" s="134" t="s">
        <v>35</v>
      </c>
      <c r="C235" s="182" t="s">
        <v>928</v>
      </c>
      <c r="D235" s="137">
        <v>1</v>
      </c>
      <c r="E235" s="134" t="s">
        <v>926</v>
      </c>
      <c r="F235" s="134" t="s">
        <v>927</v>
      </c>
      <c r="G235" s="134" t="s">
        <v>39</v>
      </c>
      <c r="H235" s="134" t="s">
        <v>45</v>
      </c>
      <c r="I235" s="135">
        <v>29768</v>
      </c>
      <c r="J235" s="134" t="s">
        <v>41</v>
      </c>
      <c r="K235" s="136">
        <v>85048.88</v>
      </c>
      <c r="L235" s="136">
        <v>60365.94</v>
      </c>
      <c r="M235" s="136">
        <v>24682.94</v>
      </c>
      <c r="N235" s="187">
        <v>2.4299999999999999E-2</v>
      </c>
      <c r="O235" s="185">
        <f t="shared" si="10"/>
        <v>2066.6877840000002</v>
      </c>
    </row>
    <row r="236" spans="2:15" x14ac:dyDescent="0.2">
      <c r="B236" s="134" t="s">
        <v>35</v>
      </c>
      <c r="C236" s="182" t="s">
        <v>296</v>
      </c>
      <c r="D236" s="137">
        <v>1</v>
      </c>
      <c r="E236" s="134" t="s">
        <v>926</v>
      </c>
      <c r="F236" s="134" t="s">
        <v>927</v>
      </c>
      <c r="G236" s="134" t="s">
        <v>39</v>
      </c>
      <c r="H236" s="134" t="s">
        <v>51</v>
      </c>
      <c r="I236" s="135">
        <v>34881</v>
      </c>
      <c r="J236" s="134" t="s">
        <v>41</v>
      </c>
      <c r="K236" s="136">
        <v>13772.58</v>
      </c>
      <c r="L236" s="136">
        <v>5760.92</v>
      </c>
      <c r="M236" s="136">
        <v>8011.66</v>
      </c>
      <c r="N236" s="187">
        <v>2.64E-2</v>
      </c>
      <c r="O236" s="185">
        <f t="shared" si="10"/>
        <v>363.59611200000001</v>
      </c>
    </row>
    <row r="237" spans="2:15" x14ac:dyDescent="0.2">
      <c r="B237" s="134" t="s">
        <v>35</v>
      </c>
      <c r="C237" s="182" t="s">
        <v>130</v>
      </c>
      <c r="D237" s="137">
        <v>1</v>
      </c>
      <c r="E237" s="134" t="s">
        <v>926</v>
      </c>
      <c r="F237" s="134" t="s">
        <v>927</v>
      </c>
      <c r="G237" s="134" t="s">
        <v>39</v>
      </c>
      <c r="H237" s="134" t="s">
        <v>51</v>
      </c>
      <c r="I237" s="135">
        <v>34881</v>
      </c>
      <c r="J237" s="134" t="s">
        <v>41</v>
      </c>
      <c r="K237" s="136">
        <v>24719.43</v>
      </c>
      <c r="L237" s="136">
        <v>10339.870000000001</v>
      </c>
      <c r="M237" s="136">
        <v>14379.56</v>
      </c>
      <c r="N237" s="187">
        <v>2.64E-2</v>
      </c>
      <c r="O237" s="185">
        <f t="shared" si="10"/>
        <v>652.59295199999997</v>
      </c>
    </row>
    <row r="238" spans="2:15" x14ac:dyDescent="0.2">
      <c r="B238" s="134" t="s">
        <v>35</v>
      </c>
      <c r="C238" s="182" t="s">
        <v>943</v>
      </c>
      <c r="D238" s="137">
        <v>1</v>
      </c>
      <c r="E238" s="134" t="s">
        <v>926</v>
      </c>
      <c r="F238" s="134" t="s">
        <v>927</v>
      </c>
      <c r="G238" s="134" t="s">
        <v>39</v>
      </c>
      <c r="H238" s="134" t="s">
        <v>51</v>
      </c>
      <c r="I238" s="135">
        <v>37783</v>
      </c>
      <c r="J238" s="134" t="s">
        <v>41</v>
      </c>
      <c r="K238" s="136">
        <v>2596.13</v>
      </c>
      <c r="L238" s="136">
        <v>595.41999999999996</v>
      </c>
      <c r="M238" s="136">
        <v>2000.71</v>
      </c>
      <c r="N238" s="187">
        <v>2.64E-2</v>
      </c>
      <c r="O238" s="185">
        <f t="shared" si="10"/>
        <v>68.537832000000009</v>
      </c>
    </row>
    <row r="239" spans="2:15" x14ac:dyDescent="0.2">
      <c r="B239" s="134" t="s">
        <v>35</v>
      </c>
      <c r="C239" s="182" t="s">
        <v>990</v>
      </c>
      <c r="D239" s="137">
        <v>2</v>
      </c>
      <c r="E239" s="134" t="s">
        <v>926</v>
      </c>
      <c r="F239" s="134" t="s">
        <v>927</v>
      </c>
      <c r="G239" s="134" t="s">
        <v>39</v>
      </c>
      <c r="H239" s="134" t="s">
        <v>591</v>
      </c>
      <c r="I239" s="135">
        <v>39867</v>
      </c>
      <c r="J239" s="134" t="s">
        <v>41</v>
      </c>
      <c r="K239" s="136">
        <v>20614.310000000001</v>
      </c>
      <c r="L239" s="136">
        <v>4225</v>
      </c>
      <c r="M239" s="136">
        <v>16389.310000000001</v>
      </c>
      <c r="N239" s="186">
        <v>5.3900000000000003E-2</v>
      </c>
      <c r="O239" s="185">
        <f t="shared" si="10"/>
        <v>1111.1113090000001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1"/>
  <sheetViews>
    <sheetView topLeftCell="A19" zoomScaleNormal="100" workbookViewId="0">
      <selection activeCell="K6" sqref="K6"/>
    </sheetView>
  </sheetViews>
  <sheetFormatPr defaultRowHeight="12.75" x14ac:dyDescent="0.2"/>
  <cols>
    <col min="1" max="1" width="15.85546875" style="63" customWidth="1"/>
    <col min="2" max="2" width="19.85546875" bestFit="1" customWidth="1"/>
    <col min="3" max="3" width="46.140625" customWidth="1"/>
    <col min="5" max="5" width="23.28515625" bestFit="1" customWidth="1"/>
    <col min="6" max="6" width="31.42578125" customWidth="1"/>
    <col min="7" max="7" width="22.85546875" customWidth="1"/>
    <col min="8" max="8" width="21" customWidth="1"/>
    <col min="9" max="9" width="18" style="75" bestFit="1" customWidth="1"/>
    <col min="10" max="10" width="7.5703125" bestFit="1" customWidth="1"/>
    <col min="11" max="11" width="12.85546875" bestFit="1" customWidth="1"/>
    <col min="12" max="12" width="16.5703125" bestFit="1" customWidth="1"/>
    <col min="13" max="13" width="15" bestFit="1" customWidth="1"/>
  </cols>
  <sheetData>
    <row r="1" spans="1:15" x14ac:dyDescent="0.2">
      <c r="A1" s="19" t="s">
        <v>991</v>
      </c>
      <c r="B1" s="71" t="s">
        <v>24</v>
      </c>
      <c r="C1" s="71" t="s">
        <v>29</v>
      </c>
      <c r="D1" s="75" t="s">
        <v>31</v>
      </c>
      <c r="E1" s="71" t="s">
        <v>26</v>
      </c>
      <c r="F1" s="71" t="s">
        <v>27</v>
      </c>
      <c r="G1" s="71" t="s">
        <v>28</v>
      </c>
      <c r="H1" s="71" t="s">
        <v>25</v>
      </c>
      <c r="I1" s="78" t="s">
        <v>992</v>
      </c>
      <c r="J1" s="71" t="s">
        <v>30</v>
      </c>
      <c r="K1" s="74" t="s">
        <v>32</v>
      </c>
      <c r="L1" s="74" t="s">
        <v>33</v>
      </c>
      <c r="M1" s="74" t="s">
        <v>34</v>
      </c>
      <c r="O1" s="8"/>
    </row>
    <row r="2" spans="1:15" s="71" customFormat="1" x14ac:dyDescent="0.2">
      <c r="A2" s="77" t="s">
        <v>1084</v>
      </c>
      <c r="D2" s="75"/>
      <c r="I2" s="78"/>
      <c r="K2" s="74"/>
      <c r="L2" s="74"/>
      <c r="M2" s="74"/>
    </row>
    <row r="3" spans="1:15" x14ac:dyDescent="0.2">
      <c r="B3" s="71" t="s">
        <v>35</v>
      </c>
      <c r="C3" s="67" t="s">
        <v>42</v>
      </c>
      <c r="D3" s="75">
        <v>1</v>
      </c>
      <c r="E3" s="71" t="s">
        <v>37</v>
      </c>
      <c r="F3" s="71" t="s">
        <v>38</v>
      </c>
      <c r="G3" s="71" t="s">
        <v>39</v>
      </c>
      <c r="H3" s="71" t="s">
        <v>36</v>
      </c>
      <c r="I3" s="78">
        <v>22098</v>
      </c>
      <c r="J3" s="71" t="s">
        <v>41</v>
      </c>
      <c r="K3" s="74">
        <v>8486.27</v>
      </c>
      <c r="L3" s="74">
        <v>623.47</v>
      </c>
      <c r="M3" s="74">
        <v>7862.8</v>
      </c>
      <c r="O3" s="8"/>
    </row>
    <row r="4" spans="1:15" x14ac:dyDescent="0.2">
      <c r="B4" s="71" t="s">
        <v>35</v>
      </c>
      <c r="C4" s="67" t="s">
        <v>43</v>
      </c>
      <c r="D4" s="75">
        <v>1</v>
      </c>
      <c r="E4" s="71" t="s">
        <v>37</v>
      </c>
      <c r="F4" s="71" t="s">
        <v>38</v>
      </c>
      <c r="G4" s="71" t="s">
        <v>39</v>
      </c>
      <c r="H4" s="71" t="s">
        <v>36</v>
      </c>
      <c r="I4" s="78">
        <v>26846</v>
      </c>
      <c r="J4" s="71" t="s">
        <v>41</v>
      </c>
      <c r="K4" s="74">
        <v>4119.7299999999996</v>
      </c>
      <c r="L4" s="74">
        <v>227.72</v>
      </c>
      <c r="M4" s="74">
        <v>3892.01</v>
      </c>
      <c r="O4" s="8"/>
    </row>
    <row r="5" spans="1:15" x14ac:dyDescent="0.2">
      <c r="B5" s="71" t="s">
        <v>35</v>
      </c>
      <c r="C5" s="67" t="s">
        <v>44</v>
      </c>
      <c r="D5" s="75">
        <v>1</v>
      </c>
      <c r="E5" s="71" t="s">
        <v>37</v>
      </c>
      <c r="F5" s="71" t="s">
        <v>38</v>
      </c>
      <c r="G5" s="71" t="s">
        <v>39</v>
      </c>
      <c r="H5" s="71" t="s">
        <v>36</v>
      </c>
      <c r="I5" s="78">
        <v>22098</v>
      </c>
      <c r="J5" s="71" t="s">
        <v>41</v>
      </c>
      <c r="K5" s="74">
        <v>2021.29</v>
      </c>
      <c r="L5" s="74">
        <v>148.5</v>
      </c>
      <c r="M5" s="74">
        <v>1872.79</v>
      </c>
      <c r="O5" s="8"/>
    </row>
    <row r="6" spans="1:15" x14ac:dyDescent="0.2">
      <c r="B6" s="71" t="s">
        <v>35</v>
      </c>
      <c r="C6" s="67" t="s">
        <v>75</v>
      </c>
      <c r="D6" s="75">
        <v>3</v>
      </c>
      <c r="E6" s="71" t="s">
        <v>37</v>
      </c>
      <c r="F6" s="71" t="s">
        <v>38</v>
      </c>
      <c r="G6" s="71" t="s">
        <v>39</v>
      </c>
      <c r="H6" s="71" t="s">
        <v>51</v>
      </c>
      <c r="I6" s="78">
        <v>25385</v>
      </c>
      <c r="J6" s="71" t="s">
        <v>41</v>
      </c>
      <c r="K6" s="74">
        <v>1177.27</v>
      </c>
      <c r="L6" s="74">
        <v>1000.79</v>
      </c>
      <c r="M6" s="74">
        <v>176.48</v>
      </c>
      <c r="O6" s="8"/>
    </row>
    <row r="7" spans="1:15" x14ac:dyDescent="0.2">
      <c r="B7" s="71" t="s">
        <v>35</v>
      </c>
      <c r="C7" s="67" t="s">
        <v>92</v>
      </c>
      <c r="D7" s="75">
        <v>1</v>
      </c>
      <c r="E7" s="71" t="s">
        <v>37</v>
      </c>
      <c r="F7" s="71" t="s">
        <v>38</v>
      </c>
      <c r="G7" s="71" t="s">
        <v>39</v>
      </c>
      <c r="H7" s="71" t="s">
        <v>51</v>
      </c>
      <c r="I7" s="78">
        <v>22098</v>
      </c>
      <c r="J7" s="71" t="s">
        <v>41</v>
      </c>
      <c r="K7" s="74">
        <v>7932.96</v>
      </c>
      <c r="L7" s="74">
        <v>7254.05</v>
      </c>
      <c r="M7" s="74">
        <v>678.91</v>
      </c>
      <c r="O7" s="8"/>
    </row>
    <row r="8" spans="1:15" x14ac:dyDescent="0.2">
      <c r="B8" s="71" t="s">
        <v>35</v>
      </c>
      <c r="C8" s="67" t="s">
        <v>108</v>
      </c>
      <c r="D8" s="75">
        <v>1</v>
      </c>
      <c r="E8" s="71" t="s">
        <v>37</v>
      </c>
      <c r="F8" s="71" t="s">
        <v>38</v>
      </c>
      <c r="G8" s="71" t="s">
        <v>39</v>
      </c>
      <c r="H8" s="71" t="s">
        <v>51</v>
      </c>
      <c r="I8" s="78">
        <v>22098</v>
      </c>
      <c r="J8" s="71" t="s">
        <v>41</v>
      </c>
      <c r="K8" s="74">
        <v>45155.98</v>
      </c>
      <c r="L8" s="74">
        <v>41291.49</v>
      </c>
      <c r="M8" s="74">
        <v>3864.49</v>
      </c>
      <c r="O8" s="8"/>
    </row>
    <row r="9" spans="1:15" x14ac:dyDescent="0.2">
      <c r="B9" s="71" t="s">
        <v>35</v>
      </c>
      <c r="C9" s="67" t="s">
        <v>47</v>
      </c>
      <c r="D9" s="75">
        <v>1</v>
      </c>
      <c r="E9" s="71" t="s">
        <v>37</v>
      </c>
      <c r="F9" s="71" t="s">
        <v>38</v>
      </c>
      <c r="G9" s="71" t="s">
        <v>39</v>
      </c>
      <c r="H9" s="71" t="s">
        <v>45</v>
      </c>
      <c r="I9" s="78">
        <v>22098</v>
      </c>
      <c r="J9" s="71" t="s">
        <v>41</v>
      </c>
      <c r="K9" s="74">
        <v>646.41</v>
      </c>
      <c r="L9" s="74">
        <v>615.23</v>
      </c>
      <c r="M9" s="74">
        <v>31.18</v>
      </c>
      <c r="O9" s="8"/>
    </row>
    <row r="10" spans="1:15" x14ac:dyDescent="0.2">
      <c r="B10" s="71" t="s">
        <v>35</v>
      </c>
      <c r="C10" s="67" t="s">
        <v>48</v>
      </c>
      <c r="D10" s="75">
        <v>3</v>
      </c>
      <c r="E10" s="71" t="s">
        <v>37</v>
      </c>
      <c r="F10" s="71" t="s">
        <v>38</v>
      </c>
      <c r="G10" s="71" t="s">
        <v>39</v>
      </c>
      <c r="H10" s="71" t="s">
        <v>45</v>
      </c>
      <c r="I10" s="78">
        <v>25750</v>
      </c>
      <c r="J10" s="71" t="s">
        <v>41</v>
      </c>
      <c r="K10" s="74">
        <v>5634.2</v>
      </c>
      <c r="L10" s="74">
        <v>5010.21</v>
      </c>
      <c r="M10" s="74">
        <v>623.99</v>
      </c>
      <c r="O10" s="8"/>
    </row>
    <row r="11" spans="1:15" x14ac:dyDescent="0.2">
      <c r="B11" s="71" t="s">
        <v>35</v>
      </c>
      <c r="C11" s="67" t="s">
        <v>49</v>
      </c>
      <c r="D11" s="75">
        <v>1</v>
      </c>
      <c r="E11" s="71" t="s">
        <v>37</v>
      </c>
      <c r="F11" s="71" t="s">
        <v>38</v>
      </c>
      <c r="G11" s="71" t="s">
        <v>39</v>
      </c>
      <c r="H11" s="71" t="s">
        <v>45</v>
      </c>
      <c r="I11" s="78">
        <v>22098</v>
      </c>
      <c r="J11" s="71" t="s">
        <v>41</v>
      </c>
      <c r="K11" s="74">
        <v>9668.4</v>
      </c>
      <c r="L11" s="74">
        <v>9202.0499999999993</v>
      </c>
      <c r="M11" s="74">
        <v>466.35</v>
      </c>
      <c r="O11" s="8"/>
    </row>
    <row r="12" spans="1:15" s="71" customFormat="1" x14ac:dyDescent="0.2">
      <c r="D12" s="75"/>
      <c r="I12" s="78"/>
      <c r="K12" s="74"/>
      <c r="L12" s="112"/>
      <c r="M12" s="112"/>
    </row>
    <row r="13" spans="1:15" s="71" customFormat="1" x14ac:dyDescent="0.2">
      <c r="A13" s="142" t="s">
        <v>1595</v>
      </c>
      <c r="D13" s="75"/>
      <c r="I13" s="78"/>
      <c r="K13" s="74"/>
      <c r="L13" s="74"/>
      <c r="M13" s="74"/>
    </row>
    <row r="14" spans="1:15" x14ac:dyDescent="0.2">
      <c r="A14" s="68"/>
      <c r="B14" s="71" t="s">
        <v>35</v>
      </c>
      <c r="C14" s="76" t="s">
        <v>112</v>
      </c>
      <c r="D14" s="75">
        <v>0</v>
      </c>
      <c r="E14" s="71" t="s">
        <v>37</v>
      </c>
      <c r="F14" s="71" t="s">
        <v>38</v>
      </c>
      <c r="G14" s="71" t="s">
        <v>109</v>
      </c>
      <c r="H14" s="71" t="s">
        <v>51</v>
      </c>
      <c r="I14" s="78">
        <v>39001</v>
      </c>
      <c r="J14" s="71" t="s">
        <v>41</v>
      </c>
      <c r="K14" s="74">
        <v>0</v>
      </c>
      <c r="L14" s="74">
        <v>0</v>
      </c>
      <c r="M14" s="74">
        <v>0</v>
      </c>
      <c r="O14" s="8"/>
    </row>
    <row r="15" spans="1:15" x14ac:dyDescent="0.2">
      <c r="A15" s="68"/>
      <c r="B15" s="71" t="s">
        <v>35</v>
      </c>
      <c r="C15" s="76" t="s">
        <v>110</v>
      </c>
      <c r="D15" s="75">
        <v>0</v>
      </c>
      <c r="E15" s="71" t="s">
        <v>37</v>
      </c>
      <c r="F15" s="71" t="s">
        <v>38</v>
      </c>
      <c r="G15" s="71" t="s">
        <v>109</v>
      </c>
      <c r="H15" s="71" t="s">
        <v>51</v>
      </c>
      <c r="I15" s="78">
        <v>39616</v>
      </c>
      <c r="J15" s="71" t="s">
        <v>41</v>
      </c>
      <c r="K15" s="74">
        <v>0</v>
      </c>
      <c r="L15" s="74">
        <v>0</v>
      </c>
      <c r="M15" s="74">
        <v>0</v>
      </c>
      <c r="O15" s="8"/>
    </row>
    <row r="16" spans="1:15" x14ac:dyDescent="0.2">
      <c r="A16" s="68"/>
      <c r="B16" s="71" t="s">
        <v>35</v>
      </c>
      <c r="C16" s="76" t="s">
        <v>111</v>
      </c>
      <c r="D16" s="75">
        <v>0</v>
      </c>
      <c r="E16" s="71" t="s">
        <v>37</v>
      </c>
      <c r="F16" s="71" t="s">
        <v>38</v>
      </c>
      <c r="G16" s="71" t="s">
        <v>109</v>
      </c>
      <c r="H16" s="71" t="s">
        <v>51</v>
      </c>
      <c r="I16" s="78">
        <v>39792</v>
      </c>
      <c r="J16" s="71" t="s">
        <v>41</v>
      </c>
      <c r="K16" s="74">
        <v>0</v>
      </c>
      <c r="L16" s="74">
        <v>0</v>
      </c>
      <c r="M16" s="74">
        <v>0</v>
      </c>
      <c r="O16" s="8"/>
    </row>
    <row r="17" spans="1:15" x14ac:dyDescent="0.2">
      <c r="A17" s="68"/>
      <c r="B17" s="71" t="s">
        <v>35</v>
      </c>
      <c r="C17" s="76" t="s">
        <v>114</v>
      </c>
      <c r="D17" s="75">
        <v>0</v>
      </c>
      <c r="E17" s="71" t="s">
        <v>37</v>
      </c>
      <c r="F17" s="71" t="s">
        <v>38</v>
      </c>
      <c r="G17" s="71" t="s">
        <v>109</v>
      </c>
      <c r="H17" s="71" t="s">
        <v>113</v>
      </c>
      <c r="I17" s="78">
        <v>40863</v>
      </c>
      <c r="J17" s="71" t="s">
        <v>41</v>
      </c>
      <c r="K17" s="74">
        <v>0</v>
      </c>
      <c r="L17" s="74">
        <v>0</v>
      </c>
      <c r="M17" s="74">
        <v>0</v>
      </c>
      <c r="O17" s="8"/>
    </row>
    <row r="18" spans="1:15" x14ac:dyDescent="0.2">
      <c r="A18" s="68"/>
      <c r="B18" s="71" t="s">
        <v>35</v>
      </c>
      <c r="C18" s="76" t="s">
        <v>72</v>
      </c>
      <c r="D18" s="75">
        <v>3</v>
      </c>
      <c r="E18" s="71" t="s">
        <v>37</v>
      </c>
      <c r="F18" s="71" t="s">
        <v>38</v>
      </c>
      <c r="G18" s="71" t="s">
        <v>39</v>
      </c>
      <c r="H18" s="71" t="s">
        <v>51</v>
      </c>
      <c r="I18" s="78">
        <v>39792</v>
      </c>
      <c r="J18" s="71" t="s">
        <v>41</v>
      </c>
      <c r="K18" s="74">
        <v>38823.49</v>
      </c>
      <c r="L18" s="74">
        <v>4177.9799999999996</v>
      </c>
      <c r="M18" s="74">
        <v>34645.51</v>
      </c>
      <c r="O18" s="8"/>
    </row>
    <row r="19" spans="1:15" x14ac:dyDescent="0.2">
      <c r="A19" s="68"/>
      <c r="B19" s="71" t="s">
        <v>35</v>
      </c>
      <c r="C19" s="76" t="s">
        <v>72</v>
      </c>
      <c r="D19" s="75">
        <v>12</v>
      </c>
      <c r="E19" s="71" t="s">
        <v>37</v>
      </c>
      <c r="F19" s="71" t="s">
        <v>38</v>
      </c>
      <c r="G19" s="71" t="s">
        <v>39</v>
      </c>
      <c r="H19" s="71" t="s">
        <v>51</v>
      </c>
      <c r="I19" s="78">
        <v>40777</v>
      </c>
      <c r="J19" s="71" t="s">
        <v>41</v>
      </c>
      <c r="K19" s="74">
        <v>75620.429999999993</v>
      </c>
      <c r="L19" s="74">
        <v>2680.9</v>
      </c>
      <c r="M19" s="74">
        <v>72939.53</v>
      </c>
      <c r="O19" s="8"/>
    </row>
    <row r="20" spans="1:15" x14ac:dyDescent="0.2">
      <c r="A20" s="68"/>
      <c r="B20" s="71" t="s">
        <v>35</v>
      </c>
      <c r="C20" s="76" t="s">
        <v>67</v>
      </c>
      <c r="D20" s="75">
        <v>0</v>
      </c>
      <c r="E20" s="71" t="s">
        <v>37</v>
      </c>
      <c r="F20" s="71" t="s">
        <v>38</v>
      </c>
      <c r="G20" s="71" t="s">
        <v>39</v>
      </c>
      <c r="H20" s="71" t="s">
        <v>51</v>
      </c>
      <c r="I20" s="78">
        <v>25385</v>
      </c>
      <c r="J20" s="71" t="s">
        <v>41</v>
      </c>
      <c r="K20" s="74">
        <v>0</v>
      </c>
      <c r="L20" s="74">
        <v>0</v>
      </c>
      <c r="M20" s="74">
        <v>0</v>
      </c>
      <c r="O20" s="8"/>
    </row>
    <row r="21" spans="1:15" x14ac:dyDescent="0.2">
      <c r="A21" s="68"/>
      <c r="B21" s="71" t="s">
        <v>35</v>
      </c>
      <c r="C21" s="76" t="s">
        <v>59</v>
      </c>
      <c r="D21" s="75">
        <v>1</v>
      </c>
      <c r="E21" s="71" t="s">
        <v>37</v>
      </c>
      <c r="F21" s="71" t="s">
        <v>38</v>
      </c>
      <c r="G21" s="71" t="s">
        <v>39</v>
      </c>
      <c r="H21" s="71" t="s">
        <v>51</v>
      </c>
      <c r="I21" s="78">
        <v>39001</v>
      </c>
      <c r="J21" s="71" t="s">
        <v>41</v>
      </c>
      <c r="K21" s="74">
        <v>4617.63</v>
      </c>
      <c r="L21" s="74">
        <v>721.59</v>
      </c>
      <c r="M21" s="74">
        <v>3896.04</v>
      </c>
      <c r="O21" s="8"/>
    </row>
    <row r="22" spans="1:15" x14ac:dyDescent="0.2">
      <c r="A22" s="68"/>
      <c r="B22" s="71" t="s">
        <v>35</v>
      </c>
      <c r="C22" s="76" t="s">
        <v>97</v>
      </c>
      <c r="D22" s="75">
        <v>0</v>
      </c>
      <c r="E22" s="71" t="s">
        <v>37</v>
      </c>
      <c r="F22" s="71" t="s">
        <v>38</v>
      </c>
      <c r="G22" s="71" t="s">
        <v>39</v>
      </c>
      <c r="H22" s="71" t="s">
        <v>51</v>
      </c>
      <c r="I22" s="78">
        <v>37438</v>
      </c>
      <c r="J22" s="71" t="s">
        <v>41</v>
      </c>
      <c r="K22" s="74">
        <v>0</v>
      </c>
      <c r="L22" s="74">
        <v>0</v>
      </c>
      <c r="M22" s="74">
        <v>0</v>
      </c>
      <c r="O22" s="8"/>
    </row>
    <row r="23" spans="1:15" x14ac:dyDescent="0.2">
      <c r="A23" s="68"/>
      <c r="B23" s="71" t="s">
        <v>35</v>
      </c>
      <c r="C23" s="76" t="s">
        <v>116</v>
      </c>
      <c r="D23" s="75">
        <v>1</v>
      </c>
      <c r="E23" s="71" t="s">
        <v>37</v>
      </c>
      <c r="F23" s="71" t="s">
        <v>38</v>
      </c>
      <c r="G23" s="71" t="s">
        <v>39</v>
      </c>
      <c r="H23" s="71" t="s">
        <v>115</v>
      </c>
      <c r="I23" s="78">
        <v>38723</v>
      </c>
      <c r="J23" s="71" t="s">
        <v>41</v>
      </c>
      <c r="K23" s="74">
        <v>29514.240000000002</v>
      </c>
      <c r="L23" s="74">
        <v>14287.07</v>
      </c>
      <c r="M23" s="74">
        <v>15227.17</v>
      </c>
      <c r="O23" s="8"/>
    </row>
    <row r="24" spans="1:15" x14ac:dyDescent="0.2">
      <c r="A24" s="68"/>
      <c r="B24" s="71" t="s">
        <v>35</v>
      </c>
      <c r="C24" s="76" t="s">
        <v>118</v>
      </c>
      <c r="D24" s="75">
        <v>1</v>
      </c>
      <c r="E24" s="71" t="s">
        <v>37</v>
      </c>
      <c r="F24" s="71" t="s">
        <v>38</v>
      </c>
      <c r="G24" s="71" t="s">
        <v>39</v>
      </c>
      <c r="H24" s="71" t="s">
        <v>115</v>
      </c>
      <c r="I24" s="78">
        <v>39616</v>
      </c>
      <c r="J24" s="71" t="s">
        <v>41</v>
      </c>
      <c r="K24" s="74">
        <v>7670.78</v>
      </c>
      <c r="L24" s="74">
        <v>2570.69</v>
      </c>
      <c r="M24" s="74">
        <v>5100.09</v>
      </c>
      <c r="O24" s="8"/>
    </row>
    <row r="25" spans="1:15" s="71" customFormat="1" x14ac:dyDescent="0.2">
      <c r="D25" s="75"/>
      <c r="I25" s="78"/>
      <c r="K25" s="74"/>
      <c r="L25" s="74"/>
      <c r="M25" s="74"/>
    </row>
    <row r="26" spans="1:15" s="71" customFormat="1" x14ac:dyDescent="0.2">
      <c r="A26" s="142" t="s">
        <v>1082</v>
      </c>
      <c r="D26" s="75"/>
      <c r="I26" s="78"/>
      <c r="K26" s="74"/>
      <c r="L26" s="74"/>
      <c r="M26" s="74"/>
    </row>
    <row r="27" spans="1:15" x14ac:dyDescent="0.2">
      <c r="B27" s="71" t="s">
        <v>35</v>
      </c>
      <c r="C27" s="71" t="s">
        <v>76</v>
      </c>
      <c r="D27" s="75">
        <v>7</v>
      </c>
      <c r="E27" s="71" t="s">
        <v>37</v>
      </c>
      <c r="F27" s="71" t="s">
        <v>38</v>
      </c>
      <c r="G27" s="71" t="s">
        <v>39</v>
      </c>
      <c r="H27" s="71" t="s">
        <v>51</v>
      </c>
      <c r="I27" s="78">
        <v>30864</v>
      </c>
      <c r="J27" s="71" t="s">
        <v>41</v>
      </c>
      <c r="K27" s="74">
        <v>8264.9699999999993</v>
      </c>
      <c r="L27" s="74">
        <v>5319.86</v>
      </c>
      <c r="M27" s="74">
        <v>2945.11</v>
      </c>
      <c r="O27" s="8"/>
    </row>
    <row r="28" spans="1:15" x14ac:dyDescent="0.2">
      <c r="B28" s="71" t="s">
        <v>35</v>
      </c>
      <c r="C28" s="71" t="s">
        <v>81</v>
      </c>
      <c r="D28" s="75">
        <v>1</v>
      </c>
      <c r="E28" s="71" t="s">
        <v>37</v>
      </c>
      <c r="F28" s="71" t="s">
        <v>38</v>
      </c>
      <c r="G28" s="71" t="s">
        <v>39</v>
      </c>
      <c r="H28" s="71" t="s">
        <v>51</v>
      </c>
      <c r="I28" s="78">
        <v>28672</v>
      </c>
      <c r="J28" s="71" t="s">
        <v>41</v>
      </c>
      <c r="K28" s="74">
        <v>2833.75</v>
      </c>
      <c r="L28" s="74">
        <v>2103.1</v>
      </c>
      <c r="M28" s="74">
        <v>730.65</v>
      </c>
      <c r="O28" s="8"/>
    </row>
    <row r="29" spans="1:15" x14ac:dyDescent="0.2">
      <c r="B29" s="71" t="s">
        <v>35</v>
      </c>
      <c r="C29" s="71" t="s">
        <v>53</v>
      </c>
      <c r="D29" s="75">
        <v>360</v>
      </c>
      <c r="E29" s="71" t="s">
        <v>37</v>
      </c>
      <c r="F29" s="71" t="s">
        <v>38</v>
      </c>
      <c r="G29" s="71" t="s">
        <v>39</v>
      </c>
      <c r="H29" s="71" t="s">
        <v>51</v>
      </c>
      <c r="I29" s="78">
        <v>25385</v>
      </c>
      <c r="J29" s="71" t="s">
        <v>41</v>
      </c>
      <c r="K29" s="74">
        <v>371.36</v>
      </c>
      <c r="L29" s="74">
        <v>315.69</v>
      </c>
      <c r="M29" s="74">
        <v>55.67</v>
      </c>
      <c r="O29" s="8"/>
    </row>
    <row r="30" spans="1:15" x14ac:dyDescent="0.2">
      <c r="B30" s="71" t="s">
        <v>35</v>
      </c>
      <c r="C30" s="71" t="s">
        <v>99</v>
      </c>
      <c r="D30" s="75">
        <v>3</v>
      </c>
      <c r="E30" s="71" t="s">
        <v>37</v>
      </c>
      <c r="F30" s="71" t="s">
        <v>38</v>
      </c>
      <c r="G30" s="71" t="s">
        <v>39</v>
      </c>
      <c r="H30" s="71" t="s">
        <v>51</v>
      </c>
      <c r="I30" s="78">
        <v>29037</v>
      </c>
      <c r="J30" s="71" t="s">
        <v>41</v>
      </c>
      <c r="K30" s="74">
        <v>4461.96</v>
      </c>
      <c r="L30" s="74">
        <v>3244.47</v>
      </c>
      <c r="M30" s="74">
        <v>1217.49</v>
      </c>
      <c r="O30" s="8"/>
    </row>
    <row r="31" spans="1:15" x14ac:dyDescent="0.2">
      <c r="B31" s="71" t="s">
        <v>35</v>
      </c>
      <c r="C31" s="71" t="s">
        <v>66</v>
      </c>
      <c r="D31" s="75">
        <v>24</v>
      </c>
      <c r="E31" s="71" t="s">
        <v>37</v>
      </c>
      <c r="F31" s="71" t="s">
        <v>38</v>
      </c>
      <c r="G31" s="71" t="s">
        <v>39</v>
      </c>
      <c r="H31" s="71" t="s">
        <v>51</v>
      </c>
      <c r="I31" s="78">
        <v>25385</v>
      </c>
      <c r="J31" s="71" t="s">
        <v>41</v>
      </c>
      <c r="K31" s="74">
        <v>1548.41</v>
      </c>
      <c r="L31" s="74">
        <v>1316.29</v>
      </c>
      <c r="M31" s="74">
        <v>232.12</v>
      </c>
      <c r="O31" s="8"/>
    </row>
    <row r="32" spans="1:15" x14ac:dyDescent="0.2">
      <c r="B32" s="71" t="s">
        <v>35</v>
      </c>
      <c r="C32" s="71" t="s">
        <v>105</v>
      </c>
      <c r="D32" s="75">
        <v>1</v>
      </c>
      <c r="E32" s="71" t="s">
        <v>37</v>
      </c>
      <c r="F32" s="71" t="s">
        <v>38</v>
      </c>
      <c r="G32" s="71" t="s">
        <v>39</v>
      </c>
      <c r="H32" s="71" t="s">
        <v>51</v>
      </c>
      <c r="I32" s="78">
        <v>32690</v>
      </c>
      <c r="J32" s="71" t="s">
        <v>41</v>
      </c>
      <c r="K32" s="74">
        <v>2787.14</v>
      </c>
      <c r="L32" s="74">
        <v>1526.17</v>
      </c>
      <c r="M32" s="74">
        <v>1260.97</v>
      </c>
      <c r="O32" s="8"/>
    </row>
    <row r="33" spans="2:15" x14ac:dyDescent="0.2">
      <c r="B33" s="71" t="s">
        <v>35</v>
      </c>
      <c r="C33" s="71" t="s">
        <v>89</v>
      </c>
      <c r="D33" s="75">
        <v>3</v>
      </c>
      <c r="E33" s="71" t="s">
        <v>37</v>
      </c>
      <c r="F33" s="71" t="s">
        <v>38</v>
      </c>
      <c r="G33" s="71" t="s">
        <v>39</v>
      </c>
      <c r="H33" s="71" t="s">
        <v>51</v>
      </c>
      <c r="I33" s="78">
        <v>36708</v>
      </c>
      <c r="J33" s="71" t="s">
        <v>41</v>
      </c>
      <c r="K33" s="74">
        <v>3690.5</v>
      </c>
      <c r="L33" s="74">
        <v>1113.44</v>
      </c>
      <c r="M33" s="74">
        <v>2577.06</v>
      </c>
      <c r="O33" s="8"/>
    </row>
    <row r="34" spans="2:15" x14ac:dyDescent="0.2">
      <c r="B34" s="71" t="s">
        <v>35</v>
      </c>
      <c r="C34" s="71" t="s">
        <v>123</v>
      </c>
      <c r="D34" s="75">
        <v>1</v>
      </c>
      <c r="E34" s="71" t="s">
        <v>37</v>
      </c>
      <c r="F34" s="71" t="s">
        <v>38</v>
      </c>
      <c r="G34" s="71" t="s">
        <v>39</v>
      </c>
      <c r="H34" s="71" t="s">
        <v>115</v>
      </c>
      <c r="I34" s="78">
        <v>33420</v>
      </c>
      <c r="J34" s="71" t="s">
        <v>41</v>
      </c>
      <c r="K34" s="74">
        <v>1766.78</v>
      </c>
      <c r="L34" s="74">
        <v>1766.78</v>
      </c>
      <c r="M34" s="74">
        <v>0</v>
      </c>
      <c r="O34" s="8"/>
    </row>
    <row r="35" spans="2:15" x14ac:dyDescent="0.2">
      <c r="B35" s="71" t="s">
        <v>35</v>
      </c>
      <c r="C35" s="71" t="s">
        <v>100</v>
      </c>
      <c r="D35" s="75">
        <v>1</v>
      </c>
      <c r="E35" s="71" t="s">
        <v>37</v>
      </c>
      <c r="F35" s="71" t="s">
        <v>38</v>
      </c>
      <c r="G35" s="71" t="s">
        <v>39</v>
      </c>
      <c r="H35" s="71" t="s">
        <v>51</v>
      </c>
      <c r="I35" s="78">
        <v>32690</v>
      </c>
      <c r="J35" s="71" t="s">
        <v>41</v>
      </c>
      <c r="K35" s="74">
        <v>3067.53</v>
      </c>
      <c r="L35" s="74">
        <v>1679.71</v>
      </c>
      <c r="M35" s="74">
        <v>1387.82</v>
      </c>
      <c r="O35" s="8"/>
    </row>
    <row r="36" spans="2:15" x14ac:dyDescent="0.2">
      <c r="B36" s="71" t="s">
        <v>35</v>
      </c>
      <c r="C36" s="71" t="s">
        <v>107</v>
      </c>
      <c r="D36" s="75">
        <v>1</v>
      </c>
      <c r="E36" s="71" t="s">
        <v>37</v>
      </c>
      <c r="F36" s="71" t="s">
        <v>38</v>
      </c>
      <c r="G36" s="71" t="s">
        <v>39</v>
      </c>
      <c r="H36" s="71" t="s">
        <v>51</v>
      </c>
      <c r="I36" s="78">
        <v>32690</v>
      </c>
      <c r="J36" s="71" t="s">
        <v>41</v>
      </c>
      <c r="K36" s="74">
        <v>40722.79</v>
      </c>
      <c r="L36" s="74">
        <v>22298.83</v>
      </c>
      <c r="M36" s="74">
        <v>18423.96</v>
      </c>
      <c r="O36" s="8"/>
    </row>
    <row r="37" spans="2:15" x14ac:dyDescent="0.2">
      <c r="B37" s="71" t="s">
        <v>35</v>
      </c>
      <c r="C37" s="71" t="s">
        <v>119</v>
      </c>
      <c r="D37" s="75">
        <v>2</v>
      </c>
      <c r="E37" s="71" t="s">
        <v>37</v>
      </c>
      <c r="F37" s="71" t="s">
        <v>38</v>
      </c>
      <c r="G37" s="71" t="s">
        <v>39</v>
      </c>
      <c r="H37" s="71" t="s">
        <v>115</v>
      </c>
      <c r="I37" s="78">
        <v>32325</v>
      </c>
      <c r="J37" s="71" t="s">
        <v>41</v>
      </c>
      <c r="K37" s="74">
        <v>14892.21</v>
      </c>
      <c r="L37" s="74">
        <v>14892.21</v>
      </c>
      <c r="M37" s="74">
        <v>0</v>
      </c>
      <c r="O37" s="8"/>
    </row>
    <row r="38" spans="2:15" x14ac:dyDescent="0.2">
      <c r="B38" s="71" t="s">
        <v>35</v>
      </c>
      <c r="C38" s="71" t="s">
        <v>119</v>
      </c>
      <c r="D38" s="75">
        <v>17</v>
      </c>
      <c r="E38" s="71" t="s">
        <v>37</v>
      </c>
      <c r="F38" s="71" t="s">
        <v>38</v>
      </c>
      <c r="G38" s="71" t="s">
        <v>39</v>
      </c>
      <c r="H38" s="71" t="s">
        <v>115</v>
      </c>
      <c r="I38" s="78">
        <v>33055</v>
      </c>
      <c r="J38" s="71" t="s">
        <v>41</v>
      </c>
      <c r="K38" s="74">
        <v>13510.69</v>
      </c>
      <c r="L38" s="74">
        <v>13510.69</v>
      </c>
      <c r="M38" s="74">
        <v>0</v>
      </c>
      <c r="O38" s="8"/>
    </row>
    <row r="39" spans="2:15" x14ac:dyDescent="0.2">
      <c r="B39" s="71" t="s">
        <v>35</v>
      </c>
      <c r="C39" s="71" t="s">
        <v>62</v>
      </c>
      <c r="D39" s="75">
        <v>1</v>
      </c>
      <c r="E39" s="71" t="s">
        <v>37</v>
      </c>
      <c r="F39" s="71" t="s">
        <v>38</v>
      </c>
      <c r="G39" s="71" t="s">
        <v>39</v>
      </c>
      <c r="H39" s="71" t="s">
        <v>51</v>
      </c>
      <c r="I39" s="78">
        <v>25385</v>
      </c>
      <c r="J39" s="71" t="s">
        <v>41</v>
      </c>
      <c r="K39" s="74">
        <v>2689.99</v>
      </c>
      <c r="L39" s="74">
        <v>2286.7399999999998</v>
      </c>
      <c r="M39" s="74">
        <v>403.25</v>
      </c>
      <c r="O39" s="8"/>
    </row>
    <row r="40" spans="2:15" x14ac:dyDescent="0.2">
      <c r="B40" s="71" t="s">
        <v>35</v>
      </c>
      <c r="C40" s="71" t="s">
        <v>54</v>
      </c>
      <c r="D40" s="75">
        <v>1</v>
      </c>
      <c r="E40" s="71" t="s">
        <v>37</v>
      </c>
      <c r="F40" s="71" t="s">
        <v>38</v>
      </c>
      <c r="G40" s="71" t="s">
        <v>39</v>
      </c>
      <c r="H40" s="71" t="s">
        <v>51</v>
      </c>
      <c r="I40" s="78">
        <v>25385</v>
      </c>
      <c r="J40" s="71" t="s">
        <v>41</v>
      </c>
      <c r="K40" s="74">
        <v>3615.86</v>
      </c>
      <c r="L40" s="74">
        <v>3073.81</v>
      </c>
      <c r="M40" s="74">
        <v>542.04999999999995</v>
      </c>
      <c r="O40" s="8"/>
    </row>
    <row r="41" spans="2:15" x14ac:dyDescent="0.2">
      <c r="B41" s="71" t="s">
        <v>35</v>
      </c>
      <c r="C41" s="71" t="s">
        <v>55</v>
      </c>
      <c r="D41" s="75">
        <v>3</v>
      </c>
      <c r="E41" s="71" t="s">
        <v>37</v>
      </c>
      <c r="F41" s="71" t="s">
        <v>38</v>
      </c>
      <c r="G41" s="71" t="s">
        <v>39</v>
      </c>
      <c r="H41" s="71" t="s">
        <v>51</v>
      </c>
      <c r="I41" s="78">
        <v>25385</v>
      </c>
      <c r="J41" s="71" t="s">
        <v>41</v>
      </c>
      <c r="K41" s="74">
        <v>27066.74</v>
      </c>
      <c r="L41" s="74">
        <v>23009.22</v>
      </c>
      <c r="M41" s="74">
        <v>4057.52</v>
      </c>
      <c r="O41" s="8"/>
    </row>
    <row r="42" spans="2:15" x14ac:dyDescent="0.2">
      <c r="B42" s="71" t="s">
        <v>35</v>
      </c>
      <c r="C42" s="71" t="s">
        <v>91</v>
      </c>
      <c r="D42" s="75">
        <v>1</v>
      </c>
      <c r="E42" s="71" t="s">
        <v>37</v>
      </c>
      <c r="F42" s="71" t="s">
        <v>38</v>
      </c>
      <c r="G42" s="71" t="s">
        <v>39</v>
      </c>
      <c r="H42" s="71" t="s">
        <v>51</v>
      </c>
      <c r="I42" s="78">
        <v>32690</v>
      </c>
      <c r="J42" s="71" t="s">
        <v>41</v>
      </c>
      <c r="K42" s="74">
        <v>1111.28</v>
      </c>
      <c r="L42" s="74">
        <v>608.51</v>
      </c>
      <c r="M42" s="74">
        <v>502.77</v>
      </c>
      <c r="O42" s="8"/>
    </row>
    <row r="43" spans="2:15" x14ac:dyDescent="0.2">
      <c r="B43" s="71" t="s">
        <v>35</v>
      </c>
      <c r="C43" s="71" t="s">
        <v>74</v>
      </c>
      <c r="D43" s="75">
        <v>1</v>
      </c>
      <c r="E43" s="71" t="s">
        <v>37</v>
      </c>
      <c r="F43" s="71" t="s">
        <v>38</v>
      </c>
      <c r="G43" s="71" t="s">
        <v>39</v>
      </c>
      <c r="H43" s="71" t="s">
        <v>51</v>
      </c>
      <c r="I43" s="78">
        <v>29037</v>
      </c>
      <c r="J43" s="71" t="s">
        <v>41</v>
      </c>
      <c r="K43" s="74">
        <v>899.33</v>
      </c>
      <c r="L43" s="74">
        <v>653.94000000000005</v>
      </c>
      <c r="M43" s="74">
        <v>245.39</v>
      </c>
      <c r="O43" s="8"/>
    </row>
    <row r="44" spans="2:15" x14ac:dyDescent="0.2">
      <c r="B44" s="71" t="s">
        <v>35</v>
      </c>
      <c r="C44" s="71" t="s">
        <v>104</v>
      </c>
      <c r="D44" s="75">
        <v>6</v>
      </c>
      <c r="E44" s="71" t="s">
        <v>37</v>
      </c>
      <c r="F44" s="71" t="s">
        <v>38</v>
      </c>
      <c r="G44" s="71" t="s">
        <v>39</v>
      </c>
      <c r="H44" s="71" t="s">
        <v>51</v>
      </c>
      <c r="I44" s="78">
        <v>33055</v>
      </c>
      <c r="J44" s="71" t="s">
        <v>41</v>
      </c>
      <c r="K44" s="74">
        <v>4351.6499999999996</v>
      </c>
      <c r="L44" s="74">
        <v>2293.3200000000002</v>
      </c>
      <c r="M44" s="74">
        <v>2058.33</v>
      </c>
      <c r="O44" s="8"/>
    </row>
    <row r="45" spans="2:15" x14ac:dyDescent="0.2">
      <c r="B45" s="71" t="s">
        <v>35</v>
      </c>
      <c r="C45" s="71" t="s">
        <v>78</v>
      </c>
      <c r="D45" s="75">
        <v>10</v>
      </c>
      <c r="E45" s="71" t="s">
        <v>37</v>
      </c>
      <c r="F45" s="71" t="s">
        <v>38</v>
      </c>
      <c r="G45" s="71" t="s">
        <v>39</v>
      </c>
      <c r="H45" s="71" t="s">
        <v>51</v>
      </c>
      <c r="I45" s="78">
        <v>22098</v>
      </c>
      <c r="J45" s="71" t="s">
        <v>41</v>
      </c>
      <c r="K45" s="74">
        <v>39415.4</v>
      </c>
      <c r="L45" s="74">
        <v>36042.199999999997</v>
      </c>
      <c r="M45" s="74">
        <v>3373.2</v>
      </c>
      <c r="O45" s="8"/>
    </row>
    <row r="46" spans="2:15" x14ac:dyDescent="0.2">
      <c r="B46" s="71" t="s">
        <v>35</v>
      </c>
      <c r="C46" s="71" t="s">
        <v>87</v>
      </c>
      <c r="D46" s="75">
        <v>3</v>
      </c>
      <c r="E46" s="71" t="s">
        <v>37</v>
      </c>
      <c r="F46" s="71" t="s">
        <v>38</v>
      </c>
      <c r="G46" s="71" t="s">
        <v>39</v>
      </c>
      <c r="H46" s="71" t="s">
        <v>51</v>
      </c>
      <c r="I46" s="78">
        <v>25385</v>
      </c>
      <c r="J46" s="71" t="s">
        <v>41</v>
      </c>
      <c r="K46" s="74">
        <v>12833.43</v>
      </c>
      <c r="L46" s="74">
        <v>10909.6</v>
      </c>
      <c r="M46" s="74">
        <v>1923.83</v>
      </c>
      <c r="O46" s="8"/>
    </row>
    <row r="47" spans="2:15" x14ac:dyDescent="0.2">
      <c r="B47" s="71" t="s">
        <v>35</v>
      </c>
      <c r="C47" s="71" t="s">
        <v>102</v>
      </c>
      <c r="D47" s="75">
        <v>1</v>
      </c>
      <c r="E47" s="71" t="s">
        <v>37</v>
      </c>
      <c r="F47" s="71" t="s">
        <v>38</v>
      </c>
      <c r="G47" s="71" t="s">
        <v>39</v>
      </c>
      <c r="H47" s="71" t="s">
        <v>51</v>
      </c>
      <c r="I47" s="78">
        <v>28672</v>
      </c>
      <c r="J47" s="71" t="s">
        <v>41</v>
      </c>
      <c r="K47" s="74">
        <v>27427.87</v>
      </c>
      <c r="L47" s="74">
        <v>20355.91</v>
      </c>
      <c r="M47" s="74">
        <v>7071.96</v>
      </c>
      <c r="O47" s="8"/>
    </row>
    <row r="48" spans="2:15" x14ac:dyDescent="0.2">
      <c r="B48" s="71" t="s">
        <v>35</v>
      </c>
      <c r="C48" s="71" t="s">
        <v>101</v>
      </c>
      <c r="D48" s="75">
        <v>1</v>
      </c>
      <c r="E48" s="71" t="s">
        <v>37</v>
      </c>
      <c r="F48" s="71" t="s">
        <v>38</v>
      </c>
      <c r="G48" s="71" t="s">
        <v>39</v>
      </c>
      <c r="H48" s="71" t="s">
        <v>51</v>
      </c>
      <c r="I48" s="78">
        <v>28672</v>
      </c>
      <c r="J48" s="71" t="s">
        <v>41</v>
      </c>
      <c r="K48" s="74">
        <v>3542.97</v>
      </c>
      <c r="L48" s="74">
        <v>2629.46</v>
      </c>
      <c r="M48" s="74">
        <v>913.51</v>
      </c>
      <c r="O48" s="8"/>
    </row>
    <row r="49" spans="2:15" x14ac:dyDescent="0.2">
      <c r="B49" s="71" t="s">
        <v>35</v>
      </c>
      <c r="C49" s="71" t="s">
        <v>57</v>
      </c>
      <c r="D49" s="75">
        <v>1</v>
      </c>
      <c r="E49" s="71" t="s">
        <v>37</v>
      </c>
      <c r="F49" s="71" t="s">
        <v>38</v>
      </c>
      <c r="G49" s="71" t="s">
        <v>39</v>
      </c>
      <c r="H49" s="71" t="s">
        <v>51</v>
      </c>
      <c r="I49" s="78">
        <v>27576</v>
      </c>
      <c r="J49" s="71" t="s">
        <v>41</v>
      </c>
      <c r="K49" s="74">
        <v>12099.53</v>
      </c>
      <c r="L49" s="74">
        <v>9481.59</v>
      </c>
      <c r="M49" s="74">
        <v>2617.94</v>
      </c>
      <c r="O49" s="8"/>
    </row>
    <row r="50" spans="2:15" x14ac:dyDescent="0.2">
      <c r="B50" s="71" t="s">
        <v>35</v>
      </c>
      <c r="C50" s="71" t="s">
        <v>63</v>
      </c>
      <c r="D50" s="75">
        <v>1</v>
      </c>
      <c r="E50" s="71" t="s">
        <v>37</v>
      </c>
      <c r="F50" s="71" t="s">
        <v>38</v>
      </c>
      <c r="G50" s="71" t="s">
        <v>39</v>
      </c>
      <c r="H50" s="71" t="s">
        <v>51</v>
      </c>
      <c r="I50" s="78">
        <v>29037</v>
      </c>
      <c r="J50" s="71" t="s">
        <v>41</v>
      </c>
      <c r="K50" s="74">
        <v>5088.78</v>
      </c>
      <c r="L50" s="74">
        <v>3700.26</v>
      </c>
      <c r="M50" s="74">
        <v>1388.52</v>
      </c>
      <c r="O50" s="8"/>
    </row>
    <row r="51" spans="2:15" x14ac:dyDescent="0.2">
      <c r="B51" s="71" t="s">
        <v>35</v>
      </c>
      <c r="C51" s="71" t="s">
        <v>88</v>
      </c>
      <c r="D51" s="75">
        <v>1</v>
      </c>
      <c r="E51" s="71" t="s">
        <v>37</v>
      </c>
      <c r="F51" s="71" t="s">
        <v>38</v>
      </c>
      <c r="G51" s="71" t="s">
        <v>39</v>
      </c>
      <c r="H51" s="71" t="s">
        <v>51</v>
      </c>
      <c r="I51" s="78">
        <v>26115</v>
      </c>
      <c r="J51" s="71" t="s">
        <v>41</v>
      </c>
      <c r="K51" s="74">
        <v>1972.41</v>
      </c>
      <c r="L51" s="74">
        <v>1637.8</v>
      </c>
      <c r="M51" s="74">
        <v>334.61</v>
      </c>
      <c r="O51" s="8"/>
    </row>
    <row r="52" spans="2:15" x14ac:dyDescent="0.2">
      <c r="B52" s="71" t="s">
        <v>35</v>
      </c>
      <c r="C52" s="71" t="s">
        <v>46</v>
      </c>
      <c r="D52" s="75">
        <v>1</v>
      </c>
      <c r="E52" s="71" t="s">
        <v>37</v>
      </c>
      <c r="F52" s="71" t="s">
        <v>38</v>
      </c>
      <c r="G52" s="71" t="s">
        <v>39</v>
      </c>
      <c r="H52" s="71" t="s">
        <v>45</v>
      </c>
      <c r="I52" s="78">
        <v>35977</v>
      </c>
      <c r="J52" s="71" t="s">
        <v>41</v>
      </c>
      <c r="K52" s="74">
        <v>175139.92</v>
      </c>
      <c r="L52" s="74">
        <v>57384.45</v>
      </c>
      <c r="M52" s="74">
        <v>117755.47</v>
      </c>
      <c r="O52" s="8"/>
    </row>
    <row r="53" spans="2:15" x14ac:dyDescent="0.2">
      <c r="B53" s="71" t="s">
        <v>35</v>
      </c>
      <c r="C53" s="71" t="s">
        <v>64</v>
      </c>
      <c r="D53" s="75">
        <v>3</v>
      </c>
      <c r="E53" s="71" t="s">
        <v>37</v>
      </c>
      <c r="F53" s="71" t="s">
        <v>38</v>
      </c>
      <c r="G53" s="71" t="s">
        <v>39</v>
      </c>
      <c r="H53" s="71" t="s">
        <v>51</v>
      </c>
      <c r="I53" s="78">
        <v>25385</v>
      </c>
      <c r="J53" s="71" t="s">
        <v>41</v>
      </c>
      <c r="K53" s="74">
        <v>4668.66</v>
      </c>
      <c r="L53" s="74">
        <v>3968.79</v>
      </c>
      <c r="M53" s="74">
        <v>699.87</v>
      </c>
      <c r="O53" s="8"/>
    </row>
    <row r="54" spans="2:15" x14ac:dyDescent="0.2">
      <c r="B54" s="71" t="s">
        <v>35</v>
      </c>
      <c r="C54" s="71" t="s">
        <v>103</v>
      </c>
      <c r="D54" s="75">
        <v>6</v>
      </c>
      <c r="E54" s="71" t="s">
        <v>37</v>
      </c>
      <c r="F54" s="71" t="s">
        <v>38</v>
      </c>
      <c r="G54" s="71" t="s">
        <v>39</v>
      </c>
      <c r="H54" s="71" t="s">
        <v>51</v>
      </c>
      <c r="I54" s="78">
        <v>32690</v>
      </c>
      <c r="J54" s="71" t="s">
        <v>41</v>
      </c>
      <c r="K54" s="74">
        <v>10744.15</v>
      </c>
      <c r="L54" s="74">
        <v>5883.24</v>
      </c>
      <c r="M54" s="74">
        <v>4860.91</v>
      </c>
      <c r="O54" s="8"/>
    </row>
    <row r="55" spans="2:15" x14ac:dyDescent="0.2">
      <c r="B55" s="71" t="s">
        <v>35</v>
      </c>
      <c r="C55" s="71" t="s">
        <v>117</v>
      </c>
      <c r="D55" s="75">
        <v>1</v>
      </c>
      <c r="E55" s="71" t="s">
        <v>37</v>
      </c>
      <c r="F55" s="71" t="s">
        <v>38</v>
      </c>
      <c r="G55" s="71" t="s">
        <v>39</v>
      </c>
      <c r="H55" s="71" t="s">
        <v>115</v>
      </c>
      <c r="I55" s="78">
        <v>25750</v>
      </c>
      <c r="J55" s="71" t="s">
        <v>41</v>
      </c>
      <c r="K55" s="74">
        <v>385.69</v>
      </c>
      <c r="L55" s="74">
        <v>385.69</v>
      </c>
      <c r="M55" s="74">
        <v>0</v>
      </c>
      <c r="O55" s="8"/>
    </row>
    <row r="56" spans="2:15" x14ac:dyDescent="0.2">
      <c r="B56" s="71" t="s">
        <v>35</v>
      </c>
      <c r="C56" s="71" t="s">
        <v>82</v>
      </c>
      <c r="D56" s="75">
        <v>1</v>
      </c>
      <c r="E56" s="71" t="s">
        <v>37</v>
      </c>
      <c r="F56" s="71" t="s">
        <v>38</v>
      </c>
      <c r="G56" s="71" t="s">
        <v>39</v>
      </c>
      <c r="H56" s="71" t="s">
        <v>51</v>
      </c>
      <c r="I56" s="78">
        <v>22098</v>
      </c>
      <c r="J56" s="71" t="s">
        <v>41</v>
      </c>
      <c r="K56" s="74">
        <v>75077.570000000007</v>
      </c>
      <c r="L56" s="74">
        <v>68652.37</v>
      </c>
      <c r="M56" s="74">
        <v>6425.2</v>
      </c>
      <c r="O56" s="8"/>
    </row>
    <row r="57" spans="2:15" x14ac:dyDescent="0.2">
      <c r="B57" s="71" t="s">
        <v>35</v>
      </c>
      <c r="C57" s="71" t="s">
        <v>60</v>
      </c>
      <c r="D57" s="75">
        <v>3</v>
      </c>
      <c r="E57" s="71" t="s">
        <v>37</v>
      </c>
      <c r="F57" s="71" t="s">
        <v>38</v>
      </c>
      <c r="G57" s="71" t="s">
        <v>39</v>
      </c>
      <c r="H57" s="71" t="s">
        <v>51</v>
      </c>
      <c r="I57" s="78">
        <v>22098</v>
      </c>
      <c r="J57" s="71" t="s">
        <v>41</v>
      </c>
      <c r="K57" s="74">
        <v>3747.21</v>
      </c>
      <c r="L57" s="74">
        <v>3426.52</v>
      </c>
      <c r="M57" s="74">
        <v>320.69</v>
      </c>
      <c r="O57" s="8"/>
    </row>
    <row r="58" spans="2:15" x14ac:dyDescent="0.2">
      <c r="B58" s="71" t="s">
        <v>35</v>
      </c>
      <c r="C58" s="71" t="s">
        <v>83</v>
      </c>
      <c r="D58" s="75">
        <v>3</v>
      </c>
      <c r="E58" s="71" t="s">
        <v>37</v>
      </c>
      <c r="F58" s="71" t="s">
        <v>38</v>
      </c>
      <c r="G58" s="71" t="s">
        <v>39</v>
      </c>
      <c r="H58" s="71" t="s">
        <v>51</v>
      </c>
      <c r="I58" s="78">
        <v>29037</v>
      </c>
      <c r="J58" s="71" t="s">
        <v>41</v>
      </c>
      <c r="K58" s="74">
        <v>10563.84</v>
      </c>
      <c r="L58" s="74">
        <v>7681.4</v>
      </c>
      <c r="M58" s="74">
        <v>2882.44</v>
      </c>
      <c r="O58" s="8"/>
    </row>
    <row r="59" spans="2:15" x14ac:dyDescent="0.2">
      <c r="B59" s="71" t="s">
        <v>35</v>
      </c>
      <c r="C59" s="71" t="s">
        <v>124</v>
      </c>
      <c r="D59" s="75">
        <v>1</v>
      </c>
      <c r="E59" s="71" t="s">
        <v>37</v>
      </c>
      <c r="F59" s="71" t="s">
        <v>38</v>
      </c>
      <c r="G59" s="71" t="s">
        <v>39</v>
      </c>
      <c r="H59" s="71" t="s">
        <v>115</v>
      </c>
      <c r="I59" s="78">
        <v>26481</v>
      </c>
      <c r="J59" s="71" t="s">
        <v>41</v>
      </c>
      <c r="K59" s="74">
        <v>535.46</v>
      </c>
      <c r="L59" s="74">
        <v>535.46</v>
      </c>
      <c r="M59" s="74">
        <v>0</v>
      </c>
      <c r="O59" s="8"/>
    </row>
    <row r="60" spans="2:15" x14ac:dyDescent="0.2">
      <c r="B60" s="71" t="s">
        <v>35</v>
      </c>
      <c r="C60" s="71" t="s">
        <v>120</v>
      </c>
      <c r="D60" s="75">
        <v>1</v>
      </c>
      <c r="E60" s="71" t="s">
        <v>37</v>
      </c>
      <c r="F60" s="71" t="s">
        <v>38</v>
      </c>
      <c r="G60" s="71" t="s">
        <v>39</v>
      </c>
      <c r="H60" s="71" t="s">
        <v>115</v>
      </c>
      <c r="I60" s="78">
        <v>36342</v>
      </c>
      <c r="J60" s="71" t="s">
        <v>41</v>
      </c>
      <c r="K60" s="74">
        <v>5453.72</v>
      </c>
      <c r="L60" s="74">
        <v>5453.72</v>
      </c>
      <c r="M60" s="74">
        <v>0</v>
      </c>
      <c r="O60" s="8"/>
    </row>
    <row r="61" spans="2:15" x14ac:dyDescent="0.2">
      <c r="B61" s="71" t="s">
        <v>35</v>
      </c>
      <c r="C61" s="71" t="s">
        <v>58</v>
      </c>
      <c r="D61" s="75">
        <v>1</v>
      </c>
      <c r="E61" s="71" t="s">
        <v>37</v>
      </c>
      <c r="F61" s="71" t="s">
        <v>38</v>
      </c>
      <c r="G61" s="71" t="s">
        <v>39</v>
      </c>
      <c r="H61" s="71" t="s">
        <v>51</v>
      </c>
      <c r="I61" s="78">
        <v>25385</v>
      </c>
      <c r="J61" s="71" t="s">
        <v>41</v>
      </c>
      <c r="K61" s="74">
        <v>1330.14</v>
      </c>
      <c r="L61" s="74">
        <v>1130.74</v>
      </c>
      <c r="M61" s="74">
        <v>199.4</v>
      </c>
      <c r="O61" s="8"/>
    </row>
    <row r="62" spans="2:15" x14ac:dyDescent="0.2">
      <c r="B62" s="71" t="s">
        <v>35</v>
      </c>
      <c r="C62" s="71" t="s">
        <v>65</v>
      </c>
      <c r="D62" s="75">
        <v>1</v>
      </c>
      <c r="E62" s="71" t="s">
        <v>37</v>
      </c>
      <c r="F62" s="71" t="s">
        <v>38</v>
      </c>
      <c r="G62" s="71" t="s">
        <v>39</v>
      </c>
      <c r="H62" s="71" t="s">
        <v>51</v>
      </c>
      <c r="I62" s="78">
        <v>25385</v>
      </c>
      <c r="J62" s="71" t="s">
        <v>41</v>
      </c>
      <c r="K62" s="74">
        <v>29537.09</v>
      </c>
      <c r="L62" s="74">
        <v>25109.25</v>
      </c>
      <c r="M62" s="74">
        <v>4427.84</v>
      </c>
      <c r="O62" s="8"/>
    </row>
    <row r="63" spans="2:15" x14ac:dyDescent="0.2">
      <c r="B63" s="71" t="s">
        <v>35</v>
      </c>
      <c r="C63" s="71" t="s">
        <v>56</v>
      </c>
      <c r="D63" s="75">
        <v>4</v>
      </c>
      <c r="E63" s="71" t="s">
        <v>37</v>
      </c>
      <c r="F63" s="71" t="s">
        <v>38</v>
      </c>
      <c r="G63" s="71" t="s">
        <v>39</v>
      </c>
      <c r="H63" s="71" t="s">
        <v>51</v>
      </c>
      <c r="I63" s="78">
        <v>22098</v>
      </c>
      <c r="J63" s="71" t="s">
        <v>41</v>
      </c>
      <c r="K63" s="74">
        <v>89642.880000000005</v>
      </c>
      <c r="L63" s="74">
        <v>81971.17</v>
      </c>
      <c r="M63" s="74">
        <v>7671.71</v>
      </c>
      <c r="O63" s="8"/>
    </row>
    <row r="64" spans="2:15" x14ac:dyDescent="0.2">
      <c r="B64" s="71" t="s">
        <v>35</v>
      </c>
      <c r="C64" s="71" t="s">
        <v>90</v>
      </c>
      <c r="D64" s="75">
        <v>1</v>
      </c>
      <c r="E64" s="71" t="s">
        <v>37</v>
      </c>
      <c r="F64" s="71" t="s">
        <v>38</v>
      </c>
      <c r="G64" s="71" t="s">
        <v>39</v>
      </c>
      <c r="H64" s="71" t="s">
        <v>51</v>
      </c>
      <c r="I64" s="78">
        <v>29037</v>
      </c>
      <c r="J64" s="71" t="s">
        <v>41</v>
      </c>
      <c r="K64" s="74">
        <v>22285.81</v>
      </c>
      <c r="L64" s="74">
        <v>16204.92</v>
      </c>
      <c r="M64" s="74">
        <v>6080.89</v>
      </c>
      <c r="O64" s="8"/>
    </row>
    <row r="65" spans="2:15" x14ac:dyDescent="0.2">
      <c r="B65" s="71" t="s">
        <v>35</v>
      </c>
      <c r="C65" s="71" t="s">
        <v>85</v>
      </c>
      <c r="D65" s="75">
        <v>1</v>
      </c>
      <c r="E65" s="71" t="s">
        <v>37</v>
      </c>
      <c r="F65" s="71" t="s">
        <v>38</v>
      </c>
      <c r="G65" s="71" t="s">
        <v>39</v>
      </c>
      <c r="H65" s="71" t="s">
        <v>51</v>
      </c>
      <c r="I65" s="78">
        <v>28672</v>
      </c>
      <c r="J65" s="71" t="s">
        <v>41</v>
      </c>
      <c r="K65" s="74">
        <v>2997.65</v>
      </c>
      <c r="L65" s="74">
        <v>2224.7399999999998</v>
      </c>
      <c r="M65" s="74">
        <v>772.91</v>
      </c>
      <c r="O65" s="8"/>
    </row>
    <row r="66" spans="2:15" x14ac:dyDescent="0.2">
      <c r="B66" s="71" t="s">
        <v>35</v>
      </c>
      <c r="C66" s="71" t="s">
        <v>61</v>
      </c>
      <c r="D66" s="75">
        <v>9</v>
      </c>
      <c r="E66" s="71" t="s">
        <v>37</v>
      </c>
      <c r="F66" s="71" t="s">
        <v>38</v>
      </c>
      <c r="G66" s="71" t="s">
        <v>39</v>
      </c>
      <c r="H66" s="71" t="s">
        <v>51</v>
      </c>
      <c r="I66" s="78">
        <v>22098</v>
      </c>
      <c r="J66" s="71" t="s">
        <v>41</v>
      </c>
      <c r="K66" s="74">
        <v>31155.46</v>
      </c>
      <c r="L66" s="74">
        <v>28489.15</v>
      </c>
      <c r="M66" s="74">
        <v>2666.31</v>
      </c>
      <c r="O66" s="8"/>
    </row>
    <row r="67" spans="2:15" x14ac:dyDescent="0.2">
      <c r="B67" s="71" t="s">
        <v>35</v>
      </c>
      <c r="C67" s="71" t="s">
        <v>79</v>
      </c>
      <c r="D67" s="75">
        <v>3</v>
      </c>
      <c r="E67" s="71" t="s">
        <v>37</v>
      </c>
      <c r="F67" s="71" t="s">
        <v>38</v>
      </c>
      <c r="G67" s="71" t="s">
        <v>39</v>
      </c>
      <c r="H67" s="71" t="s">
        <v>51</v>
      </c>
      <c r="I67" s="78">
        <v>25385</v>
      </c>
      <c r="J67" s="71" t="s">
        <v>41</v>
      </c>
      <c r="K67" s="74">
        <v>8225.25</v>
      </c>
      <c r="L67" s="74">
        <v>6992.22</v>
      </c>
      <c r="M67" s="74">
        <v>1233.03</v>
      </c>
      <c r="O67" s="8"/>
    </row>
    <row r="68" spans="2:15" x14ac:dyDescent="0.2">
      <c r="B68" s="71" t="s">
        <v>35</v>
      </c>
      <c r="C68" s="71" t="s">
        <v>86</v>
      </c>
      <c r="D68" s="75">
        <v>3</v>
      </c>
      <c r="E68" s="71" t="s">
        <v>37</v>
      </c>
      <c r="F68" s="71" t="s">
        <v>38</v>
      </c>
      <c r="G68" s="71" t="s">
        <v>39</v>
      </c>
      <c r="H68" s="71" t="s">
        <v>51</v>
      </c>
      <c r="I68" s="78">
        <v>29037</v>
      </c>
      <c r="J68" s="71" t="s">
        <v>41</v>
      </c>
      <c r="K68" s="74">
        <v>23612.68</v>
      </c>
      <c r="L68" s="74">
        <v>17169.740000000002</v>
      </c>
      <c r="M68" s="74">
        <v>6442.94</v>
      </c>
      <c r="O68" s="8"/>
    </row>
    <row r="69" spans="2:15" x14ac:dyDescent="0.2">
      <c r="B69" s="71" t="s">
        <v>35</v>
      </c>
      <c r="C69" s="71" t="s">
        <v>68</v>
      </c>
      <c r="D69" s="75">
        <v>1</v>
      </c>
      <c r="E69" s="71" t="s">
        <v>37</v>
      </c>
      <c r="F69" s="71" t="s">
        <v>38</v>
      </c>
      <c r="G69" s="71" t="s">
        <v>39</v>
      </c>
      <c r="H69" s="71" t="s">
        <v>51</v>
      </c>
      <c r="I69" s="78">
        <v>22098</v>
      </c>
      <c r="J69" s="71" t="s">
        <v>41</v>
      </c>
      <c r="K69" s="74">
        <v>14405.52</v>
      </c>
      <c r="L69" s="74">
        <v>13172.68</v>
      </c>
      <c r="M69" s="74">
        <v>1232.8399999999999</v>
      </c>
      <c r="O69" s="8"/>
    </row>
    <row r="70" spans="2:15" x14ac:dyDescent="0.2">
      <c r="B70" s="71" t="s">
        <v>35</v>
      </c>
      <c r="C70" s="71" t="s">
        <v>70</v>
      </c>
      <c r="D70" s="75">
        <v>1</v>
      </c>
      <c r="E70" s="71" t="s">
        <v>37</v>
      </c>
      <c r="F70" s="71" t="s">
        <v>38</v>
      </c>
      <c r="G70" s="71" t="s">
        <v>39</v>
      </c>
      <c r="H70" s="71" t="s">
        <v>51</v>
      </c>
      <c r="I70" s="78">
        <v>25385</v>
      </c>
      <c r="J70" s="71" t="s">
        <v>41</v>
      </c>
      <c r="K70" s="74">
        <v>2411.67</v>
      </c>
      <c r="L70" s="74">
        <v>2050.14</v>
      </c>
      <c r="M70" s="74">
        <v>361.53</v>
      </c>
      <c r="O70" s="8"/>
    </row>
    <row r="71" spans="2:15" x14ac:dyDescent="0.2">
      <c r="B71" s="71" t="s">
        <v>35</v>
      </c>
      <c r="C71" s="71" t="s">
        <v>122</v>
      </c>
      <c r="D71" s="75">
        <v>1</v>
      </c>
      <c r="E71" s="71" t="s">
        <v>37</v>
      </c>
      <c r="F71" s="71" t="s">
        <v>38</v>
      </c>
      <c r="G71" s="71" t="s">
        <v>39</v>
      </c>
      <c r="H71" s="71" t="s">
        <v>115</v>
      </c>
      <c r="I71" s="78">
        <v>30864</v>
      </c>
      <c r="J71" s="71" t="s">
        <v>41</v>
      </c>
      <c r="K71" s="74">
        <v>37225.760000000002</v>
      </c>
      <c r="L71" s="74">
        <v>37225.760000000002</v>
      </c>
      <c r="M71" s="74">
        <v>0</v>
      </c>
      <c r="O71" s="8"/>
    </row>
    <row r="72" spans="2:15" x14ac:dyDescent="0.2">
      <c r="B72" s="71" t="s">
        <v>35</v>
      </c>
      <c r="C72" s="71" t="s">
        <v>121</v>
      </c>
      <c r="D72" s="75">
        <v>1</v>
      </c>
      <c r="E72" s="71" t="s">
        <v>37</v>
      </c>
      <c r="F72" s="71" t="s">
        <v>38</v>
      </c>
      <c r="G72" s="71" t="s">
        <v>39</v>
      </c>
      <c r="H72" s="71" t="s">
        <v>115</v>
      </c>
      <c r="I72" s="78">
        <v>34151</v>
      </c>
      <c r="J72" s="71" t="s">
        <v>41</v>
      </c>
      <c r="K72" s="74">
        <v>2489.75</v>
      </c>
      <c r="L72" s="74">
        <v>2489.75</v>
      </c>
      <c r="M72" s="74">
        <v>0</v>
      </c>
      <c r="O72" s="8"/>
    </row>
    <row r="73" spans="2:15" x14ac:dyDescent="0.2">
      <c r="B73" s="71" t="s">
        <v>35</v>
      </c>
      <c r="C73" s="71" t="s">
        <v>40</v>
      </c>
      <c r="D73" s="75">
        <v>1</v>
      </c>
      <c r="E73" s="71" t="s">
        <v>37</v>
      </c>
      <c r="F73" s="71" t="s">
        <v>38</v>
      </c>
      <c r="G73" s="71" t="s">
        <v>39</v>
      </c>
      <c r="H73" s="71" t="s">
        <v>36</v>
      </c>
      <c r="I73" s="78">
        <v>24654</v>
      </c>
      <c r="J73" s="71" t="s">
        <v>41</v>
      </c>
      <c r="K73" s="74">
        <v>4243.12</v>
      </c>
      <c r="L73" s="74">
        <v>270.17</v>
      </c>
      <c r="M73" s="74">
        <v>3972.95</v>
      </c>
      <c r="O73" s="8"/>
    </row>
    <row r="74" spans="2:15" x14ac:dyDescent="0.2">
      <c r="B74" s="71" t="s">
        <v>35</v>
      </c>
      <c r="C74" s="71" t="s">
        <v>50</v>
      </c>
      <c r="D74" s="75">
        <v>1</v>
      </c>
      <c r="E74" s="71" t="s">
        <v>37</v>
      </c>
      <c r="F74" s="71" t="s">
        <v>38</v>
      </c>
      <c r="G74" s="71" t="s">
        <v>39</v>
      </c>
      <c r="H74" s="71" t="s">
        <v>45</v>
      </c>
      <c r="I74" s="78">
        <v>31229</v>
      </c>
      <c r="J74" s="71" t="s">
        <v>41</v>
      </c>
      <c r="K74" s="74">
        <v>2350.3200000000002</v>
      </c>
      <c r="L74" s="74">
        <v>1459.55</v>
      </c>
      <c r="M74" s="74">
        <v>890.77</v>
      </c>
      <c r="O74" s="8"/>
    </row>
    <row r="75" spans="2:15" x14ac:dyDescent="0.2">
      <c r="B75" s="71" t="s">
        <v>35</v>
      </c>
      <c r="C75" s="71" t="s">
        <v>71</v>
      </c>
      <c r="D75" s="75">
        <v>1</v>
      </c>
      <c r="E75" s="71" t="s">
        <v>37</v>
      </c>
      <c r="F75" s="71" t="s">
        <v>38</v>
      </c>
      <c r="G75" s="71" t="s">
        <v>39</v>
      </c>
      <c r="H75" s="71" t="s">
        <v>51</v>
      </c>
      <c r="I75" s="78">
        <v>22098</v>
      </c>
      <c r="J75" s="71" t="s">
        <v>41</v>
      </c>
      <c r="K75" s="74">
        <v>32529.18</v>
      </c>
      <c r="L75" s="74">
        <v>29745.31</v>
      </c>
      <c r="M75" s="74">
        <v>2783.87</v>
      </c>
      <c r="O75" s="8"/>
    </row>
    <row r="76" spans="2:15" x14ac:dyDescent="0.2">
      <c r="B76" s="71" t="s">
        <v>35</v>
      </c>
      <c r="C76" s="71" t="s">
        <v>73</v>
      </c>
      <c r="D76" s="75">
        <v>2</v>
      </c>
      <c r="E76" s="71" t="s">
        <v>37</v>
      </c>
      <c r="F76" s="71" t="s">
        <v>38</v>
      </c>
      <c r="G76" s="71" t="s">
        <v>39</v>
      </c>
      <c r="H76" s="71" t="s">
        <v>51</v>
      </c>
      <c r="I76" s="78">
        <v>22098</v>
      </c>
      <c r="J76" s="71" t="s">
        <v>41</v>
      </c>
      <c r="K76" s="74">
        <v>13429.33</v>
      </c>
      <c r="L76" s="74">
        <v>12280.04</v>
      </c>
      <c r="M76" s="74">
        <v>1149.29</v>
      </c>
      <c r="O76" s="8"/>
    </row>
    <row r="77" spans="2:15" x14ac:dyDescent="0.2">
      <c r="B77" s="71" t="s">
        <v>35</v>
      </c>
      <c r="C77" s="71" t="s">
        <v>93</v>
      </c>
      <c r="D77" s="75">
        <v>1</v>
      </c>
      <c r="E77" s="71" t="s">
        <v>37</v>
      </c>
      <c r="F77" s="71" t="s">
        <v>38</v>
      </c>
      <c r="G77" s="71" t="s">
        <v>39</v>
      </c>
      <c r="H77" s="71" t="s">
        <v>51</v>
      </c>
      <c r="I77" s="78">
        <v>37438</v>
      </c>
      <c r="J77" s="71" t="s">
        <v>41</v>
      </c>
      <c r="K77" s="74">
        <v>14068.75</v>
      </c>
      <c r="L77" s="74">
        <v>3567.81</v>
      </c>
      <c r="M77" s="74">
        <v>10500.94</v>
      </c>
      <c r="O77" s="8"/>
    </row>
    <row r="78" spans="2:15" x14ac:dyDescent="0.2">
      <c r="B78" s="71" t="s">
        <v>35</v>
      </c>
      <c r="C78" s="71" t="s">
        <v>94</v>
      </c>
      <c r="D78" s="75">
        <v>1</v>
      </c>
      <c r="E78" s="71" t="s">
        <v>37</v>
      </c>
      <c r="F78" s="71" t="s">
        <v>38</v>
      </c>
      <c r="G78" s="71" t="s">
        <v>39</v>
      </c>
      <c r="H78" s="71" t="s">
        <v>51</v>
      </c>
      <c r="I78" s="78">
        <v>37438</v>
      </c>
      <c r="J78" s="71" t="s">
        <v>41</v>
      </c>
      <c r="K78" s="74">
        <v>14068.75</v>
      </c>
      <c r="L78" s="74">
        <v>3567.81</v>
      </c>
      <c r="M78" s="74">
        <v>10500.94</v>
      </c>
      <c r="O78" s="8"/>
    </row>
    <row r="79" spans="2:15" x14ac:dyDescent="0.2">
      <c r="B79" s="71" t="s">
        <v>35</v>
      </c>
      <c r="C79" s="71" t="s">
        <v>95</v>
      </c>
      <c r="D79" s="75">
        <v>1</v>
      </c>
      <c r="E79" s="71" t="s">
        <v>37</v>
      </c>
      <c r="F79" s="71" t="s">
        <v>38</v>
      </c>
      <c r="G79" s="71" t="s">
        <v>39</v>
      </c>
      <c r="H79" s="71" t="s">
        <v>51</v>
      </c>
      <c r="I79" s="78">
        <v>37438</v>
      </c>
      <c r="J79" s="71" t="s">
        <v>41</v>
      </c>
      <c r="K79" s="74">
        <v>14068.75</v>
      </c>
      <c r="L79" s="74">
        <v>3567.81</v>
      </c>
      <c r="M79" s="74">
        <v>10500.94</v>
      </c>
      <c r="O79" s="8"/>
    </row>
    <row r="80" spans="2:15" x14ac:dyDescent="0.2">
      <c r="B80" s="71" t="s">
        <v>35</v>
      </c>
      <c r="C80" s="71" t="s">
        <v>96</v>
      </c>
      <c r="D80" s="75">
        <v>1</v>
      </c>
      <c r="E80" s="71" t="s">
        <v>37</v>
      </c>
      <c r="F80" s="71" t="s">
        <v>38</v>
      </c>
      <c r="G80" s="71" t="s">
        <v>39</v>
      </c>
      <c r="H80" s="71" t="s">
        <v>51</v>
      </c>
      <c r="I80" s="78">
        <v>37438</v>
      </c>
      <c r="J80" s="71" t="s">
        <v>41</v>
      </c>
      <c r="K80" s="74">
        <v>14068.75</v>
      </c>
      <c r="L80" s="74">
        <v>3567.81</v>
      </c>
      <c r="M80" s="74">
        <v>10500.94</v>
      </c>
      <c r="O80" s="8"/>
    </row>
    <row r="81" spans="2:15" x14ac:dyDescent="0.2">
      <c r="B81" s="71" t="s">
        <v>35</v>
      </c>
      <c r="C81" s="71" t="s">
        <v>77</v>
      </c>
      <c r="D81" s="75">
        <v>6</v>
      </c>
      <c r="E81" s="71" t="s">
        <v>37</v>
      </c>
      <c r="F81" s="71" t="s">
        <v>38</v>
      </c>
      <c r="G81" s="71" t="s">
        <v>39</v>
      </c>
      <c r="H81" s="71" t="s">
        <v>51</v>
      </c>
      <c r="I81" s="78">
        <v>30864</v>
      </c>
      <c r="J81" s="71" t="s">
        <v>41</v>
      </c>
      <c r="K81" s="74">
        <v>3385.63</v>
      </c>
      <c r="L81" s="74">
        <v>2179.21</v>
      </c>
      <c r="M81" s="74">
        <v>1206.42</v>
      </c>
      <c r="O81" s="8"/>
    </row>
    <row r="82" spans="2:15" x14ac:dyDescent="0.2">
      <c r="B82" s="71" t="s">
        <v>35</v>
      </c>
      <c r="C82" s="71" t="s">
        <v>106</v>
      </c>
      <c r="D82" s="75">
        <v>1</v>
      </c>
      <c r="E82" s="71" t="s">
        <v>37</v>
      </c>
      <c r="F82" s="71" t="s">
        <v>38</v>
      </c>
      <c r="G82" s="71" t="s">
        <v>39</v>
      </c>
      <c r="H82" s="71" t="s">
        <v>51</v>
      </c>
      <c r="I82" s="78">
        <v>32690</v>
      </c>
      <c r="J82" s="71" t="s">
        <v>41</v>
      </c>
      <c r="K82" s="74">
        <v>304005.21000000002</v>
      </c>
      <c r="L82" s="74">
        <v>166465.98000000001</v>
      </c>
      <c r="M82" s="74">
        <v>137539.23000000001</v>
      </c>
      <c r="O82" s="8"/>
    </row>
    <row r="83" spans="2:15" x14ac:dyDescent="0.2">
      <c r="B83" s="71" t="s">
        <v>35</v>
      </c>
      <c r="C83" s="71" t="s">
        <v>80</v>
      </c>
      <c r="D83" s="75">
        <v>3</v>
      </c>
      <c r="E83" s="71" t="s">
        <v>37</v>
      </c>
      <c r="F83" s="71" t="s">
        <v>38</v>
      </c>
      <c r="G83" s="71" t="s">
        <v>39</v>
      </c>
      <c r="H83" s="71" t="s">
        <v>51</v>
      </c>
      <c r="I83" s="78">
        <v>36708</v>
      </c>
      <c r="J83" s="71" t="s">
        <v>41</v>
      </c>
      <c r="K83" s="74">
        <v>3690.49</v>
      </c>
      <c r="L83" s="74">
        <v>1113.43</v>
      </c>
      <c r="M83" s="74">
        <v>2577.06</v>
      </c>
      <c r="O83" s="8"/>
    </row>
    <row r="84" spans="2:15" x14ac:dyDescent="0.2">
      <c r="B84" s="71" t="s">
        <v>35</v>
      </c>
      <c r="C84" s="71" t="s">
        <v>98</v>
      </c>
      <c r="D84" s="75">
        <v>1</v>
      </c>
      <c r="E84" s="71" t="s">
        <v>37</v>
      </c>
      <c r="F84" s="71" t="s">
        <v>38</v>
      </c>
      <c r="G84" s="71" t="s">
        <v>39</v>
      </c>
      <c r="H84" s="71" t="s">
        <v>51</v>
      </c>
      <c r="I84" s="78">
        <v>26846</v>
      </c>
      <c r="J84" s="71" t="s">
        <v>41</v>
      </c>
      <c r="K84" s="74">
        <v>3319.06</v>
      </c>
      <c r="L84" s="74">
        <v>2682.56</v>
      </c>
      <c r="M84" s="74">
        <v>636.5</v>
      </c>
      <c r="O84" s="8"/>
    </row>
    <row r="85" spans="2:15" x14ac:dyDescent="0.2">
      <c r="B85" s="71" t="s">
        <v>35</v>
      </c>
      <c r="C85" s="71" t="s">
        <v>84</v>
      </c>
      <c r="D85" s="75">
        <v>1</v>
      </c>
      <c r="E85" s="71" t="s">
        <v>37</v>
      </c>
      <c r="F85" s="71" t="s">
        <v>38</v>
      </c>
      <c r="G85" s="71" t="s">
        <v>39</v>
      </c>
      <c r="H85" s="71" t="s">
        <v>51</v>
      </c>
      <c r="I85" s="78">
        <v>36708</v>
      </c>
      <c r="J85" s="71" t="s">
        <v>41</v>
      </c>
      <c r="K85" s="74">
        <v>48856.76</v>
      </c>
      <c r="L85" s="74">
        <v>14740.24</v>
      </c>
      <c r="M85" s="74">
        <v>34116.519999999997</v>
      </c>
      <c r="O85" s="8"/>
    </row>
    <row r="86" spans="2:15" x14ac:dyDescent="0.2">
      <c r="B86" s="71" t="s">
        <v>35</v>
      </c>
      <c r="C86" s="71" t="s">
        <v>52</v>
      </c>
      <c r="D86" s="75">
        <v>1</v>
      </c>
      <c r="E86" s="71" t="s">
        <v>37</v>
      </c>
      <c r="F86" s="71" t="s">
        <v>38</v>
      </c>
      <c r="G86" s="71" t="s">
        <v>39</v>
      </c>
      <c r="H86" s="71" t="s">
        <v>51</v>
      </c>
      <c r="I86" s="78">
        <v>25385</v>
      </c>
      <c r="J86" s="71" t="s">
        <v>41</v>
      </c>
      <c r="K86" s="74">
        <v>7324.4</v>
      </c>
      <c r="L86" s="74">
        <v>6226.41</v>
      </c>
      <c r="M86" s="74">
        <v>1097.99</v>
      </c>
    </row>
    <row r="87" spans="2:15" x14ac:dyDescent="0.2">
      <c r="B87" s="71" t="s">
        <v>35</v>
      </c>
      <c r="C87" s="71" t="s">
        <v>69</v>
      </c>
      <c r="D87" s="75">
        <v>2</v>
      </c>
      <c r="E87" s="71" t="s">
        <v>37</v>
      </c>
      <c r="F87" s="71" t="s">
        <v>38</v>
      </c>
      <c r="G87" s="71" t="s">
        <v>39</v>
      </c>
      <c r="H87" s="71" t="s">
        <v>51</v>
      </c>
      <c r="I87" s="78">
        <v>24289</v>
      </c>
      <c r="J87" s="71" t="s">
        <v>41</v>
      </c>
      <c r="K87" s="74">
        <v>695.05</v>
      </c>
      <c r="L87" s="74">
        <v>608.54</v>
      </c>
      <c r="M87" s="74">
        <v>86.51</v>
      </c>
    </row>
    <row r="91" spans="2:15" x14ac:dyDescent="0.2">
      <c r="K91" s="158">
        <f>SUM(K3:K90)</f>
        <v>1512861.84</v>
      </c>
      <c r="L91" s="158">
        <f t="shared" ref="L91:M91" si="0">SUM(L3:L90)</f>
        <v>915225.92000000062</v>
      </c>
      <c r="M91" s="158">
        <f t="shared" si="0"/>
        <v>597635.92000000016</v>
      </c>
    </row>
  </sheetData>
  <sortState xmlns:xlrd2="http://schemas.microsoft.com/office/spreadsheetml/2017/richdata2" ref="C12:M83">
    <sortCondition ref="C12"/>
  </sortState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topLeftCell="A7" zoomScaleNormal="100" workbookViewId="0">
      <selection activeCell="N36" sqref="N36"/>
    </sheetView>
  </sheetViews>
  <sheetFormatPr defaultRowHeight="12.75" x14ac:dyDescent="0.2"/>
  <cols>
    <col min="1" max="1" width="19.42578125" customWidth="1"/>
    <col min="2" max="3" width="11.5703125" bestFit="1" customWidth="1"/>
    <col min="4" max="4" width="10.5703125" customWidth="1"/>
    <col min="5" max="6" width="10.5703125" style="141" customWidth="1"/>
    <col min="7" max="7" width="13.28515625" customWidth="1"/>
    <col min="8" max="8" width="10.42578125" customWidth="1"/>
    <col min="9" max="9" width="9.42578125" bestFit="1" customWidth="1"/>
    <col min="10" max="10" width="12" style="141" customWidth="1"/>
    <col min="11" max="11" width="9.28515625" bestFit="1" customWidth="1"/>
    <col min="14" max="14" width="9.28515625" bestFit="1" customWidth="1"/>
    <col min="15" max="15" width="10.42578125" customWidth="1"/>
    <col min="16" max="16" width="9.28515625" bestFit="1" customWidth="1"/>
  </cols>
  <sheetData>
    <row r="1" spans="1:17" x14ac:dyDescent="0.2">
      <c r="A1" s="138" t="s">
        <v>1559</v>
      </c>
    </row>
    <row r="2" spans="1:17" x14ac:dyDescent="0.2">
      <c r="A2" s="138" t="s">
        <v>37</v>
      </c>
    </row>
    <row r="4" spans="1:17" x14ac:dyDescent="0.2">
      <c r="A4" s="139" t="s">
        <v>1560</v>
      </c>
    </row>
    <row r="5" spans="1:17" x14ac:dyDescent="0.2">
      <c r="A5" s="140" t="s">
        <v>1563</v>
      </c>
      <c r="B5" s="140" t="s">
        <v>1564</v>
      </c>
      <c r="C5" s="140" t="s">
        <v>1565</v>
      </c>
      <c r="D5" s="140" t="s">
        <v>1566</v>
      </c>
      <c r="E5" s="140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</row>
    <row r="7" spans="1:17" ht="51" x14ac:dyDescent="0.2">
      <c r="A7" s="153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</row>
    <row r="8" spans="1:17" x14ac:dyDescent="0.2">
      <c r="B8" s="149"/>
      <c r="C8" s="149"/>
      <c r="D8" s="149"/>
      <c r="E8" s="150"/>
      <c r="F8" s="150"/>
      <c r="H8" s="150"/>
      <c r="I8" s="150"/>
    </row>
    <row r="9" spans="1:17" x14ac:dyDescent="0.2">
      <c r="A9" s="144" t="s">
        <v>42</v>
      </c>
      <c r="B9" s="149">
        <v>8486.27</v>
      </c>
      <c r="C9" s="149">
        <v>623.47</v>
      </c>
      <c r="D9" s="149">
        <v>7862.8</v>
      </c>
      <c r="E9" s="78">
        <v>22098</v>
      </c>
      <c r="F9" s="148" t="s">
        <v>1578</v>
      </c>
      <c r="G9" s="148" t="s">
        <v>1578</v>
      </c>
      <c r="H9" s="152">
        <v>0.1</v>
      </c>
      <c r="I9" s="155">
        <f>D9*H9</f>
        <v>786.28000000000009</v>
      </c>
      <c r="J9" s="148" t="s">
        <v>1578</v>
      </c>
      <c r="K9" s="134" t="s">
        <v>36</v>
      </c>
    </row>
    <row r="10" spans="1:17" x14ac:dyDescent="0.2">
      <c r="A10" s="144" t="s">
        <v>43</v>
      </c>
      <c r="B10" s="149">
        <v>4119.7299999999996</v>
      </c>
      <c r="C10" s="149">
        <v>227.72</v>
      </c>
      <c r="D10" s="149">
        <v>3892.01</v>
      </c>
      <c r="E10" s="78">
        <v>26846</v>
      </c>
      <c r="F10" s="148" t="s">
        <v>1578</v>
      </c>
      <c r="G10" s="148" t="s">
        <v>1578</v>
      </c>
      <c r="H10" s="152">
        <v>0.1</v>
      </c>
      <c r="I10" s="155">
        <f>D10*H10</f>
        <v>389.20100000000002</v>
      </c>
      <c r="J10" s="148" t="s">
        <v>1578</v>
      </c>
      <c r="K10" s="134" t="s">
        <v>36</v>
      </c>
    </row>
    <row r="11" spans="1:17" x14ac:dyDescent="0.2">
      <c r="A11" s="144" t="s">
        <v>44</v>
      </c>
      <c r="B11" s="159">
        <v>2021.29</v>
      </c>
      <c r="C11" s="159">
        <v>148.5</v>
      </c>
      <c r="D11" s="159">
        <v>1872.79</v>
      </c>
      <c r="E11" s="168">
        <v>22098</v>
      </c>
      <c r="F11" s="162" t="s">
        <v>1578</v>
      </c>
      <c r="G11" s="162" t="s">
        <v>1578</v>
      </c>
      <c r="H11" s="160">
        <v>0.1</v>
      </c>
      <c r="I11" s="161">
        <f>D11*H11</f>
        <v>187.279</v>
      </c>
      <c r="J11" s="162" t="s">
        <v>1578</v>
      </c>
      <c r="K11" s="134" t="s">
        <v>36</v>
      </c>
    </row>
    <row r="12" spans="1:17" x14ac:dyDescent="0.2">
      <c r="A12" s="150"/>
      <c r="B12" s="158">
        <f>SUM(B9:B11)</f>
        <v>14627.29</v>
      </c>
      <c r="C12" s="158">
        <f t="shared" ref="C12" si="0">SUM(C9:C11)</f>
        <v>999.69</v>
      </c>
      <c r="D12" s="158">
        <f t="shared" ref="D12" si="1">SUM(D9:D11)</f>
        <v>13627.600000000002</v>
      </c>
      <c r="E12" s="158"/>
      <c r="F12" s="197">
        <f t="shared" ref="F12:G12" si="2">SUM(F9:F11)</f>
        <v>0</v>
      </c>
      <c r="G12" s="197">
        <f t="shared" si="2"/>
        <v>0</v>
      </c>
      <c r="H12" s="152">
        <v>0.1</v>
      </c>
      <c r="I12" s="158">
        <f>SUM(I9:I11)</f>
        <v>1362.7600000000002</v>
      </c>
      <c r="J12" s="165">
        <f t="shared" ref="J12" si="3">SUM(J9:J11)</f>
        <v>0</v>
      </c>
      <c r="N12" s="158">
        <f>B12*H12</f>
        <v>1462.7290000000003</v>
      </c>
      <c r="O12" s="158">
        <f>C12*H12</f>
        <v>99.969000000000008</v>
      </c>
      <c r="P12" s="158">
        <f>N12-O12</f>
        <v>1362.7600000000002</v>
      </c>
      <c r="Q12" s="158">
        <f>J12</f>
        <v>0</v>
      </c>
    </row>
    <row r="13" spans="1:17" x14ac:dyDescent="0.2">
      <c r="A13" s="157" t="s">
        <v>1573</v>
      </c>
      <c r="B13" s="150"/>
      <c r="C13" s="150"/>
      <c r="D13" s="150"/>
      <c r="E13" s="150"/>
      <c r="F13" s="150"/>
      <c r="G13" s="150"/>
      <c r="H13" s="150"/>
    </row>
    <row r="14" spans="1:17" x14ac:dyDescent="0.2">
      <c r="A14" s="150"/>
      <c r="B14" s="150"/>
      <c r="C14" s="150"/>
      <c r="D14" s="150"/>
      <c r="E14" s="150"/>
      <c r="F14" s="150"/>
      <c r="G14" s="150"/>
      <c r="H14" s="150"/>
    </row>
    <row r="15" spans="1:17" x14ac:dyDescent="0.2">
      <c r="A15" s="139" t="s">
        <v>1561</v>
      </c>
      <c r="H15" s="141"/>
      <c r="I15" s="141"/>
      <c r="K15" s="141"/>
    </row>
    <row r="16" spans="1:17" s="141" customFormat="1" x14ac:dyDescent="0.2">
      <c r="A16" s="147" t="s">
        <v>1563</v>
      </c>
      <c r="B16" s="147" t="s">
        <v>1564</v>
      </c>
      <c r="C16" s="147" t="s">
        <v>1565</v>
      </c>
      <c r="D16" s="147" t="s">
        <v>1566</v>
      </c>
      <c r="E16" s="147" t="s">
        <v>1567</v>
      </c>
      <c r="F16" s="156" t="s">
        <v>1574</v>
      </c>
      <c r="G16" s="156" t="s">
        <v>1575</v>
      </c>
      <c r="H16" s="156" t="s">
        <v>1577</v>
      </c>
      <c r="I16" s="156" t="s">
        <v>1604</v>
      </c>
      <c r="J16" s="156" t="s">
        <v>1607</v>
      </c>
    </row>
    <row r="18" spans="1:17" s="141" customFormat="1" ht="51" x14ac:dyDescent="0.2">
      <c r="A18" s="153" t="s">
        <v>1576</v>
      </c>
      <c r="B18" s="151" t="s">
        <v>1570</v>
      </c>
      <c r="C18" s="151" t="s">
        <v>1569</v>
      </c>
      <c r="D18" s="151" t="s">
        <v>1568</v>
      </c>
      <c r="E18" s="167" t="s">
        <v>1589</v>
      </c>
      <c r="F18" s="167" t="s">
        <v>1603</v>
      </c>
      <c r="G18" s="154" t="s">
        <v>1572</v>
      </c>
      <c r="H18" s="151" t="s">
        <v>1571</v>
      </c>
      <c r="I18" s="154" t="s">
        <v>1605</v>
      </c>
      <c r="J18" s="154" t="s">
        <v>1606</v>
      </c>
    </row>
    <row r="19" spans="1:17" x14ac:dyDescent="0.2">
      <c r="E19"/>
      <c r="H19" s="150"/>
    </row>
    <row r="20" spans="1:17" x14ac:dyDescent="0.2">
      <c r="A20" s="144" t="s">
        <v>47</v>
      </c>
      <c r="B20" s="112">
        <v>646.41</v>
      </c>
      <c r="C20" s="112">
        <v>615.23</v>
      </c>
      <c r="D20" s="112">
        <v>31.18</v>
      </c>
      <c r="E20" s="78">
        <v>22098</v>
      </c>
      <c r="F20" s="196">
        <v>2.4299999999999999E-2</v>
      </c>
      <c r="G20" s="185">
        <f>B20*F20</f>
        <v>15.707762999999998</v>
      </c>
      <c r="H20" s="152">
        <v>0.1</v>
      </c>
      <c r="I20" s="158">
        <f>D20*H20</f>
        <v>3.1180000000000003</v>
      </c>
      <c r="J20" s="158">
        <f>G20*H20</f>
        <v>1.5707762999999999</v>
      </c>
      <c r="K20" s="134" t="s">
        <v>45</v>
      </c>
    </row>
    <row r="21" spans="1:17" x14ac:dyDescent="0.2">
      <c r="A21" s="144" t="s">
        <v>48</v>
      </c>
      <c r="B21" s="112">
        <v>5634.2</v>
      </c>
      <c r="C21" s="112">
        <v>5010.21</v>
      </c>
      <c r="D21" s="112">
        <v>623.99</v>
      </c>
      <c r="E21" s="78">
        <v>25750</v>
      </c>
      <c r="F21" s="196">
        <v>2.4299999999999999E-2</v>
      </c>
      <c r="G21" s="185">
        <f>B21*F21</f>
        <v>136.91105999999999</v>
      </c>
      <c r="H21" s="152">
        <v>0.1</v>
      </c>
      <c r="I21" s="158">
        <f>D21*H21</f>
        <v>62.399000000000001</v>
      </c>
      <c r="J21" s="158">
        <f t="shared" ref="J21:J22" si="4">G21*H21</f>
        <v>13.691106</v>
      </c>
      <c r="K21" s="134" t="s">
        <v>45</v>
      </c>
    </row>
    <row r="22" spans="1:17" x14ac:dyDescent="0.2">
      <c r="A22" s="144" t="s">
        <v>49</v>
      </c>
      <c r="B22" s="163">
        <v>9668.4</v>
      </c>
      <c r="C22" s="163">
        <v>9202.0499999999993</v>
      </c>
      <c r="D22" s="163">
        <v>466.35</v>
      </c>
      <c r="E22" s="170">
        <v>22098</v>
      </c>
      <c r="F22" s="194">
        <v>2.4299999999999999E-2</v>
      </c>
      <c r="G22" s="195">
        <f>B22*F22</f>
        <v>234.94211999999999</v>
      </c>
      <c r="H22" s="160">
        <v>0.1</v>
      </c>
      <c r="I22" s="169">
        <f>D22*H22</f>
        <v>46.635000000000005</v>
      </c>
      <c r="J22" s="164">
        <f t="shared" si="4"/>
        <v>23.494212000000001</v>
      </c>
      <c r="K22" s="134" t="s">
        <v>45</v>
      </c>
    </row>
    <row r="23" spans="1:17" x14ac:dyDescent="0.2">
      <c r="B23" s="158">
        <f>SUM(B20:B22)</f>
        <v>15949.009999999998</v>
      </c>
      <c r="C23" s="158">
        <f>SUM(C20:C22)</f>
        <v>14827.49</v>
      </c>
      <c r="D23" s="158">
        <f t="shared" ref="D23" si="5">SUM(D20:D22)</f>
        <v>1121.52</v>
      </c>
      <c r="E23" s="158"/>
      <c r="F23" s="158"/>
      <c r="G23" s="158">
        <f t="shared" ref="G23" si="6">SUM(G20:G22)</f>
        <v>387.56094299999995</v>
      </c>
      <c r="H23" s="152">
        <v>0.1</v>
      </c>
      <c r="I23" s="158">
        <f>SUM(I20:I22)</f>
        <v>112.152</v>
      </c>
      <c r="J23" s="158">
        <f>SUM(J20:J22)</f>
        <v>38.756094300000001</v>
      </c>
      <c r="N23" s="158">
        <f>B23*H23</f>
        <v>1594.9009999999998</v>
      </c>
      <c r="O23" s="158">
        <f>C23*H23</f>
        <v>1482.749</v>
      </c>
      <c r="P23" s="158">
        <f>N23-O23</f>
        <v>112.15199999999982</v>
      </c>
      <c r="Q23" s="158">
        <f>J23</f>
        <v>38.756094300000001</v>
      </c>
    </row>
    <row r="25" spans="1:17" x14ac:dyDescent="0.2">
      <c r="A25" s="139" t="s">
        <v>1562</v>
      </c>
    </row>
    <row r="26" spans="1:17" s="141" customFormat="1" x14ac:dyDescent="0.2">
      <c r="A26" s="147" t="s">
        <v>1563</v>
      </c>
      <c r="B26" s="147" t="s">
        <v>1564</v>
      </c>
      <c r="C26" s="147" t="s">
        <v>1565</v>
      </c>
      <c r="D26" s="147" t="s">
        <v>1566</v>
      </c>
      <c r="E26" s="147" t="s">
        <v>1567</v>
      </c>
      <c r="F26" s="156" t="s">
        <v>1574</v>
      </c>
      <c r="G26" s="156" t="s">
        <v>1575</v>
      </c>
      <c r="H26" s="156" t="s">
        <v>1577</v>
      </c>
      <c r="I26" s="156" t="s">
        <v>1604</v>
      </c>
      <c r="J26" s="156" t="s">
        <v>1607</v>
      </c>
    </row>
    <row r="27" spans="1:17" x14ac:dyDescent="0.2">
      <c r="A27" s="141"/>
      <c r="B27" s="141"/>
      <c r="C27" s="141"/>
      <c r="D27" s="141"/>
      <c r="G27" s="141"/>
      <c r="H27" s="141"/>
      <c r="I27" s="141"/>
      <c r="K27" s="141"/>
    </row>
    <row r="28" spans="1:17" s="141" customFormat="1" ht="51" x14ac:dyDescent="0.2">
      <c r="A28" s="153" t="s">
        <v>1576</v>
      </c>
      <c r="B28" s="151" t="s">
        <v>1570</v>
      </c>
      <c r="C28" s="151" t="s">
        <v>1569</v>
      </c>
      <c r="D28" s="151" t="s">
        <v>1568</v>
      </c>
      <c r="E28" s="167" t="s">
        <v>1589</v>
      </c>
      <c r="F28" s="167" t="s">
        <v>1603</v>
      </c>
      <c r="G28" s="154" t="s">
        <v>1572</v>
      </c>
      <c r="H28" s="151" t="s">
        <v>1571</v>
      </c>
      <c r="I28" s="154" t="s">
        <v>1605</v>
      </c>
      <c r="J28" s="154" t="s">
        <v>1606</v>
      </c>
    </row>
    <row r="29" spans="1:17" x14ac:dyDescent="0.2">
      <c r="E29"/>
    </row>
    <row r="30" spans="1:17" x14ac:dyDescent="0.2">
      <c r="A30" s="144" t="s">
        <v>75</v>
      </c>
      <c r="B30" s="112">
        <v>1177.27</v>
      </c>
      <c r="C30" s="112">
        <v>1000.79</v>
      </c>
      <c r="D30" s="112">
        <v>176.48</v>
      </c>
      <c r="E30" s="78">
        <v>25385</v>
      </c>
      <c r="F30" s="187">
        <v>2.64E-2</v>
      </c>
      <c r="G30" s="185">
        <f>B30*F30</f>
        <v>31.079927999999999</v>
      </c>
      <c r="H30" s="152">
        <v>0.1</v>
      </c>
      <c r="I30" s="158">
        <f>D30*H30</f>
        <v>17.648</v>
      </c>
      <c r="J30" s="158">
        <f>G30*H30</f>
        <v>3.1079927999999999</v>
      </c>
      <c r="K30" s="134" t="s">
        <v>51</v>
      </c>
    </row>
    <row r="31" spans="1:17" x14ac:dyDescent="0.2">
      <c r="A31" s="144" t="s">
        <v>92</v>
      </c>
      <c r="B31" s="112">
        <v>7932.96</v>
      </c>
      <c r="C31" s="112">
        <v>7254.05</v>
      </c>
      <c r="D31" s="112">
        <v>678.91</v>
      </c>
      <c r="E31" s="78">
        <v>22098</v>
      </c>
      <c r="F31" s="187">
        <v>2.64E-2</v>
      </c>
      <c r="G31" s="185">
        <f>B31*F31</f>
        <v>209.43014400000001</v>
      </c>
      <c r="H31" s="152">
        <v>0.1</v>
      </c>
      <c r="I31" s="158">
        <f>D31*H31</f>
        <v>67.891000000000005</v>
      </c>
      <c r="J31" s="158">
        <f t="shared" ref="J31:J32" si="7">G31*H31</f>
        <v>20.943014400000003</v>
      </c>
      <c r="K31" s="134" t="s">
        <v>51</v>
      </c>
    </row>
    <row r="32" spans="1:17" x14ac:dyDescent="0.2">
      <c r="A32" s="144" t="s">
        <v>108</v>
      </c>
      <c r="B32" s="163">
        <v>45155.98</v>
      </c>
      <c r="C32" s="163">
        <v>41291.49</v>
      </c>
      <c r="D32" s="163">
        <v>3864.49</v>
      </c>
      <c r="E32" s="168">
        <v>22098</v>
      </c>
      <c r="F32" s="194">
        <v>2.64E-2</v>
      </c>
      <c r="G32" s="195">
        <f>B32*F32</f>
        <v>1192.117872</v>
      </c>
      <c r="H32" s="160">
        <v>0.1</v>
      </c>
      <c r="I32" s="164">
        <f>D32*H32</f>
        <v>386.44900000000001</v>
      </c>
      <c r="J32" s="164">
        <f t="shared" si="7"/>
        <v>119.2117872</v>
      </c>
      <c r="K32" s="134" t="s">
        <v>51</v>
      </c>
    </row>
    <row r="33" spans="1:17" x14ac:dyDescent="0.2">
      <c r="B33" s="158">
        <f>SUM(B30:B32)</f>
        <v>54266.210000000006</v>
      </c>
      <c r="C33" s="158">
        <f t="shared" ref="C33:D33" si="8">SUM(C30:C32)</f>
        <v>49546.33</v>
      </c>
      <c r="D33" s="158">
        <f t="shared" si="8"/>
        <v>4719.88</v>
      </c>
      <c r="E33" s="158"/>
      <c r="F33" s="158"/>
      <c r="G33" s="158">
        <f t="shared" ref="G33" si="9">SUM(G30:G32)</f>
        <v>1432.6279440000001</v>
      </c>
      <c r="H33" s="152">
        <v>0.1</v>
      </c>
      <c r="I33" s="158">
        <f>SUM(I30:I32)</f>
        <v>471.988</v>
      </c>
      <c r="J33" s="158">
        <f>SUM(J30:J32)</f>
        <v>143.26279440000002</v>
      </c>
      <c r="N33" s="158">
        <f>B33*H33</f>
        <v>5426.621000000001</v>
      </c>
      <c r="O33" s="158">
        <f>C33*H33</f>
        <v>4954.6330000000007</v>
      </c>
      <c r="P33" s="158">
        <f>N33-O33</f>
        <v>471.98800000000028</v>
      </c>
      <c r="Q33" s="158">
        <f>J33</f>
        <v>143.26279440000002</v>
      </c>
    </row>
    <row r="36" spans="1:17" x14ac:dyDescent="0.2">
      <c r="A36" s="142" t="s">
        <v>1579</v>
      </c>
      <c r="B36" s="166">
        <f>B12+B23+B33</f>
        <v>84842.510000000009</v>
      </c>
      <c r="C36" s="166">
        <f t="shared" ref="C36:D36" si="10">C12+C23+C33</f>
        <v>65373.51</v>
      </c>
      <c r="D36" s="166">
        <f t="shared" si="10"/>
        <v>19469.000000000004</v>
      </c>
      <c r="E36" s="166"/>
      <c r="F36" s="166"/>
      <c r="G36" s="166">
        <f>G23+G33+G12</f>
        <v>1820.188887</v>
      </c>
      <c r="H36" s="166"/>
      <c r="I36" s="166">
        <f>I23+I33+I12</f>
        <v>1946.9</v>
      </c>
      <c r="J36" s="166">
        <f>J23+J33</f>
        <v>182.01888870000002</v>
      </c>
      <c r="N36" s="158">
        <f>N12+N23+N33</f>
        <v>8484.2510000000002</v>
      </c>
      <c r="O36" s="158">
        <f>O12+O23+O33</f>
        <v>6537.3510000000006</v>
      </c>
      <c r="P36" s="158">
        <f t="shared" ref="P36:Q36" si="11">P12+P23+P33</f>
        <v>1946.9000000000003</v>
      </c>
      <c r="Q36" s="158">
        <f t="shared" si="11"/>
        <v>182.01888870000002</v>
      </c>
    </row>
    <row r="37" spans="1:17" x14ac:dyDescent="0.2">
      <c r="G37" s="1" t="s">
        <v>1608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42"/>
  <sheetViews>
    <sheetView topLeftCell="D112" zoomScaleNormal="100" workbookViewId="0">
      <selection activeCell="I42" sqref="I42"/>
    </sheetView>
  </sheetViews>
  <sheetFormatPr defaultRowHeight="12.75" x14ac:dyDescent="0.2"/>
  <cols>
    <col min="1" max="1" width="16" style="63" customWidth="1"/>
    <col min="3" max="3" width="47.28515625" customWidth="1"/>
    <col min="4" max="4" width="9.140625" customWidth="1"/>
    <col min="5" max="5" width="14.7109375" bestFit="1" customWidth="1"/>
    <col min="6" max="6" width="28.42578125" customWidth="1"/>
    <col min="7" max="7" width="21.28515625" customWidth="1"/>
    <col min="8" max="8" width="26.28515625" customWidth="1"/>
    <col min="9" max="9" width="18.140625" style="75" bestFit="1" customWidth="1"/>
    <col min="11" max="11" width="13.42578125" bestFit="1" customWidth="1"/>
    <col min="12" max="12" width="16.7109375" bestFit="1" customWidth="1"/>
    <col min="13" max="13" width="15.140625" bestFit="1" customWidth="1"/>
  </cols>
  <sheetData>
    <row r="1" spans="1:13" x14ac:dyDescent="0.2">
      <c r="A1" s="68" t="s">
        <v>991</v>
      </c>
      <c r="B1" s="68" t="s">
        <v>24</v>
      </c>
      <c r="C1" s="68" t="s">
        <v>29</v>
      </c>
      <c r="D1" s="70" t="s">
        <v>31</v>
      </c>
      <c r="E1" s="68" t="s">
        <v>26</v>
      </c>
      <c r="F1" s="68" t="s">
        <v>27</v>
      </c>
      <c r="G1" s="68" t="s">
        <v>28</v>
      </c>
      <c r="H1" s="68" t="s">
        <v>25</v>
      </c>
      <c r="I1" s="78" t="s">
        <v>992</v>
      </c>
      <c r="J1" s="68" t="s">
        <v>30</v>
      </c>
      <c r="K1" s="69" t="s">
        <v>32</v>
      </c>
      <c r="L1" s="69" t="s">
        <v>33</v>
      </c>
      <c r="M1" s="69" t="s">
        <v>34</v>
      </c>
    </row>
    <row r="2" spans="1:13" s="71" customFormat="1" x14ac:dyDescent="0.2">
      <c r="A2" s="77" t="s">
        <v>1084</v>
      </c>
      <c r="D2" s="75"/>
      <c r="I2" s="78"/>
      <c r="K2" s="74"/>
      <c r="L2" s="74"/>
      <c r="M2" s="74"/>
    </row>
    <row r="3" spans="1:13" x14ac:dyDescent="0.2">
      <c r="B3" s="68" t="s">
        <v>35</v>
      </c>
      <c r="C3" s="67" t="s">
        <v>994</v>
      </c>
      <c r="D3" s="70">
        <v>1</v>
      </c>
      <c r="E3" s="68" t="s">
        <v>995</v>
      </c>
      <c r="F3" s="68" t="s">
        <v>996</v>
      </c>
      <c r="G3" s="68" t="s">
        <v>39</v>
      </c>
      <c r="H3" s="68" t="s">
        <v>36</v>
      </c>
      <c r="I3" s="78">
        <v>21732</v>
      </c>
      <c r="J3" s="68" t="s">
        <v>41</v>
      </c>
      <c r="K3" s="69">
        <v>163.13999999999999</v>
      </c>
      <c r="L3" s="69">
        <v>12.21</v>
      </c>
      <c r="M3" s="69">
        <v>150.93</v>
      </c>
    </row>
    <row r="4" spans="1:13" x14ac:dyDescent="0.2">
      <c r="B4" s="68" t="s">
        <v>35</v>
      </c>
      <c r="C4" s="67" t="s">
        <v>997</v>
      </c>
      <c r="D4" s="70">
        <v>1</v>
      </c>
      <c r="E4" s="68" t="s">
        <v>995</v>
      </c>
      <c r="F4" s="68" t="s">
        <v>996</v>
      </c>
      <c r="G4" s="68" t="s">
        <v>39</v>
      </c>
      <c r="H4" s="68" t="s">
        <v>36</v>
      </c>
      <c r="I4" s="78">
        <v>21732</v>
      </c>
      <c r="J4" s="68" t="s">
        <v>41</v>
      </c>
      <c r="K4" s="69">
        <v>5000</v>
      </c>
      <c r="L4" s="69">
        <v>374.34</v>
      </c>
      <c r="M4" s="69">
        <v>4625.66</v>
      </c>
    </row>
    <row r="5" spans="1:13" x14ac:dyDescent="0.2">
      <c r="B5" s="68" t="s">
        <v>35</v>
      </c>
      <c r="C5" s="67" t="s">
        <v>1028</v>
      </c>
      <c r="D5" s="70">
        <v>1</v>
      </c>
      <c r="E5" s="68" t="s">
        <v>995</v>
      </c>
      <c r="F5" s="68" t="s">
        <v>996</v>
      </c>
      <c r="G5" s="68" t="s">
        <v>39</v>
      </c>
      <c r="H5" s="68" t="s">
        <v>51</v>
      </c>
      <c r="I5" s="78">
        <v>26115</v>
      </c>
      <c r="J5" s="68" t="s">
        <v>41</v>
      </c>
      <c r="K5" s="69">
        <v>1500.72</v>
      </c>
      <c r="L5" s="69">
        <v>1246.1300000000001</v>
      </c>
      <c r="M5" s="69">
        <v>254.59</v>
      </c>
    </row>
    <row r="6" spans="1:13" x14ac:dyDescent="0.2">
      <c r="B6" s="68" t="s">
        <v>35</v>
      </c>
      <c r="C6" s="67" t="s">
        <v>119</v>
      </c>
      <c r="D6" s="70">
        <v>19</v>
      </c>
      <c r="E6" s="68" t="s">
        <v>995</v>
      </c>
      <c r="F6" s="68" t="s">
        <v>996</v>
      </c>
      <c r="G6" s="68" t="s">
        <v>39</v>
      </c>
      <c r="H6" s="68" t="s">
        <v>115</v>
      </c>
      <c r="I6" s="78">
        <v>30864</v>
      </c>
      <c r="J6" s="68" t="s">
        <v>41</v>
      </c>
      <c r="K6" s="69">
        <v>57438.99</v>
      </c>
      <c r="L6" s="69">
        <v>57438.99</v>
      </c>
      <c r="M6" s="69">
        <v>0</v>
      </c>
    </row>
    <row r="7" spans="1:13" x14ac:dyDescent="0.2">
      <c r="B7" s="68" t="s">
        <v>35</v>
      </c>
      <c r="C7" s="67" t="s">
        <v>1079</v>
      </c>
      <c r="D7" s="70">
        <v>2</v>
      </c>
      <c r="E7" s="68" t="s">
        <v>995</v>
      </c>
      <c r="F7" s="68" t="s">
        <v>996</v>
      </c>
      <c r="G7" s="68" t="s">
        <v>39</v>
      </c>
      <c r="H7" s="68" t="s">
        <v>45</v>
      </c>
      <c r="I7" s="78">
        <v>25750</v>
      </c>
      <c r="J7" s="68" t="s">
        <v>41</v>
      </c>
      <c r="K7" s="69">
        <v>11983.89</v>
      </c>
      <c r="L7" s="69">
        <v>10656.67</v>
      </c>
      <c r="M7" s="69">
        <v>1327.22</v>
      </c>
    </row>
    <row r="8" spans="1:13" x14ac:dyDescent="0.2">
      <c r="B8" s="68" t="s">
        <v>35</v>
      </c>
      <c r="C8" s="67" t="s">
        <v>47</v>
      </c>
      <c r="D8" s="70">
        <v>1</v>
      </c>
      <c r="E8" s="68" t="s">
        <v>995</v>
      </c>
      <c r="F8" s="68" t="s">
        <v>996</v>
      </c>
      <c r="G8" s="68" t="s">
        <v>39</v>
      </c>
      <c r="H8" s="68" t="s">
        <v>45</v>
      </c>
      <c r="I8" s="78">
        <v>21732</v>
      </c>
      <c r="J8" s="68" t="s">
        <v>41</v>
      </c>
      <c r="K8" s="69">
        <v>596.58000000000004</v>
      </c>
      <c r="L8" s="69">
        <v>569.91999999999996</v>
      </c>
      <c r="M8" s="69">
        <v>26.66</v>
      </c>
    </row>
    <row r="9" spans="1:13" x14ac:dyDescent="0.2">
      <c r="B9" s="68" t="s">
        <v>35</v>
      </c>
      <c r="C9" s="67" t="s">
        <v>1081</v>
      </c>
      <c r="D9" s="70">
        <v>1</v>
      </c>
      <c r="E9" s="68" t="s">
        <v>995</v>
      </c>
      <c r="F9" s="68" t="s">
        <v>996</v>
      </c>
      <c r="G9" s="68" t="s">
        <v>39</v>
      </c>
      <c r="H9" s="68" t="s">
        <v>45</v>
      </c>
      <c r="I9" s="78">
        <v>21732</v>
      </c>
      <c r="J9" s="68" t="s">
        <v>41</v>
      </c>
      <c r="K9" s="69">
        <v>5277.41</v>
      </c>
      <c r="L9" s="69">
        <v>5041.59</v>
      </c>
      <c r="M9" s="69">
        <v>235.82</v>
      </c>
    </row>
    <row r="10" spans="1:13" s="141" customFormat="1" x14ac:dyDescent="0.2">
      <c r="D10" s="146"/>
      <c r="I10" s="78"/>
      <c r="K10" s="112"/>
      <c r="L10" s="112"/>
      <c r="M10" s="112"/>
    </row>
    <row r="11" spans="1:13" s="141" customFormat="1" x14ac:dyDescent="0.2">
      <c r="A11" s="142" t="s">
        <v>1596</v>
      </c>
      <c r="D11" s="146"/>
      <c r="I11" s="78"/>
      <c r="K11" s="112"/>
      <c r="L11" s="112"/>
      <c r="M11" s="112"/>
    </row>
    <row r="12" spans="1:13" x14ac:dyDescent="0.2">
      <c r="A12" s="1"/>
      <c r="B12" s="68" t="s">
        <v>35</v>
      </c>
      <c r="C12" s="67" t="s">
        <v>150</v>
      </c>
      <c r="D12" s="70">
        <v>4</v>
      </c>
      <c r="E12" s="68" t="s">
        <v>995</v>
      </c>
      <c r="F12" s="68" t="s">
        <v>996</v>
      </c>
      <c r="G12" s="68" t="s">
        <v>39</v>
      </c>
      <c r="H12" s="68" t="s">
        <v>115</v>
      </c>
      <c r="I12" s="78">
        <v>38523</v>
      </c>
      <c r="J12" s="68" t="s">
        <v>41</v>
      </c>
      <c r="K12" s="69">
        <v>15726.61</v>
      </c>
      <c r="L12" s="69">
        <v>8784.0499999999993</v>
      </c>
      <c r="M12" s="69">
        <v>6942.56</v>
      </c>
    </row>
    <row r="13" spans="1:13" x14ac:dyDescent="0.2">
      <c r="A13" s="1"/>
      <c r="B13" s="68" t="s">
        <v>35</v>
      </c>
      <c r="C13" s="67" t="s">
        <v>150</v>
      </c>
      <c r="D13" s="70">
        <v>1</v>
      </c>
      <c r="E13" s="68" t="s">
        <v>995</v>
      </c>
      <c r="F13" s="68" t="s">
        <v>996</v>
      </c>
      <c r="G13" s="68" t="s">
        <v>39</v>
      </c>
      <c r="H13" s="68" t="s">
        <v>115</v>
      </c>
      <c r="I13" s="78">
        <v>38723</v>
      </c>
      <c r="J13" s="68" t="s">
        <v>41</v>
      </c>
      <c r="K13" s="69">
        <v>29598.12</v>
      </c>
      <c r="L13" s="69">
        <v>14327.68</v>
      </c>
      <c r="M13" s="69">
        <v>15270.44</v>
      </c>
    </row>
    <row r="14" spans="1:13" x14ac:dyDescent="0.2">
      <c r="A14" s="1"/>
      <c r="B14" s="68" t="s">
        <v>35</v>
      </c>
      <c r="C14" s="67" t="s">
        <v>999</v>
      </c>
      <c r="D14" s="70">
        <v>1</v>
      </c>
      <c r="E14" s="68" t="s">
        <v>995</v>
      </c>
      <c r="F14" s="68" t="s">
        <v>996</v>
      </c>
      <c r="G14" s="68" t="s">
        <v>39</v>
      </c>
      <c r="H14" s="68" t="s">
        <v>36</v>
      </c>
      <c r="I14" s="78">
        <v>27576</v>
      </c>
      <c r="J14" s="68" t="s">
        <v>41</v>
      </c>
      <c r="K14" s="69">
        <v>0</v>
      </c>
      <c r="L14" s="69">
        <v>0</v>
      </c>
      <c r="M14" s="69">
        <v>0</v>
      </c>
    </row>
    <row r="15" spans="1:13" s="141" customFormat="1" x14ac:dyDescent="0.2">
      <c r="D15" s="146"/>
      <c r="I15" s="78"/>
      <c r="K15" s="112"/>
      <c r="L15" s="112"/>
      <c r="M15" s="112"/>
    </row>
    <row r="16" spans="1:13" s="71" customFormat="1" x14ac:dyDescent="0.2">
      <c r="A16" s="77" t="s">
        <v>1083</v>
      </c>
      <c r="D16" s="75"/>
      <c r="I16" s="78"/>
      <c r="K16" s="74"/>
      <c r="L16" s="74"/>
      <c r="M16" s="74"/>
    </row>
    <row r="17" spans="1:13" x14ac:dyDescent="0.2">
      <c r="B17" s="68" t="s">
        <v>35</v>
      </c>
      <c r="C17" s="79" t="s">
        <v>1006</v>
      </c>
      <c r="D17" s="70">
        <v>0</v>
      </c>
      <c r="E17" s="68" t="s">
        <v>995</v>
      </c>
      <c r="F17" s="68" t="s">
        <v>996</v>
      </c>
      <c r="G17" s="68" t="s">
        <v>39</v>
      </c>
      <c r="H17" s="68" t="s">
        <v>51</v>
      </c>
      <c r="I17" s="78">
        <v>21732</v>
      </c>
      <c r="J17" s="68" t="s">
        <v>41</v>
      </c>
      <c r="K17" s="69">
        <v>0</v>
      </c>
      <c r="L17" s="69">
        <v>0</v>
      </c>
      <c r="M17" s="69">
        <v>0</v>
      </c>
    </row>
    <row r="18" spans="1:13" x14ac:dyDescent="0.2">
      <c r="B18" s="68" t="s">
        <v>35</v>
      </c>
      <c r="C18" s="79" t="s">
        <v>1040</v>
      </c>
      <c r="D18" s="70">
        <v>0</v>
      </c>
      <c r="E18" s="68" t="s">
        <v>995</v>
      </c>
      <c r="F18" s="68" t="s">
        <v>996</v>
      </c>
      <c r="G18" s="68" t="s">
        <v>39</v>
      </c>
      <c r="H18" s="68" t="s">
        <v>51</v>
      </c>
      <c r="I18" s="78">
        <v>35612</v>
      </c>
      <c r="J18" s="68" t="s">
        <v>41</v>
      </c>
      <c r="K18" s="69">
        <v>0</v>
      </c>
      <c r="L18" s="69">
        <v>0</v>
      </c>
      <c r="M18" s="69">
        <v>0</v>
      </c>
    </row>
    <row r="19" spans="1:13" x14ac:dyDescent="0.2">
      <c r="B19" s="68" t="s">
        <v>35</v>
      </c>
      <c r="C19" s="79" t="s">
        <v>82</v>
      </c>
      <c r="D19" s="70">
        <v>0</v>
      </c>
      <c r="E19" s="68" t="s">
        <v>995</v>
      </c>
      <c r="F19" s="68" t="s">
        <v>996</v>
      </c>
      <c r="G19" s="68" t="s">
        <v>39</v>
      </c>
      <c r="H19" s="68" t="s">
        <v>51</v>
      </c>
      <c r="I19" s="78">
        <v>21732</v>
      </c>
      <c r="J19" s="68" t="s">
        <v>41</v>
      </c>
      <c r="K19" s="69">
        <v>0</v>
      </c>
      <c r="L19" s="69">
        <v>0</v>
      </c>
      <c r="M19" s="69">
        <v>0</v>
      </c>
    </row>
    <row r="20" spans="1:13" x14ac:dyDescent="0.2">
      <c r="B20" s="68" t="s">
        <v>35</v>
      </c>
      <c r="C20" s="79" t="s">
        <v>1045</v>
      </c>
      <c r="D20" s="70">
        <v>0</v>
      </c>
      <c r="E20" s="68" t="s">
        <v>995</v>
      </c>
      <c r="F20" s="68" t="s">
        <v>996</v>
      </c>
      <c r="G20" s="68" t="s">
        <v>39</v>
      </c>
      <c r="H20" s="68" t="s">
        <v>51</v>
      </c>
      <c r="I20" s="78">
        <v>32690</v>
      </c>
      <c r="J20" s="68" t="s">
        <v>41</v>
      </c>
      <c r="K20" s="69">
        <v>0</v>
      </c>
      <c r="L20" s="69">
        <v>0</v>
      </c>
      <c r="M20" s="69">
        <v>0</v>
      </c>
    </row>
    <row r="21" spans="1:13" x14ac:dyDescent="0.2">
      <c r="B21" s="68" t="s">
        <v>35</v>
      </c>
      <c r="C21" s="79" t="s">
        <v>1048</v>
      </c>
      <c r="D21" s="70">
        <v>0</v>
      </c>
      <c r="E21" s="68" t="s">
        <v>995</v>
      </c>
      <c r="F21" s="68" t="s">
        <v>996</v>
      </c>
      <c r="G21" s="68" t="s">
        <v>39</v>
      </c>
      <c r="H21" s="68" t="s">
        <v>51</v>
      </c>
      <c r="I21" s="78">
        <v>32690</v>
      </c>
      <c r="J21" s="68" t="s">
        <v>41</v>
      </c>
      <c r="K21" s="69">
        <v>0</v>
      </c>
      <c r="L21" s="69">
        <v>0</v>
      </c>
      <c r="M21" s="69">
        <v>0</v>
      </c>
    </row>
    <row r="22" spans="1:13" x14ac:dyDescent="0.2">
      <c r="B22" s="68" t="s">
        <v>35</v>
      </c>
      <c r="C22" s="79" t="s">
        <v>1050</v>
      </c>
      <c r="D22" s="70">
        <v>0</v>
      </c>
      <c r="E22" s="68" t="s">
        <v>995</v>
      </c>
      <c r="F22" s="68" t="s">
        <v>996</v>
      </c>
      <c r="G22" s="68" t="s">
        <v>39</v>
      </c>
      <c r="H22" s="68" t="s">
        <v>51</v>
      </c>
      <c r="I22" s="78">
        <v>32690</v>
      </c>
      <c r="J22" s="68" t="s">
        <v>41</v>
      </c>
      <c r="K22" s="69">
        <v>0</v>
      </c>
      <c r="L22" s="69">
        <v>0</v>
      </c>
      <c r="M22" s="69">
        <v>0</v>
      </c>
    </row>
    <row r="23" spans="1:13" x14ac:dyDescent="0.2">
      <c r="B23" s="68" t="s">
        <v>35</v>
      </c>
      <c r="C23" s="79" t="s">
        <v>1063</v>
      </c>
      <c r="D23" s="70">
        <v>0</v>
      </c>
      <c r="E23" s="68" t="s">
        <v>995</v>
      </c>
      <c r="F23" s="68" t="s">
        <v>996</v>
      </c>
      <c r="G23" s="68" t="s">
        <v>39</v>
      </c>
      <c r="H23" s="68" t="s">
        <v>51</v>
      </c>
      <c r="I23" s="78">
        <v>32690</v>
      </c>
      <c r="J23" s="68" t="s">
        <v>41</v>
      </c>
      <c r="K23" s="69">
        <v>0</v>
      </c>
      <c r="L23" s="69">
        <v>0</v>
      </c>
      <c r="M23" s="69">
        <v>0</v>
      </c>
    </row>
    <row r="24" spans="1:13" x14ac:dyDescent="0.2">
      <c r="B24" s="68" t="s">
        <v>35</v>
      </c>
      <c r="C24" s="79" t="s">
        <v>1064</v>
      </c>
      <c r="D24" s="70">
        <v>0</v>
      </c>
      <c r="E24" s="68" t="s">
        <v>995</v>
      </c>
      <c r="F24" s="68" t="s">
        <v>996</v>
      </c>
      <c r="G24" s="68" t="s">
        <v>39</v>
      </c>
      <c r="H24" s="68" t="s">
        <v>51</v>
      </c>
      <c r="I24" s="78">
        <v>32690</v>
      </c>
      <c r="J24" s="68" t="s">
        <v>41</v>
      </c>
      <c r="K24" s="69">
        <v>0</v>
      </c>
      <c r="L24" s="69">
        <v>0</v>
      </c>
      <c r="M24" s="69">
        <v>0</v>
      </c>
    </row>
    <row r="25" spans="1:13" x14ac:dyDescent="0.2">
      <c r="B25" s="68" t="s">
        <v>35</v>
      </c>
      <c r="C25" s="79" t="s">
        <v>1080</v>
      </c>
      <c r="D25" s="70">
        <v>0</v>
      </c>
      <c r="E25" s="68" t="s">
        <v>995</v>
      </c>
      <c r="F25" s="68" t="s">
        <v>996</v>
      </c>
      <c r="G25" s="68" t="s">
        <v>39</v>
      </c>
      <c r="H25" s="68" t="s">
        <v>45</v>
      </c>
      <c r="I25" s="78">
        <v>32690</v>
      </c>
      <c r="J25" s="68" t="s">
        <v>41</v>
      </c>
      <c r="K25" s="69">
        <v>0</v>
      </c>
      <c r="L25" s="69">
        <v>0</v>
      </c>
      <c r="M25" s="69">
        <v>0</v>
      </c>
    </row>
    <row r="26" spans="1:13" x14ac:dyDescent="0.2">
      <c r="B26" s="68" t="s">
        <v>35</v>
      </c>
      <c r="C26" s="79" t="s">
        <v>138</v>
      </c>
      <c r="D26" s="70">
        <v>0</v>
      </c>
      <c r="E26" s="68" t="s">
        <v>995</v>
      </c>
      <c r="F26" s="68" t="s">
        <v>996</v>
      </c>
      <c r="G26" s="68" t="s">
        <v>39</v>
      </c>
      <c r="H26" s="68" t="s">
        <v>51</v>
      </c>
      <c r="I26" s="78">
        <v>32690</v>
      </c>
      <c r="J26" s="68" t="s">
        <v>41</v>
      </c>
      <c r="K26" s="69">
        <v>0</v>
      </c>
      <c r="L26" s="69">
        <v>0</v>
      </c>
      <c r="M26" s="69">
        <v>0</v>
      </c>
    </row>
    <row r="27" spans="1:13" x14ac:dyDescent="0.2">
      <c r="B27" s="68" t="s">
        <v>35</v>
      </c>
      <c r="C27" s="79" t="s">
        <v>127</v>
      </c>
      <c r="D27" s="70">
        <v>0</v>
      </c>
      <c r="E27" s="68" t="s">
        <v>995</v>
      </c>
      <c r="F27" s="68" t="s">
        <v>996</v>
      </c>
      <c r="G27" s="68" t="s">
        <v>39</v>
      </c>
      <c r="H27" s="68" t="s">
        <v>51</v>
      </c>
      <c r="I27" s="78">
        <v>35612</v>
      </c>
      <c r="J27" s="68" t="s">
        <v>41</v>
      </c>
      <c r="K27" s="69">
        <v>0</v>
      </c>
      <c r="L27" s="69">
        <v>0</v>
      </c>
      <c r="M27" s="69">
        <v>0</v>
      </c>
    </row>
    <row r="28" spans="1:13" x14ac:dyDescent="0.2">
      <c r="B28" s="68" t="s">
        <v>35</v>
      </c>
      <c r="C28" s="79" t="s">
        <v>132</v>
      </c>
      <c r="D28" s="70">
        <v>0</v>
      </c>
      <c r="E28" s="68" t="s">
        <v>995</v>
      </c>
      <c r="F28" s="68" t="s">
        <v>996</v>
      </c>
      <c r="G28" s="68" t="s">
        <v>39</v>
      </c>
      <c r="H28" s="68" t="s">
        <v>51</v>
      </c>
      <c r="I28" s="78">
        <v>32690</v>
      </c>
      <c r="J28" s="68" t="s">
        <v>41</v>
      </c>
      <c r="K28" s="69">
        <v>0</v>
      </c>
      <c r="L28" s="69">
        <v>0</v>
      </c>
      <c r="M28" s="69">
        <v>0</v>
      </c>
    </row>
    <row r="29" spans="1:13" s="71" customFormat="1" x14ac:dyDescent="0.2">
      <c r="D29" s="75"/>
      <c r="I29" s="78"/>
      <c r="K29" s="74"/>
      <c r="L29" s="74"/>
      <c r="M29" s="74"/>
    </row>
    <row r="30" spans="1:13" s="71" customFormat="1" x14ac:dyDescent="0.2">
      <c r="A30" s="142" t="s">
        <v>1595</v>
      </c>
      <c r="D30" s="75"/>
      <c r="I30" s="78"/>
      <c r="K30" s="74"/>
      <c r="L30" s="74"/>
      <c r="M30" s="74"/>
    </row>
    <row r="31" spans="1:13" x14ac:dyDescent="0.2">
      <c r="A31" s="1"/>
      <c r="B31" s="68" t="s">
        <v>35</v>
      </c>
      <c r="C31" s="76" t="s">
        <v>1077</v>
      </c>
      <c r="D31" s="70">
        <v>0</v>
      </c>
      <c r="E31" s="68" t="s">
        <v>995</v>
      </c>
      <c r="F31" s="68" t="s">
        <v>996</v>
      </c>
      <c r="G31" s="68" t="s">
        <v>109</v>
      </c>
      <c r="H31" s="68" t="s">
        <v>115</v>
      </c>
      <c r="I31" s="78">
        <v>38523</v>
      </c>
      <c r="J31" s="68" t="s">
        <v>41</v>
      </c>
      <c r="K31" s="69">
        <v>0</v>
      </c>
      <c r="L31" s="69">
        <v>0</v>
      </c>
      <c r="M31" s="69">
        <v>0</v>
      </c>
    </row>
    <row r="32" spans="1:13" x14ac:dyDescent="0.2">
      <c r="A32" s="1"/>
      <c r="B32" s="68" t="s">
        <v>35</v>
      </c>
      <c r="C32" s="76" t="s">
        <v>1071</v>
      </c>
      <c r="D32" s="70">
        <v>0</v>
      </c>
      <c r="E32" s="68" t="s">
        <v>995</v>
      </c>
      <c r="F32" s="68" t="s">
        <v>996</v>
      </c>
      <c r="G32" s="68" t="s">
        <v>109</v>
      </c>
      <c r="H32" s="68" t="s">
        <v>51</v>
      </c>
      <c r="I32" s="78">
        <v>39800</v>
      </c>
      <c r="J32" s="68" t="s">
        <v>41</v>
      </c>
      <c r="K32" s="69">
        <v>0</v>
      </c>
      <c r="L32" s="69">
        <v>0</v>
      </c>
      <c r="M32" s="69">
        <v>0</v>
      </c>
    </row>
    <row r="33" spans="1:13" x14ac:dyDescent="0.2">
      <c r="A33" s="1"/>
      <c r="B33" s="68" t="s">
        <v>35</v>
      </c>
      <c r="C33" s="76" t="s">
        <v>1070</v>
      </c>
      <c r="D33" s="70">
        <v>0</v>
      </c>
      <c r="E33" s="68" t="s">
        <v>995</v>
      </c>
      <c r="F33" s="68" t="s">
        <v>996</v>
      </c>
      <c r="G33" s="68" t="s">
        <v>109</v>
      </c>
      <c r="H33" s="68" t="s">
        <v>51</v>
      </c>
      <c r="I33" s="78">
        <v>39887</v>
      </c>
      <c r="J33" s="68" t="s">
        <v>41</v>
      </c>
      <c r="K33" s="69">
        <v>0</v>
      </c>
      <c r="L33" s="69">
        <v>0</v>
      </c>
      <c r="M33" s="69">
        <v>0</v>
      </c>
    </row>
    <row r="34" spans="1:13" x14ac:dyDescent="0.2">
      <c r="A34" s="1"/>
      <c r="B34" s="68" t="s">
        <v>35</v>
      </c>
      <c r="C34" s="76" t="s">
        <v>1072</v>
      </c>
      <c r="D34" s="70">
        <v>0</v>
      </c>
      <c r="E34" s="68" t="s">
        <v>995</v>
      </c>
      <c r="F34" s="68" t="s">
        <v>996</v>
      </c>
      <c r="G34" s="68" t="s">
        <v>109</v>
      </c>
      <c r="H34" s="68" t="s">
        <v>51</v>
      </c>
      <c r="I34" s="283">
        <v>41095</v>
      </c>
      <c r="J34" s="68" t="s">
        <v>41</v>
      </c>
      <c r="K34" s="69">
        <v>0</v>
      </c>
      <c r="L34" s="69">
        <v>0</v>
      </c>
      <c r="M34" s="69">
        <v>0</v>
      </c>
    </row>
    <row r="35" spans="1:13" x14ac:dyDescent="0.2">
      <c r="A35" s="1"/>
      <c r="B35" s="68" t="s">
        <v>35</v>
      </c>
      <c r="C35" s="76" t="s">
        <v>1000</v>
      </c>
      <c r="D35" s="70">
        <v>2</v>
      </c>
      <c r="E35" s="68" t="s">
        <v>995</v>
      </c>
      <c r="F35" s="68" t="s">
        <v>996</v>
      </c>
      <c r="G35" s="68" t="s">
        <v>109</v>
      </c>
      <c r="H35" s="68" t="s">
        <v>36</v>
      </c>
      <c r="I35" s="283">
        <v>41264</v>
      </c>
      <c r="J35" s="68" t="s">
        <v>41</v>
      </c>
      <c r="K35" s="69">
        <v>1710.83</v>
      </c>
      <c r="L35" s="69">
        <v>1.2</v>
      </c>
      <c r="M35" s="69">
        <v>1709.63</v>
      </c>
    </row>
    <row r="36" spans="1:13" x14ac:dyDescent="0.2">
      <c r="A36" s="1"/>
      <c r="B36" s="68" t="s">
        <v>35</v>
      </c>
      <c r="C36" s="76" t="s">
        <v>1000</v>
      </c>
      <c r="D36" s="70">
        <v>2</v>
      </c>
      <c r="E36" s="68" t="s">
        <v>995</v>
      </c>
      <c r="F36" s="68" t="s">
        <v>996</v>
      </c>
      <c r="G36" s="68" t="s">
        <v>109</v>
      </c>
      <c r="H36" s="68" t="s">
        <v>51</v>
      </c>
      <c r="I36" s="283">
        <v>41264</v>
      </c>
      <c r="J36" s="68" t="s">
        <v>41</v>
      </c>
      <c r="K36" s="69">
        <v>74414.02</v>
      </c>
      <c r="L36" s="69">
        <v>875.33</v>
      </c>
      <c r="M36" s="69">
        <v>73538.69</v>
      </c>
    </row>
    <row r="37" spans="1:13" x14ac:dyDescent="0.2">
      <c r="A37" s="1"/>
      <c r="B37" s="68" t="s">
        <v>35</v>
      </c>
      <c r="C37" s="76" t="s">
        <v>1000</v>
      </c>
      <c r="D37" s="70">
        <v>2</v>
      </c>
      <c r="E37" s="68" t="s">
        <v>995</v>
      </c>
      <c r="F37" s="68" t="s">
        <v>996</v>
      </c>
      <c r="G37" s="68" t="s">
        <v>109</v>
      </c>
      <c r="H37" s="68" t="s">
        <v>115</v>
      </c>
      <c r="I37" s="283">
        <v>41264</v>
      </c>
      <c r="J37" s="68" t="s">
        <v>41</v>
      </c>
      <c r="K37" s="69">
        <v>5987.39</v>
      </c>
      <c r="L37" s="69">
        <v>222.95</v>
      </c>
      <c r="M37" s="69">
        <v>5764.44</v>
      </c>
    </row>
    <row r="38" spans="1:13" x14ac:dyDescent="0.2">
      <c r="A38" s="1"/>
      <c r="B38" s="68" t="s">
        <v>35</v>
      </c>
      <c r="C38" s="76" t="s">
        <v>1000</v>
      </c>
      <c r="D38" s="70">
        <v>2</v>
      </c>
      <c r="E38" s="68" t="s">
        <v>995</v>
      </c>
      <c r="F38" s="68" t="s">
        <v>996</v>
      </c>
      <c r="G38" s="68" t="s">
        <v>109</v>
      </c>
      <c r="H38" s="68" t="s">
        <v>45</v>
      </c>
      <c r="I38" s="283">
        <v>41264</v>
      </c>
      <c r="J38" s="68" t="s">
        <v>41</v>
      </c>
      <c r="K38" s="69">
        <v>4276.5600000000004</v>
      </c>
      <c r="L38" s="69">
        <v>48.58</v>
      </c>
      <c r="M38" s="69">
        <v>4227.9799999999996</v>
      </c>
    </row>
    <row r="39" spans="1:13" x14ac:dyDescent="0.2">
      <c r="A39" s="1"/>
      <c r="B39" s="68" t="s">
        <v>35</v>
      </c>
      <c r="C39" s="76" t="s">
        <v>998</v>
      </c>
      <c r="D39" s="70">
        <v>1</v>
      </c>
      <c r="E39" s="68" t="s">
        <v>995</v>
      </c>
      <c r="F39" s="68" t="s">
        <v>996</v>
      </c>
      <c r="G39" s="68" t="s">
        <v>39</v>
      </c>
      <c r="H39" s="68" t="s">
        <v>36</v>
      </c>
      <c r="I39" s="78">
        <v>27576</v>
      </c>
      <c r="J39" s="68" t="s">
        <v>41</v>
      </c>
      <c r="K39" s="69">
        <v>0</v>
      </c>
      <c r="L39" s="69">
        <v>0</v>
      </c>
      <c r="M39" s="69">
        <v>0</v>
      </c>
    </row>
    <row r="40" spans="1:13" x14ac:dyDescent="0.2">
      <c r="A40" s="1"/>
      <c r="B40" s="68" t="s">
        <v>35</v>
      </c>
      <c r="C40" s="76" t="s">
        <v>72</v>
      </c>
      <c r="D40" s="70">
        <v>1</v>
      </c>
      <c r="E40" s="68" t="s">
        <v>995</v>
      </c>
      <c r="F40" s="68" t="s">
        <v>996</v>
      </c>
      <c r="G40" s="68" t="s">
        <v>39</v>
      </c>
      <c r="H40" s="68" t="s">
        <v>51</v>
      </c>
      <c r="I40" s="78">
        <v>39887</v>
      </c>
      <c r="J40" s="68" t="s">
        <v>41</v>
      </c>
      <c r="K40" s="69">
        <v>2424.89</v>
      </c>
      <c r="L40" s="69">
        <v>202.26</v>
      </c>
      <c r="M40" s="69">
        <v>2222.63</v>
      </c>
    </row>
    <row r="41" spans="1:13" x14ac:dyDescent="0.2">
      <c r="A41" s="1"/>
      <c r="B41" s="68" t="s">
        <v>35</v>
      </c>
      <c r="C41" s="76" t="s">
        <v>134</v>
      </c>
      <c r="D41" s="70">
        <v>1</v>
      </c>
      <c r="E41" s="68" t="s">
        <v>995</v>
      </c>
      <c r="F41" s="68" t="s">
        <v>996</v>
      </c>
      <c r="G41" s="68" t="s">
        <v>39</v>
      </c>
      <c r="H41" s="68" t="s">
        <v>51</v>
      </c>
      <c r="I41" s="78">
        <v>38525</v>
      </c>
      <c r="J41" s="68" t="s">
        <v>41</v>
      </c>
      <c r="K41" s="69">
        <v>41112.03</v>
      </c>
      <c r="L41" s="69">
        <v>7426.93</v>
      </c>
      <c r="M41" s="69">
        <v>33685.1</v>
      </c>
    </row>
    <row r="42" spans="1:13" x14ac:dyDescent="0.2">
      <c r="A42" s="1"/>
      <c r="B42" s="68" t="s">
        <v>35</v>
      </c>
      <c r="C42" s="76" t="s">
        <v>135</v>
      </c>
      <c r="D42" s="70">
        <v>1</v>
      </c>
      <c r="E42" s="68" t="s">
        <v>995</v>
      </c>
      <c r="F42" s="68" t="s">
        <v>996</v>
      </c>
      <c r="G42" s="68" t="s">
        <v>39</v>
      </c>
      <c r="H42" s="68" t="s">
        <v>51</v>
      </c>
      <c r="I42" s="283">
        <v>41095</v>
      </c>
      <c r="J42" s="68" t="s">
        <v>41</v>
      </c>
      <c r="K42" s="69">
        <v>246849.9</v>
      </c>
      <c r="L42" s="69">
        <v>2903.7</v>
      </c>
      <c r="M42" s="69">
        <v>243946.2</v>
      </c>
    </row>
    <row r="43" spans="1:13" x14ac:dyDescent="0.2">
      <c r="A43" s="1"/>
      <c r="B43" s="68" t="s">
        <v>35</v>
      </c>
      <c r="C43" s="76" t="s">
        <v>1038</v>
      </c>
      <c r="D43" s="70">
        <v>0</v>
      </c>
      <c r="E43" s="68" t="s">
        <v>995</v>
      </c>
      <c r="F43" s="68" t="s">
        <v>996</v>
      </c>
      <c r="G43" s="68" t="s">
        <v>39</v>
      </c>
      <c r="H43" s="68" t="s">
        <v>51</v>
      </c>
      <c r="I43" s="78">
        <v>26481</v>
      </c>
      <c r="J43" s="68" t="s">
        <v>41</v>
      </c>
      <c r="K43" s="69">
        <v>0</v>
      </c>
      <c r="L43" s="69">
        <v>0</v>
      </c>
      <c r="M43" s="69">
        <v>0</v>
      </c>
    </row>
    <row r="44" spans="1:13" x14ac:dyDescent="0.2">
      <c r="A44" s="1"/>
      <c r="B44" s="68" t="s">
        <v>35</v>
      </c>
      <c r="C44" s="76" t="s">
        <v>147</v>
      </c>
      <c r="D44" s="70">
        <v>1</v>
      </c>
      <c r="E44" s="68" t="s">
        <v>995</v>
      </c>
      <c r="F44" s="68" t="s">
        <v>996</v>
      </c>
      <c r="G44" s="68" t="s">
        <v>39</v>
      </c>
      <c r="H44" s="68" t="s">
        <v>51</v>
      </c>
      <c r="I44" s="78">
        <v>39887</v>
      </c>
      <c r="J44" s="68" t="s">
        <v>41</v>
      </c>
      <c r="K44" s="69">
        <v>80134.850000000006</v>
      </c>
      <c r="L44" s="69">
        <v>6684.14</v>
      </c>
      <c r="M44" s="69">
        <v>73450.710000000006</v>
      </c>
    </row>
    <row r="45" spans="1:13" x14ac:dyDescent="0.2">
      <c r="A45" s="1"/>
      <c r="B45" s="68" t="s">
        <v>35</v>
      </c>
      <c r="C45" s="76" t="s">
        <v>1022</v>
      </c>
      <c r="D45" s="70">
        <v>20</v>
      </c>
      <c r="E45" s="68" t="s">
        <v>995</v>
      </c>
      <c r="F45" s="68" t="s">
        <v>996</v>
      </c>
      <c r="G45" s="68" t="s">
        <v>39</v>
      </c>
      <c r="H45" s="68" t="s">
        <v>51</v>
      </c>
      <c r="I45" s="78">
        <v>39887</v>
      </c>
      <c r="J45" s="68" t="s">
        <v>41</v>
      </c>
      <c r="K45" s="69">
        <v>14838.31</v>
      </c>
      <c r="L45" s="69">
        <v>1237.68</v>
      </c>
      <c r="M45" s="69">
        <v>13600.63</v>
      </c>
    </row>
    <row r="46" spans="1:13" x14ac:dyDescent="0.2">
      <c r="A46" s="1"/>
      <c r="B46" s="68" t="s">
        <v>35</v>
      </c>
      <c r="C46" s="76" t="s">
        <v>1056</v>
      </c>
      <c r="D46" s="70">
        <v>0</v>
      </c>
      <c r="E46" s="68" t="s">
        <v>995</v>
      </c>
      <c r="F46" s="68" t="s">
        <v>996</v>
      </c>
      <c r="G46" s="68" t="s">
        <v>39</v>
      </c>
      <c r="H46" s="68" t="s">
        <v>51</v>
      </c>
      <c r="I46" s="78">
        <v>26115</v>
      </c>
      <c r="J46" s="68" t="s">
        <v>41</v>
      </c>
      <c r="K46" s="69">
        <v>0</v>
      </c>
      <c r="L46" s="69">
        <v>0</v>
      </c>
      <c r="M46" s="69">
        <v>0</v>
      </c>
    </row>
    <row r="47" spans="1:13" x14ac:dyDescent="0.2">
      <c r="A47" s="1"/>
      <c r="B47" s="68" t="s">
        <v>35</v>
      </c>
      <c r="C47" s="76" t="s">
        <v>1051</v>
      </c>
      <c r="D47" s="70">
        <v>0</v>
      </c>
      <c r="E47" s="68" t="s">
        <v>995</v>
      </c>
      <c r="F47" s="68" t="s">
        <v>996</v>
      </c>
      <c r="G47" s="68" t="s">
        <v>39</v>
      </c>
      <c r="H47" s="68" t="s">
        <v>51</v>
      </c>
      <c r="I47" s="78">
        <v>26481</v>
      </c>
      <c r="J47" s="68" t="s">
        <v>41</v>
      </c>
      <c r="K47" s="69">
        <v>0</v>
      </c>
      <c r="L47" s="69">
        <v>0</v>
      </c>
      <c r="M47" s="69">
        <v>0</v>
      </c>
    </row>
    <row r="48" spans="1:13" x14ac:dyDescent="0.2">
      <c r="A48" s="1"/>
      <c r="B48" s="68" t="s">
        <v>35</v>
      </c>
      <c r="C48" s="76" t="s">
        <v>148</v>
      </c>
      <c r="D48" s="70">
        <v>3</v>
      </c>
      <c r="E48" s="68" t="s">
        <v>995</v>
      </c>
      <c r="F48" s="68" t="s">
        <v>996</v>
      </c>
      <c r="G48" s="68" t="s">
        <v>39</v>
      </c>
      <c r="H48" s="68" t="s">
        <v>51</v>
      </c>
      <c r="I48" s="78">
        <v>39887</v>
      </c>
      <c r="J48" s="68" t="s">
        <v>41</v>
      </c>
      <c r="K48" s="69">
        <v>32053.919999999998</v>
      </c>
      <c r="L48" s="69">
        <v>2673.65</v>
      </c>
      <c r="M48" s="69">
        <v>29380.27</v>
      </c>
    </row>
    <row r="49" spans="1:13" s="71" customFormat="1" x14ac:dyDescent="0.2">
      <c r="A49" s="1"/>
      <c r="D49" s="75"/>
      <c r="I49" s="78"/>
      <c r="K49" s="74"/>
      <c r="L49" s="74"/>
      <c r="M49" s="74"/>
    </row>
    <row r="50" spans="1:13" s="71" customFormat="1" x14ac:dyDescent="0.2">
      <c r="A50" s="77" t="s">
        <v>1082</v>
      </c>
      <c r="D50" s="75"/>
      <c r="I50" s="78"/>
      <c r="K50" s="74"/>
      <c r="L50" s="74"/>
      <c r="M50" s="74"/>
    </row>
    <row r="51" spans="1:13" x14ac:dyDescent="0.2">
      <c r="B51" s="68" t="s">
        <v>35</v>
      </c>
      <c r="C51" s="68" t="s">
        <v>1032</v>
      </c>
      <c r="D51" s="70">
        <v>1</v>
      </c>
      <c r="E51" s="68" t="s">
        <v>995</v>
      </c>
      <c r="F51" s="68" t="s">
        <v>996</v>
      </c>
      <c r="G51" s="68" t="s">
        <v>39</v>
      </c>
      <c r="H51" s="68" t="s">
        <v>51</v>
      </c>
      <c r="I51" s="78">
        <v>26115</v>
      </c>
      <c r="J51" s="68" t="s">
        <v>41</v>
      </c>
      <c r="K51" s="69">
        <v>24145.34</v>
      </c>
      <c r="L51" s="69">
        <v>20049.240000000002</v>
      </c>
      <c r="M51" s="69">
        <v>4096.1000000000004</v>
      </c>
    </row>
    <row r="52" spans="1:13" x14ac:dyDescent="0.2">
      <c r="B52" s="68" t="s">
        <v>35</v>
      </c>
      <c r="C52" s="68" t="s">
        <v>1001</v>
      </c>
      <c r="D52" s="70">
        <v>3</v>
      </c>
      <c r="E52" s="68" t="s">
        <v>995</v>
      </c>
      <c r="F52" s="68" t="s">
        <v>996</v>
      </c>
      <c r="G52" s="68" t="s">
        <v>39</v>
      </c>
      <c r="H52" s="68" t="s">
        <v>51</v>
      </c>
      <c r="I52" s="78">
        <v>37803</v>
      </c>
      <c r="J52" s="68" t="s">
        <v>41</v>
      </c>
      <c r="K52" s="69">
        <v>18154.509999999998</v>
      </c>
      <c r="L52" s="69">
        <v>4163.7</v>
      </c>
      <c r="M52" s="69">
        <v>13990.81</v>
      </c>
    </row>
    <row r="53" spans="1:13" x14ac:dyDescent="0.2">
      <c r="B53" s="68" t="s">
        <v>35</v>
      </c>
      <c r="C53" s="68" t="s">
        <v>1053</v>
      </c>
      <c r="D53" s="70">
        <v>2</v>
      </c>
      <c r="E53" s="68" t="s">
        <v>995</v>
      </c>
      <c r="F53" s="68" t="s">
        <v>996</v>
      </c>
      <c r="G53" s="68" t="s">
        <v>39</v>
      </c>
      <c r="H53" s="68" t="s">
        <v>51</v>
      </c>
      <c r="I53" s="78">
        <v>34881</v>
      </c>
      <c r="J53" s="68" t="s">
        <v>41</v>
      </c>
      <c r="K53" s="69">
        <v>210473.35</v>
      </c>
      <c r="L53" s="69">
        <v>88038.71</v>
      </c>
      <c r="M53" s="69">
        <v>122434.64</v>
      </c>
    </row>
    <row r="54" spans="1:13" x14ac:dyDescent="0.2">
      <c r="B54" s="68" t="s">
        <v>35</v>
      </c>
      <c r="C54" s="68" t="s">
        <v>146</v>
      </c>
      <c r="D54" s="70">
        <v>6</v>
      </c>
      <c r="E54" s="68" t="s">
        <v>995</v>
      </c>
      <c r="F54" s="68" t="s">
        <v>996</v>
      </c>
      <c r="G54" s="68" t="s">
        <v>39</v>
      </c>
      <c r="H54" s="68" t="s">
        <v>51</v>
      </c>
      <c r="I54" s="78">
        <v>34881</v>
      </c>
      <c r="J54" s="68" t="s">
        <v>41</v>
      </c>
      <c r="K54" s="69">
        <v>53352.06</v>
      </c>
      <c r="L54" s="69">
        <v>22316.58</v>
      </c>
      <c r="M54" s="69">
        <v>31035.48</v>
      </c>
    </row>
    <row r="55" spans="1:13" x14ac:dyDescent="0.2">
      <c r="B55" s="68" t="s">
        <v>35</v>
      </c>
      <c r="C55" s="68" t="s">
        <v>1027</v>
      </c>
      <c r="D55" s="70">
        <v>1</v>
      </c>
      <c r="E55" s="68" t="s">
        <v>995</v>
      </c>
      <c r="F55" s="68" t="s">
        <v>996</v>
      </c>
      <c r="G55" s="68" t="s">
        <v>39</v>
      </c>
      <c r="H55" s="68" t="s">
        <v>51</v>
      </c>
      <c r="I55" s="78">
        <v>28672</v>
      </c>
      <c r="J55" s="68" t="s">
        <v>41</v>
      </c>
      <c r="K55" s="69">
        <v>4843.0200000000004</v>
      </c>
      <c r="L55" s="69">
        <v>3594.3</v>
      </c>
      <c r="M55" s="69">
        <v>1248.72</v>
      </c>
    </row>
    <row r="56" spans="1:13" x14ac:dyDescent="0.2">
      <c r="B56" s="68" t="s">
        <v>35</v>
      </c>
      <c r="C56" s="68" t="s">
        <v>1002</v>
      </c>
      <c r="D56" s="70">
        <v>1</v>
      </c>
      <c r="E56" s="68" t="s">
        <v>995</v>
      </c>
      <c r="F56" s="68" t="s">
        <v>996</v>
      </c>
      <c r="G56" s="68" t="s">
        <v>39</v>
      </c>
      <c r="H56" s="68" t="s">
        <v>51</v>
      </c>
      <c r="I56" s="78">
        <v>28672</v>
      </c>
      <c r="J56" s="68" t="s">
        <v>41</v>
      </c>
      <c r="K56" s="69">
        <v>6445.88</v>
      </c>
      <c r="L56" s="69">
        <v>4783.88</v>
      </c>
      <c r="M56" s="69">
        <v>1662</v>
      </c>
    </row>
    <row r="57" spans="1:13" x14ac:dyDescent="0.2">
      <c r="B57" s="68" t="s">
        <v>35</v>
      </c>
      <c r="C57" s="68" t="s">
        <v>129</v>
      </c>
      <c r="D57" s="70">
        <v>0</v>
      </c>
      <c r="E57" s="68" t="s">
        <v>995</v>
      </c>
      <c r="F57" s="68" t="s">
        <v>996</v>
      </c>
      <c r="G57" s="68" t="s">
        <v>39</v>
      </c>
      <c r="H57" s="68" t="s">
        <v>51</v>
      </c>
      <c r="I57" s="78">
        <v>28672</v>
      </c>
      <c r="J57" s="68" t="s">
        <v>41</v>
      </c>
      <c r="K57" s="69">
        <v>0</v>
      </c>
      <c r="L57" s="69">
        <v>0</v>
      </c>
      <c r="M57" s="69">
        <v>0</v>
      </c>
    </row>
    <row r="58" spans="1:13" x14ac:dyDescent="0.2">
      <c r="B58" s="68" t="s">
        <v>35</v>
      </c>
      <c r="C58" s="68" t="s">
        <v>144</v>
      </c>
      <c r="D58" s="70">
        <v>0</v>
      </c>
      <c r="E58" s="68" t="s">
        <v>995</v>
      </c>
      <c r="F58" s="68" t="s">
        <v>996</v>
      </c>
      <c r="G58" s="68" t="s">
        <v>39</v>
      </c>
      <c r="H58" s="68" t="s">
        <v>51</v>
      </c>
      <c r="I58" s="78">
        <v>28672</v>
      </c>
      <c r="J58" s="68" t="s">
        <v>41</v>
      </c>
      <c r="K58" s="69">
        <v>0</v>
      </c>
      <c r="L58" s="69">
        <v>0</v>
      </c>
      <c r="M58" s="69">
        <v>0</v>
      </c>
    </row>
    <row r="59" spans="1:13" x14ac:dyDescent="0.2">
      <c r="B59" s="68" t="s">
        <v>35</v>
      </c>
      <c r="C59" s="68" t="s">
        <v>1044</v>
      </c>
      <c r="D59" s="70">
        <v>3</v>
      </c>
      <c r="E59" s="68" t="s">
        <v>995</v>
      </c>
      <c r="F59" s="68" t="s">
        <v>996</v>
      </c>
      <c r="G59" s="68" t="s">
        <v>39</v>
      </c>
      <c r="H59" s="68" t="s">
        <v>51</v>
      </c>
      <c r="I59" s="78">
        <v>34881</v>
      </c>
      <c r="J59" s="68" t="s">
        <v>41</v>
      </c>
      <c r="K59" s="69">
        <v>20824.759999999998</v>
      </c>
      <c r="L59" s="69">
        <v>8710.77</v>
      </c>
      <c r="M59" s="69">
        <v>12113.99</v>
      </c>
    </row>
    <row r="60" spans="1:13" x14ac:dyDescent="0.2">
      <c r="B60" s="68" t="s">
        <v>35</v>
      </c>
      <c r="C60" s="68" t="s">
        <v>1004</v>
      </c>
      <c r="D60" s="70">
        <v>1</v>
      </c>
      <c r="E60" s="68" t="s">
        <v>995</v>
      </c>
      <c r="F60" s="68" t="s">
        <v>996</v>
      </c>
      <c r="G60" s="68" t="s">
        <v>39</v>
      </c>
      <c r="H60" s="68" t="s">
        <v>51</v>
      </c>
      <c r="I60" s="78">
        <v>28672</v>
      </c>
      <c r="J60" s="68" t="s">
        <v>41</v>
      </c>
      <c r="K60" s="69">
        <v>15694.32</v>
      </c>
      <c r="L60" s="69">
        <v>11647.72</v>
      </c>
      <c r="M60" s="69">
        <v>4046.6</v>
      </c>
    </row>
    <row r="61" spans="1:13" x14ac:dyDescent="0.2">
      <c r="B61" s="68" t="s">
        <v>35</v>
      </c>
      <c r="C61" s="68" t="s">
        <v>1026</v>
      </c>
      <c r="D61" s="70">
        <v>1</v>
      </c>
      <c r="E61" s="68" t="s">
        <v>995</v>
      </c>
      <c r="F61" s="68" t="s">
        <v>996</v>
      </c>
      <c r="G61" s="68" t="s">
        <v>39</v>
      </c>
      <c r="H61" s="68" t="s">
        <v>51</v>
      </c>
      <c r="I61" s="78">
        <v>28672</v>
      </c>
      <c r="J61" s="68" t="s">
        <v>41</v>
      </c>
      <c r="K61" s="69">
        <v>7491.26</v>
      </c>
      <c r="L61" s="69">
        <v>5559.73</v>
      </c>
      <c r="M61" s="69">
        <v>1931.53</v>
      </c>
    </row>
    <row r="62" spans="1:13" x14ac:dyDescent="0.2">
      <c r="B62" s="68" t="s">
        <v>35</v>
      </c>
      <c r="C62" s="68" t="s">
        <v>1008</v>
      </c>
      <c r="D62" s="70">
        <v>1</v>
      </c>
      <c r="E62" s="68" t="s">
        <v>995</v>
      </c>
      <c r="F62" s="68" t="s">
        <v>996</v>
      </c>
      <c r="G62" s="68" t="s">
        <v>39</v>
      </c>
      <c r="H62" s="68" t="s">
        <v>51</v>
      </c>
      <c r="I62" s="78">
        <v>28672</v>
      </c>
      <c r="J62" s="68" t="s">
        <v>41</v>
      </c>
      <c r="K62" s="69">
        <v>15640.62</v>
      </c>
      <c r="L62" s="69">
        <v>11607.87</v>
      </c>
      <c r="M62" s="69">
        <v>4032.75</v>
      </c>
    </row>
    <row r="63" spans="1:13" x14ac:dyDescent="0.2">
      <c r="B63" s="68" t="s">
        <v>35</v>
      </c>
      <c r="C63" s="68" t="s">
        <v>1034</v>
      </c>
      <c r="D63" s="70">
        <v>2</v>
      </c>
      <c r="E63" s="68" t="s">
        <v>995</v>
      </c>
      <c r="F63" s="68" t="s">
        <v>996</v>
      </c>
      <c r="G63" s="68" t="s">
        <v>39</v>
      </c>
      <c r="H63" s="68" t="s">
        <v>51</v>
      </c>
      <c r="I63" s="78">
        <v>34881</v>
      </c>
      <c r="J63" s="68" t="s">
        <v>41</v>
      </c>
      <c r="K63" s="69">
        <v>19420.150000000001</v>
      </c>
      <c r="L63" s="69">
        <v>8123.24</v>
      </c>
      <c r="M63" s="69">
        <v>11296.91</v>
      </c>
    </row>
    <row r="64" spans="1:13" x14ac:dyDescent="0.2">
      <c r="B64" s="68" t="s">
        <v>35</v>
      </c>
      <c r="C64" s="68" t="s">
        <v>1041</v>
      </c>
      <c r="D64" s="70">
        <v>2</v>
      </c>
      <c r="E64" s="68" t="s">
        <v>995</v>
      </c>
      <c r="F64" s="68" t="s">
        <v>996</v>
      </c>
      <c r="G64" s="68" t="s">
        <v>39</v>
      </c>
      <c r="H64" s="68" t="s">
        <v>51</v>
      </c>
      <c r="I64" s="78">
        <v>34881</v>
      </c>
      <c r="J64" s="68" t="s">
        <v>41</v>
      </c>
      <c r="K64" s="69">
        <v>27449.64</v>
      </c>
      <c r="L64" s="69">
        <v>11481.88</v>
      </c>
      <c r="M64" s="69">
        <v>15967.76</v>
      </c>
    </row>
    <row r="65" spans="1:13" x14ac:dyDescent="0.2">
      <c r="B65" s="68" t="s">
        <v>35</v>
      </c>
      <c r="C65" s="68" t="s">
        <v>1018</v>
      </c>
      <c r="D65" s="70">
        <v>6088</v>
      </c>
      <c r="E65" s="68" t="s">
        <v>995</v>
      </c>
      <c r="F65" s="68" t="s">
        <v>996</v>
      </c>
      <c r="G65" s="68" t="s">
        <v>39</v>
      </c>
      <c r="H65" s="68" t="s">
        <v>51</v>
      </c>
      <c r="I65" s="78">
        <v>26115</v>
      </c>
      <c r="J65" s="68" t="s">
        <v>41</v>
      </c>
      <c r="K65" s="69">
        <v>3050.65</v>
      </c>
      <c r="L65" s="69">
        <v>2533.13</v>
      </c>
      <c r="M65" s="69">
        <v>517.52</v>
      </c>
    </row>
    <row r="66" spans="1:13" x14ac:dyDescent="0.2">
      <c r="B66" s="68" t="s">
        <v>35</v>
      </c>
      <c r="C66" s="68" t="s">
        <v>1065</v>
      </c>
      <c r="D66" s="70">
        <v>2</v>
      </c>
      <c r="E66" s="68" t="s">
        <v>995</v>
      </c>
      <c r="F66" s="68" t="s">
        <v>996</v>
      </c>
      <c r="G66" s="68" t="s">
        <v>39</v>
      </c>
      <c r="H66" s="68" t="s">
        <v>51</v>
      </c>
      <c r="I66" s="78">
        <v>33055</v>
      </c>
      <c r="J66" s="68" t="s">
        <v>41</v>
      </c>
      <c r="K66" s="69">
        <v>4479.75</v>
      </c>
      <c r="L66" s="69">
        <v>2360.83</v>
      </c>
      <c r="M66" s="69">
        <v>2118.92</v>
      </c>
    </row>
    <row r="67" spans="1:13" x14ac:dyDescent="0.2">
      <c r="B67" s="68" t="s">
        <v>35</v>
      </c>
      <c r="C67" s="68" t="s">
        <v>1010</v>
      </c>
      <c r="D67" s="70">
        <v>1</v>
      </c>
      <c r="E67" s="68" t="s">
        <v>995</v>
      </c>
      <c r="F67" s="68" t="s">
        <v>996</v>
      </c>
      <c r="G67" s="68" t="s">
        <v>39</v>
      </c>
      <c r="H67" s="68" t="s">
        <v>51</v>
      </c>
      <c r="I67" s="78">
        <v>28672</v>
      </c>
      <c r="J67" s="68" t="s">
        <v>41</v>
      </c>
      <c r="K67" s="69">
        <v>2287.4499999999998</v>
      </c>
      <c r="L67" s="69">
        <v>1697.66</v>
      </c>
      <c r="M67" s="69">
        <v>589.79</v>
      </c>
    </row>
    <row r="68" spans="1:13" x14ac:dyDescent="0.2">
      <c r="B68" s="68" t="s">
        <v>35</v>
      </c>
      <c r="C68" s="68" t="s">
        <v>145</v>
      </c>
      <c r="D68" s="70">
        <v>4</v>
      </c>
      <c r="E68" s="68" t="s">
        <v>995</v>
      </c>
      <c r="F68" s="68" t="s">
        <v>996</v>
      </c>
      <c r="G68" s="68" t="s">
        <v>39</v>
      </c>
      <c r="H68" s="68" t="s">
        <v>51</v>
      </c>
      <c r="I68" s="78">
        <v>34881</v>
      </c>
      <c r="J68" s="68" t="s">
        <v>41</v>
      </c>
      <c r="K68" s="69">
        <v>348445.44</v>
      </c>
      <c r="L68" s="69">
        <v>145750.93</v>
      </c>
      <c r="M68" s="69">
        <v>202694.51</v>
      </c>
    </row>
    <row r="69" spans="1:13" x14ac:dyDescent="0.2">
      <c r="B69" s="68" t="s">
        <v>35</v>
      </c>
      <c r="C69" s="68" t="s">
        <v>1035</v>
      </c>
      <c r="D69" s="70">
        <v>8</v>
      </c>
      <c r="E69" s="68" t="s">
        <v>995</v>
      </c>
      <c r="F69" s="68" t="s">
        <v>996</v>
      </c>
      <c r="G69" s="68" t="s">
        <v>39</v>
      </c>
      <c r="H69" s="68" t="s">
        <v>51</v>
      </c>
      <c r="I69" s="78">
        <v>34881</v>
      </c>
      <c r="J69" s="68" t="s">
        <v>41</v>
      </c>
      <c r="K69" s="69">
        <v>46641.55</v>
      </c>
      <c r="L69" s="69">
        <v>19509.650000000001</v>
      </c>
      <c r="M69" s="69">
        <v>27131.9</v>
      </c>
    </row>
    <row r="70" spans="1:13" x14ac:dyDescent="0.2">
      <c r="B70" s="68" t="s">
        <v>35</v>
      </c>
      <c r="C70" s="68" t="s">
        <v>141</v>
      </c>
      <c r="D70" s="70">
        <v>9</v>
      </c>
      <c r="E70" s="68" t="s">
        <v>995</v>
      </c>
      <c r="F70" s="68" t="s">
        <v>996</v>
      </c>
      <c r="G70" s="68" t="s">
        <v>39</v>
      </c>
      <c r="H70" s="68" t="s">
        <v>51</v>
      </c>
      <c r="I70" s="78">
        <v>34881</v>
      </c>
      <c r="J70" s="68" t="s">
        <v>41</v>
      </c>
      <c r="K70" s="69">
        <v>14905.88</v>
      </c>
      <c r="L70" s="69">
        <v>6234.97</v>
      </c>
      <c r="M70" s="69">
        <v>8670.91</v>
      </c>
    </row>
    <row r="71" spans="1:13" x14ac:dyDescent="0.2">
      <c r="B71" s="68" t="s">
        <v>35</v>
      </c>
      <c r="C71" s="68" t="s">
        <v>1078</v>
      </c>
      <c r="D71" s="70">
        <v>1</v>
      </c>
      <c r="E71" s="68" t="s">
        <v>995</v>
      </c>
      <c r="F71" s="68" t="s">
        <v>996</v>
      </c>
      <c r="G71" s="68" t="s">
        <v>39</v>
      </c>
      <c r="H71" s="68" t="s">
        <v>45</v>
      </c>
      <c r="I71" s="78">
        <v>37803</v>
      </c>
      <c r="J71" s="68" t="s">
        <v>41</v>
      </c>
      <c r="K71" s="69">
        <v>6287.15</v>
      </c>
      <c r="L71" s="69">
        <v>1351.47</v>
      </c>
      <c r="M71" s="69">
        <v>4935.68</v>
      </c>
    </row>
    <row r="72" spans="1:13" x14ac:dyDescent="0.2">
      <c r="B72" s="68" t="s">
        <v>35</v>
      </c>
      <c r="C72" s="68" t="s">
        <v>1013</v>
      </c>
      <c r="D72" s="70">
        <v>1</v>
      </c>
      <c r="E72" s="68" t="s">
        <v>995</v>
      </c>
      <c r="F72" s="68" t="s">
        <v>996</v>
      </c>
      <c r="G72" s="68" t="s">
        <v>39</v>
      </c>
      <c r="H72" s="68" t="s">
        <v>51</v>
      </c>
      <c r="I72" s="78">
        <v>26481</v>
      </c>
      <c r="J72" s="68" t="s">
        <v>41</v>
      </c>
      <c r="K72" s="69">
        <v>2841.82</v>
      </c>
      <c r="L72" s="69">
        <v>2329.13</v>
      </c>
      <c r="M72" s="69">
        <v>512.69000000000005</v>
      </c>
    </row>
    <row r="73" spans="1:13" x14ac:dyDescent="0.2">
      <c r="B73" s="68" t="s">
        <v>35</v>
      </c>
      <c r="C73" s="68" t="s">
        <v>1059</v>
      </c>
      <c r="D73" s="70">
        <v>1</v>
      </c>
      <c r="E73" s="68" t="s">
        <v>995</v>
      </c>
      <c r="F73" s="68" t="s">
        <v>996</v>
      </c>
      <c r="G73" s="68" t="s">
        <v>39</v>
      </c>
      <c r="H73" s="68" t="s">
        <v>51</v>
      </c>
      <c r="I73" s="78">
        <v>29037</v>
      </c>
      <c r="J73" s="68" t="s">
        <v>41</v>
      </c>
      <c r="K73" s="69">
        <v>1470.83</v>
      </c>
      <c r="L73" s="69">
        <v>1069.5</v>
      </c>
      <c r="M73" s="69">
        <v>401.33</v>
      </c>
    </row>
    <row r="74" spans="1:13" x14ac:dyDescent="0.2">
      <c r="B74" s="68" t="s">
        <v>35</v>
      </c>
      <c r="C74" s="68" t="s">
        <v>138</v>
      </c>
      <c r="D74" s="70">
        <v>4</v>
      </c>
      <c r="E74" s="68" t="s">
        <v>995</v>
      </c>
      <c r="F74" s="68" t="s">
        <v>996</v>
      </c>
      <c r="G74" s="68" t="s">
        <v>39</v>
      </c>
      <c r="H74" s="68" t="s">
        <v>51</v>
      </c>
      <c r="I74" s="78">
        <v>28672</v>
      </c>
      <c r="J74" s="68" t="s">
        <v>41</v>
      </c>
      <c r="K74" s="69">
        <v>12735.42</v>
      </c>
      <c r="L74" s="69">
        <v>9451.74</v>
      </c>
      <c r="M74" s="69">
        <v>3283.68</v>
      </c>
    </row>
    <row r="75" spans="1:13" x14ac:dyDescent="0.2">
      <c r="A75" s="1"/>
      <c r="B75" s="68" t="s">
        <v>35</v>
      </c>
      <c r="C75" s="68" t="s">
        <v>1075</v>
      </c>
      <c r="D75" s="70">
        <v>1</v>
      </c>
      <c r="E75" s="68" t="s">
        <v>995</v>
      </c>
      <c r="F75" s="68" t="s">
        <v>996</v>
      </c>
      <c r="G75" s="68" t="s">
        <v>39</v>
      </c>
      <c r="H75" s="68" t="s">
        <v>115</v>
      </c>
      <c r="I75" s="78">
        <v>32325</v>
      </c>
      <c r="J75" s="68" t="s">
        <v>41</v>
      </c>
      <c r="K75" s="69">
        <v>4908.22</v>
      </c>
      <c r="L75" s="69">
        <v>4908.22</v>
      </c>
      <c r="M75" s="69">
        <v>0</v>
      </c>
    </row>
    <row r="76" spans="1:13" x14ac:dyDescent="0.2">
      <c r="B76" s="68" t="s">
        <v>35</v>
      </c>
      <c r="C76" s="68" t="s">
        <v>1060</v>
      </c>
      <c r="D76" s="70">
        <v>1</v>
      </c>
      <c r="E76" s="68" t="s">
        <v>995</v>
      </c>
      <c r="F76" s="68" t="s">
        <v>996</v>
      </c>
      <c r="G76" s="68" t="s">
        <v>39</v>
      </c>
      <c r="H76" s="68" t="s">
        <v>51</v>
      </c>
      <c r="I76" s="78">
        <v>33055</v>
      </c>
      <c r="J76" s="68" t="s">
        <v>41</v>
      </c>
      <c r="K76" s="69">
        <v>5393.47</v>
      </c>
      <c r="L76" s="69">
        <v>2842.36</v>
      </c>
      <c r="M76" s="69">
        <v>2551.11</v>
      </c>
    </row>
    <row r="77" spans="1:13" x14ac:dyDescent="0.2">
      <c r="B77" s="68" t="s">
        <v>35</v>
      </c>
      <c r="C77" s="68" t="s">
        <v>1066</v>
      </c>
      <c r="D77" s="70">
        <v>1</v>
      </c>
      <c r="E77" s="68" t="s">
        <v>995</v>
      </c>
      <c r="F77" s="68" t="s">
        <v>996</v>
      </c>
      <c r="G77" s="68" t="s">
        <v>39</v>
      </c>
      <c r="H77" s="68" t="s">
        <v>51</v>
      </c>
      <c r="I77" s="78">
        <v>31229</v>
      </c>
      <c r="J77" s="68" t="s">
        <v>41</v>
      </c>
      <c r="K77" s="69">
        <v>980.8</v>
      </c>
      <c r="L77" s="69">
        <v>613.38</v>
      </c>
      <c r="M77" s="69">
        <v>367.42</v>
      </c>
    </row>
    <row r="78" spans="1:13" x14ac:dyDescent="0.2">
      <c r="B78" s="68" t="s">
        <v>35</v>
      </c>
      <c r="C78" s="68" t="s">
        <v>1037</v>
      </c>
      <c r="D78" s="70">
        <v>4</v>
      </c>
      <c r="E78" s="68" t="s">
        <v>995</v>
      </c>
      <c r="F78" s="68" t="s">
        <v>996</v>
      </c>
      <c r="G78" s="68" t="s">
        <v>39</v>
      </c>
      <c r="H78" s="68" t="s">
        <v>51</v>
      </c>
      <c r="I78" s="78">
        <v>26481</v>
      </c>
      <c r="J78" s="68" t="s">
        <v>41</v>
      </c>
      <c r="K78" s="69">
        <v>524.08000000000004</v>
      </c>
      <c r="L78" s="69">
        <v>429.53</v>
      </c>
      <c r="M78" s="69">
        <v>94.55</v>
      </c>
    </row>
    <row r="79" spans="1:13" x14ac:dyDescent="0.2">
      <c r="B79" s="68" t="s">
        <v>35</v>
      </c>
      <c r="C79" s="68" t="s">
        <v>130</v>
      </c>
      <c r="D79" s="70">
        <v>1</v>
      </c>
      <c r="E79" s="68" t="s">
        <v>995</v>
      </c>
      <c r="F79" s="68" t="s">
        <v>996</v>
      </c>
      <c r="G79" s="68" t="s">
        <v>39</v>
      </c>
      <c r="H79" s="68" t="s">
        <v>51</v>
      </c>
      <c r="I79" s="78">
        <v>34881</v>
      </c>
      <c r="J79" s="68" t="s">
        <v>41</v>
      </c>
      <c r="K79" s="69">
        <v>22230.03</v>
      </c>
      <c r="L79" s="69">
        <v>9298.58</v>
      </c>
      <c r="M79" s="69">
        <v>12931.45</v>
      </c>
    </row>
    <row r="80" spans="1:13" x14ac:dyDescent="0.2">
      <c r="B80" s="68" t="s">
        <v>35</v>
      </c>
      <c r="C80" s="68" t="s">
        <v>126</v>
      </c>
      <c r="D80" s="70">
        <v>1</v>
      </c>
      <c r="E80" s="68" t="s">
        <v>995</v>
      </c>
      <c r="F80" s="68" t="s">
        <v>996</v>
      </c>
      <c r="G80" s="68" t="s">
        <v>39</v>
      </c>
      <c r="H80" s="68" t="s">
        <v>51</v>
      </c>
      <c r="I80" s="78">
        <v>26846</v>
      </c>
      <c r="J80" s="68" t="s">
        <v>41</v>
      </c>
      <c r="K80" s="69">
        <v>3066.48</v>
      </c>
      <c r="L80" s="69">
        <v>2478.41</v>
      </c>
      <c r="M80" s="69">
        <v>588.07000000000005</v>
      </c>
    </row>
    <row r="81" spans="1:13" x14ac:dyDescent="0.2">
      <c r="A81" s="1"/>
      <c r="B81" s="68" t="s">
        <v>35</v>
      </c>
      <c r="C81" s="68" t="s">
        <v>1076</v>
      </c>
      <c r="D81" s="70">
        <v>13378</v>
      </c>
      <c r="E81" s="68" t="s">
        <v>995</v>
      </c>
      <c r="F81" s="68" t="s">
        <v>996</v>
      </c>
      <c r="G81" s="68" t="s">
        <v>39</v>
      </c>
      <c r="H81" s="68" t="s">
        <v>115</v>
      </c>
      <c r="I81" s="78">
        <v>32325</v>
      </c>
      <c r="J81" s="68" t="s">
        <v>41</v>
      </c>
      <c r="K81" s="69">
        <v>73600.179999999993</v>
      </c>
      <c r="L81" s="69">
        <v>73600.179999999993</v>
      </c>
      <c r="M81" s="69">
        <v>0</v>
      </c>
    </row>
    <row r="82" spans="1:13" x14ac:dyDescent="0.2">
      <c r="B82" s="68" t="s">
        <v>35</v>
      </c>
      <c r="C82" s="68" t="s">
        <v>1014</v>
      </c>
      <c r="D82" s="70">
        <v>1</v>
      </c>
      <c r="E82" s="68" t="s">
        <v>995</v>
      </c>
      <c r="F82" s="68" t="s">
        <v>996</v>
      </c>
      <c r="G82" s="68" t="s">
        <v>39</v>
      </c>
      <c r="H82" s="68" t="s">
        <v>51</v>
      </c>
      <c r="I82" s="78">
        <v>34881</v>
      </c>
      <c r="J82" s="68" t="s">
        <v>41</v>
      </c>
      <c r="K82" s="69">
        <v>2974.97</v>
      </c>
      <c r="L82" s="69">
        <v>1244.4000000000001</v>
      </c>
      <c r="M82" s="69">
        <v>1730.57</v>
      </c>
    </row>
    <row r="83" spans="1:13" x14ac:dyDescent="0.2">
      <c r="B83" s="68" t="s">
        <v>35</v>
      </c>
      <c r="C83" s="68" t="s">
        <v>1042</v>
      </c>
      <c r="D83" s="70">
        <v>1</v>
      </c>
      <c r="E83" s="68" t="s">
        <v>995</v>
      </c>
      <c r="F83" s="68" t="s">
        <v>996</v>
      </c>
      <c r="G83" s="68" t="s">
        <v>39</v>
      </c>
      <c r="H83" s="68" t="s">
        <v>51</v>
      </c>
      <c r="I83" s="78">
        <v>34881</v>
      </c>
      <c r="J83" s="68" t="s">
        <v>41</v>
      </c>
      <c r="K83" s="69">
        <v>45144.74</v>
      </c>
      <c r="L83" s="69">
        <v>18883.55</v>
      </c>
      <c r="M83" s="69">
        <v>26261.19</v>
      </c>
    </row>
    <row r="84" spans="1:13" x14ac:dyDescent="0.2">
      <c r="A84" s="1"/>
      <c r="B84" s="68" t="s">
        <v>35</v>
      </c>
      <c r="C84" s="68" t="s">
        <v>1074</v>
      </c>
      <c r="D84" s="70">
        <v>1</v>
      </c>
      <c r="E84" s="68" t="s">
        <v>995</v>
      </c>
      <c r="F84" s="68" t="s">
        <v>996</v>
      </c>
      <c r="G84" s="68" t="s">
        <v>39</v>
      </c>
      <c r="H84" s="68" t="s">
        <v>115</v>
      </c>
      <c r="I84" s="78">
        <v>33420</v>
      </c>
      <c r="J84" s="68" t="s">
        <v>41</v>
      </c>
      <c r="K84" s="69">
        <v>1319.79</v>
      </c>
      <c r="L84" s="69">
        <v>1319.79</v>
      </c>
      <c r="M84" s="69">
        <v>0</v>
      </c>
    </row>
    <row r="85" spans="1:13" x14ac:dyDescent="0.2">
      <c r="B85" s="68" t="s">
        <v>35</v>
      </c>
      <c r="C85" s="68" t="s">
        <v>1043</v>
      </c>
      <c r="D85" s="70">
        <v>1</v>
      </c>
      <c r="E85" s="68" t="s">
        <v>995</v>
      </c>
      <c r="F85" s="68" t="s">
        <v>996</v>
      </c>
      <c r="G85" s="68" t="s">
        <v>39</v>
      </c>
      <c r="H85" s="68" t="s">
        <v>51</v>
      </c>
      <c r="I85" s="78">
        <v>26115</v>
      </c>
      <c r="J85" s="68" t="s">
        <v>41</v>
      </c>
      <c r="K85" s="69">
        <v>3986.18</v>
      </c>
      <c r="L85" s="69">
        <v>3309.95</v>
      </c>
      <c r="M85" s="69">
        <v>676.23</v>
      </c>
    </row>
    <row r="86" spans="1:13" x14ac:dyDescent="0.2">
      <c r="B86" s="68" t="s">
        <v>35</v>
      </c>
      <c r="C86" s="68" t="s">
        <v>62</v>
      </c>
      <c r="D86" s="70">
        <v>1</v>
      </c>
      <c r="E86" s="68" t="s">
        <v>995</v>
      </c>
      <c r="F86" s="68" t="s">
        <v>996</v>
      </c>
      <c r="G86" s="68" t="s">
        <v>39</v>
      </c>
      <c r="H86" s="68" t="s">
        <v>51</v>
      </c>
      <c r="I86" s="78">
        <v>26115</v>
      </c>
      <c r="J86" s="68" t="s">
        <v>41</v>
      </c>
      <c r="K86" s="69">
        <v>22636.1</v>
      </c>
      <c r="L86" s="69">
        <v>18796.03</v>
      </c>
      <c r="M86" s="69">
        <v>3840.07</v>
      </c>
    </row>
    <row r="87" spans="1:13" x14ac:dyDescent="0.2">
      <c r="B87" s="68" t="s">
        <v>35</v>
      </c>
      <c r="C87" s="68" t="s">
        <v>128</v>
      </c>
      <c r="D87" s="70">
        <v>2</v>
      </c>
      <c r="E87" s="68" t="s">
        <v>995</v>
      </c>
      <c r="F87" s="68" t="s">
        <v>996</v>
      </c>
      <c r="G87" s="68" t="s">
        <v>39</v>
      </c>
      <c r="H87" s="68" t="s">
        <v>51</v>
      </c>
      <c r="I87" s="78">
        <v>28672</v>
      </c>
      <c r="J87" s="68" t="s">
        <v>41</v>
      </c>
      <c r="K87" s="69">
        <v>2736.35</v>
      </c>
      <c r="L87" s="69">
        <v>2030.81</v>
      </c>
      <c r="M87" s="69">
        <v>705.54</v>
      </c>
    </row>
    <row r="88" spans="1:13" x14ac:dyDescent="0.2">
      <c r="B88" s="68" t="s">
        <v>35</v>
      </c>
      <c r="C88" s="68" t="s">
        <v>54</v>
      </c>
      <c r="D88" s="70">
        <v>1</v>
      </c>
      <c r="E88" s="68" t="s">
        <v>995</v>
      </c>
      <c r="F88" s="68" t="s">
        <v>996</v>
      </c>
      <c r="G88" s="68" t="s">
        <v>39</v>
      </c>
      <c r="H88" s="68" t="s">
        <v>51</v>
      </c>
      <c r="I88" s="78">
        <v>28672</v>
      </c>
      <c r="J88" s="68" t="s">
        <v>41</v>
      </c>
      <c r="K88" s="69">
        <v>3664.64</v>
      </c>
      <c r="L88" s="69">
        <v>2719.76</v>
      </c>
      <c r="M88" s="69">
        <v>944.88</v>
      </c>
    </row>
    <row r="89" spans="1:13" x14ac:dyDescent="0.2">
      <c r="B89" s="68" t="s">
        <v>35</v>
      </c>
      <c r="C89" s="68" t="s">
        <v>1046</v>
      </c>
      <c r="D89" s="70">
        <v>1</v>
      </c>
      <c r="E89" s="68" t="s">
        <v>995</v>
      </c>
      <c r="F89" s="68" t="s">
        <v>996</v>
      </c>
      <c r="G89" s="68" t="s">
        <v>39</v>
      </c>
      <c r="H89" s="68" t="s">
        <v>51</v>
      </c>
      <c r="I89" s="78">
        <v>27942</v>
      </c>
      <c r="J89" s="68" t="s">
        <v>41</v>
      </c>
      <c r="K89" s="69">
        <v>450.22</v>
      </c>
      <c r="L89" s="69">
        <v>346.86</v>
      </c>
      <c r="M89" s="69">
        <v>103.36</v>
      </c>
    </row>
    <row r="90" spans="1:13" x14ac:dyDescent="0.2">
      <c r="B90" s="68" t="s">
        <v>35</v>
      </c>
      <c r="C90" s="68" t="s">
        <v>1009</v>
      </c>
      <c r="D90" s="70">
        <v>1</v>
      </c>
      <c r="E90" s="68" t="s">
        <v>995</v>
      </c>
      <c r="F90" s="68" t="s">
        <v>996</v>
      </c>
      <c r="G90" s="68" t="s">
        <v>39</v>
      </c>
      <c r="H90" s="68" t="s">
        <v>51</v>
      </c>
      <c r="I90" s="78">
        <v>26481</v>
      </c>
      <c r="J90" s="68" t="s">
        <v>41</v>
      </c>
      <c r="K90" s="69">
        <v>923.35</v>
      </c>
      <c r="L90" s="69">
        <v>756.77</v>
      </c>
      <c r="M90" s="69">
        <v>166.58</v>
      </c>
    </row>
    <row r="91" spans="1:13" x14ac:dyDescent="0.2">
      <c r="B91" s="68" t="s">
        <v>35</v>
      </c>
      <c r="C91" s="68" t="s">
        <v>139</v>
      </c>
      <c r="D91" s="70">
        <v>2</v>
      </c>
      <c r="E91" s="68" t="s">
        <v>995</v>
      </c>
      <c r="F91" s="68" t="s">
        <v>996</v>
      </c>
      <c r="G91" s="68" t="s">
        <v>39</v>
      </c>
      <c r="H91" s="68" t="s">
        <v>51</v>
      </c>
      <c r="I91" s="78">
        <v>28672</v>
      </c>
      <c r="J91" s="68" t="s">
        <v>41</v>
      </c>
      <c r="K91" s="69">
        <v>7384.66</v>
      </c>
      <c r="L91" s="69">
        <v>5480.61</v>
      </c>
      <c r="M91" s="69">
        <v>1904.05</v>
      </c>
    </row>
    <row r="92" spans="1:13" x14ac:dyDescent="0.2">
      <c r="B92" s="68" t="s">
        <v>35</v>
      </c>
      <c r="C92" s="68" t="s">
        <v>1068</v>
      </c>
      <c r="D92" s="70">
        <v>2</v>
      </c>
      <c r="E92" s="68" t="s">
        <v>995</v>
      </c>
      <c r="F92" s="68" t="s">
        <v>996</v>
      </c>
      <c r="G92" s="68" t="s">
        <v>39</v>
      </c>
      <c r="H92" s="68" t="s">
        <v>51</v>
      </c>
      <c r="I92" s="78">
        <v>33055</v>
      </c>
      <c r="J92" s="68" t="s">
        <v>41</v>
      </c>
      <c r="K92" s="69">
        <v>3611.48</v>
      </c>
      <c r="L92" s="69">
        <v>1903.25</v>
      </c>
      <c r="M92" s="69">
        <v>1708.23</v>
      </c>
    </row>
    <row r="93" spans="1:13" x14ac:dyDescent="0.2">
      <c r="B93" s="68" t="s">
        <v>35</v>
      </c>
      <c r="C93" s="68" t="s">
        <v>1019</v>
      </c>
      <c r="D93" s="70">
        <v>1</v>
      </c>
      <c r="E93" s="68" t="s">
        <v>995</v>
      </c>
      <c r="F93" s="68" t="s">
        <v>996</v>
      </c>
      <c r="G93" s="68" t="s">
        <v>39</v>
      </c>
      <c r="H93" s="68" t="s">
        <v>51</v>
      </c>
      <c r="I93" s="78">
        <v>34881</v>
      </c>
      <c r="J93" s="68" t="s">
        <v>41</v>
      </c>
      <c r="K93" s="69">
        <v>5564.62</v>
      </c>
      <c r="L93" s="69">
        <v>2327.62</v>
      </c>
      <c r="M93" s="69">
        <v>3237</v>
      </c>
    </row>
    <row r="94" spans="1:13" x14ac:dyDescent="0.2">
      <c r="B94" s="68" t="s">
        <v>35</v>
      </c>
      <c r="C94" s="68" t="s">
        <v>1003</v>
      </c>
      <c r="D94" s="70">
        <v>1</v>
      </c>
      <c r="E94" s="68" t="s">
        <v>995</v>
      </c>
      <c r="F94" s="68" t="s">
        <v>996</v>
      </c>
      <c r="G94" s="68" t="s">
        <v>39</v>
      </c>
      <c r="H94" s="68" t="s">
        <v>51</v>
      </c>
      <c r="I94" s="78">
        <v>28672</v>
      </c>
      <c r="J94" s="68" t="s">
        <v>41</v>
      </c>
      <c r="K94" s="69">
        <v>14053.99</v>
      </c>
      <c r="L94" s="69">
        <v>10430.33</v>
      </c>
      <c r="M94" s="69">
        <v>3623.66</v>
      </c>
    </row>
    <row r="95" spans="1:13" x14ac:dyDescent="0.2">
      <c r="B95" s="68" t="s">
        <v>35</v>
      </c>
      <c r="C95" s="68" t="s">
        <v>143</v>
      </c>
      <c r="D95" s="70">
        <v>1</v>
      </c>
      <c r="E95" s="68" t="s">
        <v>995</v>
      </c>
      <c r="F95" s="68" t="s">
        <v>996</v>
      </c>
      <c r="G95" s="68" t="s">
        <v>39</v>
      </c>
      <c r="H95" s="68" t="s">
        <v>51</v>
      </c>
      <c r="I95" s="78">
        <v>34881</v>
      </c>
      <c r="J95" s="68" t="s">
        <v>41</v>
      </c>
      <c r="K95" s="69">
        <v>49016.32</v>
      </c>
      <c r="L95" s="69">
        <v>20502.990000000002</v>
      </c>
      <c r="M95" s="69">
        <v>28513.33</v>
      </c>
    </row>
    <row r="96" spans="1:13" x14ac:dyDescent="0.2">
      <c r="B96" s="68" t="s">
        <v>35</v>
      </c>
      <c r="C96" s="68" t="s">
        <v>131</v>
      </c>
      <c r="D96" s="70">
        <v>1</v>
      </c>
      <c r="E96" s="68" t="s">
        <v>995</v>
      </c>
      <c r="F96" s="68" t="s">
        <v>996</v>
      </c>
      <c r="G96" s="68" t="s">
        <v>39</v>
      </c>
      <c r="H96" s="68" t="s">
        <v>51</v>
      </c>
      <c r="I96" s="78">
        <v>28672</v>
      </c>
      <c r="J96" s="68" t="s">
        <v>41</v>
      </c>
      <c r="K96" s="69">
        <v>10151.790000000001</v>
      </c>
      <c r="L96" s="69">
        <v>7534.27</v>
      </c>
      <c r="M96" s="69">
        <v>2617.52</v>
      </c>
    </row>
    <row r="97" spans="1:13" x14ac:dyDescent="0.2">
      <c r="B97" s="68" t="s">
        <v>35</v>
      </c>
      <c r="C97" s="68" t="s">
        <v>125</v>
      </c>
      <c r="D97" s="70">
        <v>1</v>
      </c>
      <c r="E97" s="68" t="s">
        <v>995</v>
      </c>
      <c r="F97" s="68" t="s">
        <v>996</v>
      </c>
      <c r="G97" s="68" t="s">
        <v>39</v>
      </c>
      <c r="H97" s="68" t="s">
        <v>51</v>
      </c>
      <c r="I97" s="78">
        <v>26115</v>
      </c>
      <c r="J97" s="68" t="s">
        <v>41</v>
      </c>
      <c r="K97" s="69">
        <v>3558.18</v>
      </c>
      <c r="L97" s="69">
        <v>2954.56</v>
      </c>
      <c r="M97" s="69">
        <v>603.62</v>
      </c>
    </row>
    <row r="98" spans="1:13" x14ac:dyDescent="0.2">
      <c r="B98" s="68" t="s">
        <v>35</v>
      </c>
      <c r="C98" s="68" t="s">
        <v>125</v>
      </c>
      <c r="D98" s="70">
        <v>1</v>
      </c>
      <c r="E98" s="68" t="s">
        <v>995</v>
      </c>
      <c r="F98" s="68" t="s">
        <v>996</v>
      </c>
      <c r="G98" s="68" t="s">
        <v>39</v>
      </c>
      <c r="H98" s="68" t="s">
        <v>51</v>
      </c>
      <c r="I98" s="78">
        <v>26481</v>
      </c>
      <c r="J98" s="68" t="s">
        <v>41</v>
      </c>
      <c r="K98" s="69">
        <v>937.18</v>
      </c>
      <c r="L98" s="69">
        <v>768.1</v>
      </c>
      <c r="M98" s="69">
        <v>169.08</v>
      </c>
    </row>
    <row r="99" spans="1:13" x14ac:dyDescent="0.2">
      <c r="A99" s="1"/>
      <c r="B99" s="68" t="s">
        <v>35</v>
      </c>
      <c r="C99" s="68" t="s">
        <v>125</v>
      </c>
      <c r="D99" s="70">
        <v>1</v>
      </c>
      <c r="E99" s="68" t="s">
        <v>995</v>
      </c>
      <c r="F99" s="68" t="s">
        <v>996</v>
      </c>
      <c r="G99" s="68" t="s">
        <v>39</v>
      </c>
      <c r="H99" s="68" t="s">
        <v>45</v>
      </c>
      <c r="I99" s="78">
        <v>34516</v>
      </c>
      <c r="J99" s="68" t="s">
        <v>41</v>
      </c>
      <c r="K99" s="69">
        <v>31894.65</v>
      </c>
      <c r="L99" s="69">
        <v>13325.15</v>
      </c>
      <c r="M99" s="69">
        <v>18569.5</v>
      </c>
    </row>
    <row r="100" spans="1:13" x14ac:dyDescent="0.2">
      <c r="B100" s="68" t="s">
        <v>35</v>
      </c>
      <c r="C100" s="68" t="s">
        <v>132</v>
      </c>
      <c r="D100" s="70">
        <v>2</v>
      </c>
      <c r="E100" s="68" t="s">
        <v>995</v>
      </c>
      <c r="F100" s="68" t="s">
        <v>996</v>
      </c>
      <c r="G100" s="68" t="s">
        <v>39</v>
      </c>
      <c r="H100" s="68" t="s">
        <v>51</v>
      </c>
      <c r="I100" s="78">
        <v>28672</v>
      </c>
      <c r="J100" s="68" t="s">
        <v>41</v>
      </c>
      <c r="K100" s="69">
        <v>5582.12</v>
      </c>
      <c r="L100" s="69">
        <v>4142.84</v>
      </c>
      <c r="M100" s="69">
        <v>1439.28</v>
      </c>
    </row>
    <row r="101" spans="1:13" x14ac:dyDescent="0.2">
      <c r="B101" s="68" t="s">
        <v>35</v>
      </c>
      <c r="C101" s="68" t="s">
        <v>1047</v>
      </c>
      <c r="D101" s="70">
        <v>3</v>
      </c>
      <c r="E101" s="68" t="s">
        <v>995</v>
      </c>
      <c r="F101" s="68" t="s">
        <v>996</v>
      </c>
      <c r="G101" s="68" t="s">
        <v>39</v>
      </c>
      <c r="H101" s="68" t="s">
        <v>51</v>
      </c>
      <c r="I101" s="78">
        <v>26481</v>
      </c>
      <c r="J101" s="68" t="s">
        <v>41</v>
      </c>
      <c r="K101" s="69">
        <v>4810.6099999999997</v>
      </c>
      <c r="L101" s="69">
        <v>3942.73</v>
      </c>
      <c r="M101" s="69">
        <v>867.88</v>
      </c>
    </row>
    <row r="102" spans="1:13" x14ac:dyDescent="0.2">
      <c r="B102" s="68" t="s">
        <v>35</v>
      </c>
      <c r="C102" s="68" t="s">
        <v>1054</v>
      </c>
      <c r="D102" s="70">
        <v>6</v>
      </c>
      <c r="E102" s="68" t="s">
        <v>995</v>
      </c>
      <c r="F102" s="68" t="s">
        <v>996</v>
      </c>
      <c r="G102" s="68" t="s">
        <v>39</v>
      </c>
      <c r="H102" s="68" t="s">
        <v>51</v>
      </c>
      <c r="I102" s="78">
        <v>32325</v>
      </c>
      <c r="J102" s="68" t="s">
        <v>41</v>
      </c>
      <c r="K102" s="69">
        <v>1424.92</v>
      </c>
      <c r="L102" s="69">
        <v>808.94</v>
      </c>
      <c r="M102" s="69">
        <v>615.98</v>
      </c>
    </row>
    <row r="103" spans="1:13" x14ac:dyDescent="0.2">
      <c r="B103" s="68" t="s">
        <v>35</v>
      </c>
      <c r="C103" s="68" t="s">
        <v>1069</v>
      </c>
      <c r="D103" s="70">
        <v>3</v>
      </c>
      <c r="E103" s="68" t="s">
        <v>995</v>
      </c>
      <c r="F103" s="68" t="s">
        <v>996</v>
      </c>
      <c r="G103" s="68" t="s">
        <v>39</v>
      </c>
      <c r="H103" s="68" t="s">
        <v>51</v>
      </c>
      <c r="I103" s="78">
        <v>26115</v>
      </c>
      <c r="J103" s="68" t="s">
        <v>41</v>
      </c>
      <c r="K103" s="69">
        <v>4589.38</v>
      </c>
      <c r="L103" s="69">
        <v>3810.82</v>
      </c>
      <c r="M103" s="69">
        <v>778.56</v>
      </c>
    </row>
    <row r="104" spans="1:13" x14ac:dyDescent="0.2">
      <c r="B104" s="68" t="s">
        <v>35</v>
      </c>
      <c r="C104" s="68" t="s">
        <v>1011</v>
      </c>
      <c r="D104" s="70">
        <v>1</v>
      </c>
      <c r="E104" s="68" t="s">
        <v>995</v>
      </c>
      <c r="F104" s="68" t="s">
        <v>996</v>
      </c>
      <c r="G104" s="68" t="s">
        <v>39</v>
      </c>
      <c r="H104" s="68" t="s">
        <v>51</v>
      </c>
      <c r="I104" s="78">
        <v>26481</v>
      </c>
      <c r="J104" s="68" t="s">
        <v>41</v>
      </c>
      <c r="K104" s="69">
        <v>20512.599999999999</v>
      </c>
      <c r="L104" s="69">
        <v>16811.919999999998</v>
      </c>
      <c r="M104" s="69">
        <v>3700.68</v>
      </c>
    </row>
    <row r="105" spans="1:13" x14ac:dyDescent="0.2">
      <c r="B105" s="68" t="s">
        <v>35</v>
      </c>
      <c r="C105" s="68" t="s">
        <v>140</v>
      </c>
      <c r="D105" s="70">
        <v>6</v>
      </c>
      <c r="E105" s="68" t="s">
        <v>995</v>
      </c>
      <c r="F105" s="68" t="s">
        <v>996</v>
      </c>
      <c r="G105" s="68" t="s">
        <v>39</v>
      </c>
      <c r="H105" s="68" t="s">
        <v>51</v>
      </c>
      <c r="I105" s="78">
        <v>33055</v>
      </c>
      <c r="J105" s="68" t="s">
        <v>41</v>
      </c>
      <c r="K105" s="69">
        <v>10103.61</v>
      </c>
      <c r="L105" s="69">
        <v>5324.61</v>
      </c>
      <c r="M105" s="69">
        <v>4779</v>
      </c>
    </row>
    <row r="106" spans="1:13" x14ac:dyDescent="0.2">
      <c r="B106" s="68" t="s">
        <v>35</v>
      </c>
      <c r="C106" s="68" t="s">
        <v>58</v>
      </c>
      <c r="D106" s="70">
        <v>1</v>
      </c>
      <c r="E106" s="68" t="s">
        <v>995</v>
      </c>
      <c r="F106" s="68" t="s">
        <v>996</v>
      </c>
      <c r="G106" s="68" t="s">
        <v>39</v>
      </c>
      <c r="H106" s="68" t="s">
        <v>51</v>
      </c>
      <c r="I106" s="78">
        <v>28672</v>
      </c>
      <c r="J106" s="68" t="s">
        <v>41</v>
      </c>
      <c r="K106" s="69">
        <v>562.45000000000005</v>
      </c>
      <c r="L106" s="69">
        <v>417.43</v>
      </c>
      <c r="M106" s="69">
        <v>145.02000000000001</v>
      </c>
    </row>
    <row r="107" spans="1:13" x14ac:dyDescent="0.2">
      <c r="B107" s="68" t="s">
        <v>35</v>
      </c>
      <c r="C107" s="68" t="s">
        <v>1055</v>
      </c>
      <c r="D107" s="70">
        <v>1</v>
      </c>
      <c r="E107" s="68" t="s">
        <v>995</v>
      </c>
      <c r="F107" s="68" t="s">
        <v>996</v>
      </c>
      <c r="G107" s="68" t="s">
        <v>39</v>
      </c>
      <c r="H107" s="68" t="s">
        <v>51</v>
      </c>
      <c r="I107" s="78">
        <v>26115</v>
      </c>
      <c r="J107" s="68" t="s">
        <v>41</v>
      </c>
      <c r="K107" s="69">
        <v>22038.11</v>
      </c>
      <c r="L107" s="69">
        <v>18299.490000000002</v>
      </c>
      <c r="M107" s="69">
        <v>3738.62</v>
      </c>
    </row>
    <row r="108" spans="1:13" x14ac:dyDescent="0.2">
      <c r="B108" s="68" t="s">
        <v>35</v>
      </c>
      <c r="C108" s="68" t="s">
        <v>142</v>
      </c>
      <c r="D108" s="70">
        <v>200</v>
      </c>
      <c r="E108" s="68" t="s">
        <v>995</v>
      </c>
      <c r="F108" s="68" t="s">
        <v>996</v>
      </c>
      <c r="G108" s="68" t="s">
        <v>39</v>
      </c>
      <c r="H108" s="68" t="s">
        <v>51</v>
      </c>
      <c r="I108" s="78">
        <v>26115</v>
      </c>
      <c r="J108" s="68" t="s">
        <v>41</v>
      </c>
      <c r="K108" s="69">
        <v>338.55</v>
      </c>
      <c r="L108" s="69">
        <v>281.12</v>
      </c>
      <c r="M108" s="69">
        <v>57.43</v>
      </c>
    </row>
    <row r="109" spans="1:13" x14ac:dyDescent="0.2">
      <c r="B109" s="68" t="s">
        <v>35</v>
      </c>
      <c r="C109" s="68" t="s">
        <v>1023</v>
      </c>
      <c r="D109" s="70">
        <v>6</v>
      </c>
      <c r="E109" s="68" t="s">
        <v>995</v>
      </c>
      <c r="F109" s="68" t="s">
        <v>996</v>
      </c>
      <c r="G109" s="68" t="s">
        <v>39</v>
      </c>
      <c r="H109" s="68" t="s">
        <v>51</v>
      </c>
      <c r="I109" s="78">
        <v>26481</v>
      </c>
      <c r="J109" s="68" t="s">
        <v>41</v>
      </c>
      <c r="K109" s="69">
        <v>1059.46</v>
      </c>
      <c r="L109" s="69">
        <v>868.32</v>
      </c>
      <c r="M109" s="69">
        <v>191.14</v>
      </c>
    </row>
    <row r="110" spans="1:13" x14ac:dyDescent="0.2">
      <c r="B110" s="68" t="s">
        <v>35</v>
      </c>
      <c r="C110" s="68" t="s">
        <v>1029</v>
      </c>
      <c r="D110" s="70">
        <v>1</v>
      </c>
      <c r="E110" s="68" t="s">
        <v>995</v>
      </c>
      <c r="F110" s="68" t="s">
        <v>996</v>
      </c>
      <c r="G110" s="68" t="s">
        <v>39</v>
      </c>
      <c r="H110" s="68" t="s">
        <v>51</v>
      </c>
      <c r="I110" s="78">
        <v>26846</v>
      </c>
      <c r="J110" s="68" t="s">
        <v>41</v>
      </c>
      <c r="K110" s="69">
        <v>23395.84</v>
      </c>
      <c r="L110" s="69">
        <v>18909.16</v>
      </c>
      <c r="M110" s="69">
        <v>4486.68</v>
      </c>
    </row>
    <row r="111" spans="1:13" x14ac:dyDescent="0.2">
      <c r="B111" s="68" t="s">
        <v>35</v>
      </c>
      <c r="C111" s="68" t="s">
        <v>1029</v>
      </c>
      <c r="D111" s="70">
        <v>2</v>
      </c>
      <c r="E111" s="68" t="s">
        <v>995</v>
      </c>
      <c r="F111" s="68" t="s">
        <v>996</v>
      </c>
      <c r="G111" s="68" t="s">
        <v>39</v>
      </c>
      <c r="H111" s="68" t="s">
        <v>51</v>
      </c>
      <c r="I111" s="78">
        <v>28672</v>
      </c>
      <c r="J111" s="68" t="s">
        <v>41</v>
      </c>
      <c r="K111" s="69">
        <v>78107.240000000005</v>
      </c>
      <c r="L111" s="69">
        <v>57968.2</v>
      </c>
      <c r="M111" s="69">
        <v>20139.04</v>
      </c>
    </row>
    <row r="112" spans="1:13" x14ac:dyDescent="0.2">
      <c r="B112" s="68" t="s">
        <v>35</v>
      </c>
      <c r="C112" s="68" t="s">
        <v>1030</v>
      </c>
      <c r="D112" s="70">
        <v>1</v>
      </c>
      <c r="E112" s="68" t="s">
        <v>995</v>
      </c>
      <c r="F112" s="68" t="s">
        <v>996</v>
      </c>
      <c r="G112" s="68" t="s">
        <v>39</v>
      </c>
      <c r="H112" s="68" t="s">
        <v>51</v>
      </c>
      <c r="I112" s="78">
        <v>26115</v>
      </c>
      <c r="J112" s="68" t="s">
        <v>41</v>
      </c>
      <c r="K112" s="69">
        <v>3382.57</v>
      </c>
      <c r="L112" s="69">
        <v>2808.74</v>
      </c>
      <c r="M112" s="69">
        <v>573.83000000000004</v>
      </c>
    </row>
    <row r="113" spans="2:13" x14ac:dyDescent="0.2">
      <c r="B113" s="68" t="s">
        <v>35</v>
      </c>
      <c r="C113" s="68" t="s">
        <v>1016</v>
      </c>
      <c r="D113" s="70">
        <v>1</v>
      </c>
      <c r="E113" s="68" t="s">
        <v>995</v>
      </c>
      <c r="F113" s="68" t="s">
        <v>996</v>
      </c>
      <c r="G113" s="68" t="s">
        <v>39</v>
      </c>
      <c r="H113" s="68" t="s">
        <v>51</v>
      </c>
      <c r="I113" s="78">
        <v>28672</v>
      </c>
      <c r="J113" s="68" t="s">
        <v>41</v>
      </c>
      <c r="K113" s="69">
        <v>3132.04</v>
      </c>
      <c r="L113" s="69">
        <v>2324.48</v>
      </c>
      <c r="M113" s="69">
        <v>807.56</v>
      </c>
    </row>
    <row r="114" spans="2:13" x14ac:dyDescent="0.2">
      <c r="B114" s="68" t="s">
        <v>35</v>
      </c>
      <c r="C114" s="68" t="s">
        <v>1036</v>
      </c>
      <c r="D114" s="70">
        <v>30</v>
      </c>
      <c r="E114" s="68" t="s">
        <v>995</v>
      </c>
      <c r="F114" s="68" t="s">
        <v>996</v>
      </c>
      <c r="G114" s="68" t="s">
        <v>39</v>
      </c>
      <c r="H114" s="68" t="s">
        <v>51</v>
      </c>
      <c r="I114" s="78">
        <v>26115</v>
      </c>
      <c r="J114" s="68" t="s">
        <v>41</v>
      </c>
      <c r="K114" s="69">
        <v>6825.22</v>
      </c>
      <c r="L114" s="69">
        <v>5667.37</v>
      </c>
      <c r="M114" s="69">
        <v>1157.8499999999999</v>
      </c>
    </row>
    <row r="115" spans="2:13" x14ac:dyDescent="0.2">
      <c r="B115" s="68" t="s">
        <v>35</v>
      </c>
      <c r="C115" s="68" t="s">
        <v>1039</v>
      </c>
      <c r="D115" s="70">
        <v>28</v>
      </c>
      <c r="E115" s="68" t="s">
        <v>995</v>
      </c>
      <c r="F115" s="68" t="s">
        <v>996</v>
      </c>
      <c r="G115" s="68" t="s">
        <v>39</v>
      </c>
      <c r="H115" s="68" t="s">
        <v>51</v>
      </c>
      <c r="I115" s="78">
        <v>26481</v>
      </c>
      <c r="J115" s="68" t="s">
        <v>41</v>
      </c>
      <c r="K115" s="69">
        <v>5307.7</v>
      </c>
      <c r="L115" s="69">
        <v>4350.1400000000003</v>
      </c>
      <c r="M115" s="69">
        <v>957.56</v>
      </c>
    </row>
    <row r="116" spans="2:13" x14ac:dyDescent="0.2">
      <c r="B116" s="68" t="s">
        <v>35</v>
      </c>
      <c r="C116" s="68" t="s">
        <v>1052</v>
      </c>
      <c r="D116" s="70">
        <v>1</v>
      </c>
      <c r="E116" s="68" t="s">
        <v>995</v>
      </c>
      <c r="F116" s="68" t="s">
        <v>996</v>
      </c>
      <c r="G116" s="68" t="s">
        <v>39</v>
      </c>
      <c r="H116" s="68" t="s">
        <v>51</v>
      </c>
      <c r="I116" s="78">
        <v>26481</v>
      </c>
      <c r="J116" s="68" t="s">
        <v>41</v>
      </c>
      <c r="K116" s="69">
        <v>2804.31</v>
      </c>
      <c r="L116" s="69">
        <v>2298.38</v>
      </c>
      <c r="M116" s="69">
        <v>505.93</v>
      </c>
    </row>
    <row r="117" spans="2:13" x14ac:dyDescent="0.2">
      <c r="B117" s="68" t="s">
        <v>35</v>
      </c>
      <c r="C117" s="68" t="s">
        <v>1033</v>
      </c>
      <c r="D117" s="70">
        <v>0</v>
      </c>
      <c r="E117" s="68" t="s">
        <v>995</v>
      </c>
      <c r="F117" s="68" t="s">
        <v>996</v>
      </c>
      <c r="G117" s="68" t="s">
        <v>39</v>
      </c>
      <c r="H117" s="68" t="s">
        <v>51</v>
      </c>
      <c r="I117" s="78">
        <v>26115</v>
      </c>
      <c r="J117" s="68" t="s">
        <v>41</v>
      </c>
      <c r="K117" s="69">
        <v>0</v>
      </c>
      <c r="L117" s="69">
        <v>0</v>
      </c>
      <c r="M117" s="69">
        <v>0</v>
      </c>
    </row>
    <row r="118" spans="2:13" x14ac:dyDescent="0.2">
      <c r="B118" s="68" t="s">
        <v>35</v>
      </c>
      <c r="C118" s="68" t="s">
        <v>1061</v>
      </c>
      <c r="D118" s="70">
        <v>3</v>
      </c>
      <c r="E118" s="68" t="s">
        <v>995</v>
      </c>
      <c r="F118" s="68" t="s">
        <v>996</v>
      </c>
      <c r="G118" s="68" t="s">
        <v>39</v>
      </c>
      <c r="H118" s="68" t="s">
        <v>51</v>
      </c>
      <c r="I118" s="78">
        <v>37803</v>
      </c>
      <c r="J118" s="68" t="s">
        <v>41</v>
      </c>
      <c r="K118" s="69">
        <v>3521.35</v>
      </c>
      <c r="L118" s="69">
        <v>807.62</v>
      </c>
      <c r="M118" s="69">
        <v>2713.73</v>
      </c>
    </row>
    <row r="119" spans="2:13" x14ac:dyDescent="0.2">
      <c r="B119" s="68" t="s">
        <v>35</v>
      </c>
      <c r="C119" s="68" t="s">
        <v>133</v>
      </c>
      <c r="D119" s="70">
        <v>1</v>
      </c>
      <c r="E119" s="68" t="s">
        <v>995</v>
      </c>
      <c r="F119" s="68" t="s">
        <v>996</v>
      </c>
      <c r="G119" s="68" t="s">
        <v>39</v>
      </c>
      <c r="H119" s="68" t="s">
        <v>51</v>
      </c>
      <c r="I119" s="78">
        <v>34881</v>
      </c>
      <c r="J119" s="68" t="s">
        <v>41</v>
      </c>
      <c r="K119" s="69">
        <v>4063.65</v>
      </c>
      <c r="L119" s="69">
        <v>1699.78</v>
      </c>
      <c r="M119" s="69">
        <v>2363.87</v>
      </c>
    </row>
    <row r="120" spans="2:13" x14ac:dyDescent="0.2">
      <c r="B120" s="68" t="s">
        <v>35</v>
      </c>
      <c r="C120" s="68" t="s">
        <v>1020</v>
      </c>
      <c r="D120" s="70">
        <v>6</v>
      </c>
      <c r="E120" s="68" t="s">
        <v>995</v>
      </c>
      <c r="F120" s="68" t="s">
        <v>996</v>
      </c>
      <c r="G120" s="68" t="s">
        <v>39</v>
      </c>
      <c r="H120" s="68" t="s">
        <v>51</v>
      </c>
      <c r="I120" s="78">
        <v>26115</v>
      </c>
      <c r="J120" s="68" t="s">
        <v>41</v>
      </c>
      <c r="K120" s="69">
        <v>1889.03</v>
      </c>
      <c r="L120" s="69">
        <v>1568.57</v>
      </c>
      <c r="M120" s="69">
        <v>320.45999999999998</v>
      </c>
    </row>
    <row r="121" spans="2:13" x14ac:dyDescent="0.2">
      <c r="B121" s="68" t="s">
        <v>35</v>
      </c>
      <c r="C121" s="68" t="s">
        <v>127</v>
      </c>
      <c r="D121" s="70">
        <v>4</v>
      </c>
      <c r="E121" s="68" t="s">
        <v>995</v>
      </c>
      <c r="F121" s="68" t="s">
        <v>996</v>
      </c>
      <c r="G121" s="68" t="s">
        <v>39</v>
      </c>
      <c r="H121" s="68" t="s">
        <v>51</v>
      </c>
      <c r="I121" s="78">
        <v>33055</v>
      </c>
      <c r="J121" s="68" t="s">
        <v>41</v>
      </c>
      <c r="K121" s="69">
        <v>23302.82</v>
      </c>
      <c r="L121" s="69">
        <v>12280.6</v>
      </c>
      <c r="M121" s="69">
        <v>11022.22</v>
      </c>
    </row>
    <row r="122" spans="2:13" x14ac:dyDescent="0.2">
      <c r="B122" s="68" t="s">
        <v>35</v>
      </c>
      <c r="C122" s="68" t="s">
        <v>1015</v>
      </c>
      <c r="D122" s="70">
        <v>2</v>
      </c>
      <c r="E122" s="68" t="s">
        <v>995</v>
      </c>
      <c r="F122" s="68" t="s">
        <v>996</v>
      </c>
      <c r="G122" s="68" t="s">
        <v>39</v>
      </c>
      <c r="H122" s="68" t="s">
        <v>51</v>
      </c>
      <c r="I122" s="78">
        <v>34881</v>
      </c>
      <c r="J122" s="68" t="s">
        <v>41</v>
      </c>
      <c r="K122" s="69">
        <v>5086.2299999999996</v>
      </c>
      <c r="L122" s="69">
        <v>2127.5100000000002</v>
      </c>
      <c r="M122" s="69">
        <v>2958.72</v>
      </c>
    </row>
    <row r="123" spans="2:13" x14ac:dyDescent="0.2">
      <c r="B123" s="68" t="s">
        <v>35</v>
      </c>
      <c r="C123" s="68" t="s">
        <v>1024</v>
      </c>
      <c r="D123" s="70">
        <v>1</v>
      </c>
      <c r="E123" s="68" t="s">
        <v>995</v>
      </c>
      <c r="F123" s="68" t="s">
        <v>996</v>
      </c>
      <c r="G123" s="68" t="s">
        <v>39</v>
      </c>
      <c r="H123" s="68" t="s">
        <v>51</v>
      </c>
      <c r="I123" s="78">
        <v>28672</v>
      </c>
      <c r="J123" s="68" t="s">
        <v>41</v>
      </c>
      <c r="K123" s="69">
        <v>9441.09</v>
      </c>
      <c r="L123" s="69">
        <v>7006.81</v>
      </c>
      <c r="M123" s="69">
        <v>2434.2800000000002</v>
      </c>
    </row>
    <row r="124" spans="2:13" x14ac:dyDescent="0.2">
      <c r="B124" s="68" t="s">
        <v>35</v>
      </c>
      <c r="C124" s="68" t="s">
        <v>1025</v>
      </c>
      <c r="D124" s="70">
        <v>0</v>
      </c>
      <c r="E124" s="68" t="s">
        <v>995</v>
      </c>
      <c r="F124" s="68" t="s">
        <v>996</v>
      </c>
      <c r="G124" s="68" t="s">
        <v>39</v>
      </c>
      <c r="H124" s="68" t="s">
        <v>51</v>
      </c>
      <c r="I124" s="78">
        <v>28672</v>
      </c>
      <c r="J124" s="68" t="s">
        <v>41</v>
      </c>
      <c r="K124" s="69">
        <v>0</v>
      </c>
      <c r="L124" s="69">
        <v>0</v>
      </c>
      <c r="M124" s="69">
        <v>0</v>
      </c>
    </row>
    <row r="125" spans="2:13" x14ac:dyDescent="0.2">
      <c r="B125" s="68" t="s">
        <v>35</v>
      </c>
      <c r="C125" s="68" t="s">
        <v>136</v>
      </c>
      <c r="D125" s="70">
        <v>1020</v>
      </c>
      <c r="E125" s="68" t="s">
        <v>995</v>
      </c>
      <c r="F125" s="68" t="s">
        <v>996</v>
      </c>
      <c r="G125" s="68" t="s">
        <v>39</v>
      </c>
      <c r="H125" s="68" t="s">
        <v>51</v>
      </c>
      <c r="I125" s="78">
        <v>26115</v>
      </c>
      <c r="J125" s="68" t="s">
        <v>41</v>
      </c>
      <c r="K125" s="69">
        <v>1135.76</v>
      </c>
      <c r="L125" s="69">
        <v>943.09</v>
      </c>
      <c r="M125" s="69">
        <v>192.67</v>
      </c>
    </row>
    <row r="126" spans="2:13" x14ac:dyDescent="0.2">
      <c r="B126" s="68" t="s">
        <v>35</v>
      </c>
      <c r="C126" s="68" t="s">
        <v>136</v>
      </c>
      <c r="D126" s="70">
        <v>1</v>
      </c>
      <c r="E126" s="68" t="s">
        <v>995</v>
      </c>
      <c r="F126" s="68" t="s">
        <v>996</v>
      </c>
      <c r="G126" s="68" t="s">
        <v>39</v>
      </c>
      <c r="H126" s="68" t="s">
        <v>51</v>
      </c>
      <c r="I126" s="78">
        <v>26481</v>
      </c>
      <c r="J126" s="68" t="s">
        <v>41</v>
      </c>
      <c r="K126" s="69">
        <v>4638.26</v>
      </c>
      <c r="L126" s="69">
        <v>3801.47</v>
      </c>
      <c r="M126" s="69">
        <v>836.79</v>
      </c>
    </row>
    <row r="127" spans="2:13" x14ac:dyDescent="0.2">
      <c r="B127" s="68" t="s">
        <v>35</v>
      </c>
      <c r="C127" s="68" t="s">
        <v>137</v>
      </c>
      <c r="D127" s="70">
        <v>0</v>
      </c>
      <c r="E127" s="68" t="s">
        <v>995</v>
      </c>
      <c r="F127" s="68" t="s">
        <v>996</v>
      </c>
      <c r="G127" s="68" t="s">
        <v>39</v>
      </c>
      <c r="H127" s="68" t="s">
        <v>51</v>
      </c>
      <c r="I127" s="78">
        <v>26115</v>
      </c>
      <c r="J127" s="68" t="s">
        <v>41</v>
      </c>
      <c r="K127" s="69">
        <v>0</v>
      </c>
      <c r="L127" s="69">
        <v>0</v>
      </c>
      <c r="M127" s="69">
        <v>0</v>
      </c>
    </row>
    <row r="128" spans="2:13" x14ac:dyDescent="0.2">
      <c r="B128" s="68" t="s">
        <v>35</v>
      </c>
      <c r="C128" s="68" t="s">
        <v>1057</v>
      </c>
      <c r="D128" s="70">
        <v>1</v>
      </c>
      <c r="E128" s="68" t="s">
        <v>995</v>
      </c>
      <c r="F128" s="68" t="s">
        <v>996</v>
      </c>
      <c r="G128" s="68" t="s">
        <v>39</v>
      </c>
      <c r="H128" s="68" t="s">
        <v>51</v>
      </c>
      <c r="I128" s="78">
        <v>32325</v>
      </c>
      <c r="J128" s="68" t="s">
        <v>41</v>
      </c>
      <c r="K128" s="69">
        <v>4325</v>
      </c>
      <c r="L128" s="69">
        <v>2455.33</v>
      </c>
      <c r="M128" s="69">
        <v>1869.67</v>
      </c>
    </row>
    <row r="129" spans="2:13" x14ac:dyDescent="0.2">
      <c r="B129" s="68" t="s">
        <v>35</v>
      </c>
      <c r="C129" s="68" t="s">
        <v>1017</v>
      </c>
      <c r="D129" s="70">
        <v>3</v>
      </c>
      <c r="E129" s="68" t="s">
        <v>995</v>
      </c>
      <c r="F129" s="68" t="s">
        <v>996</v>
      </c>
      <c r="G129" s="68" t="s">
        <v>39</v>
      </c>
      <c r="H129" s="68" t="s">
        <v>51</v>
      </c>
      <c r="I129" s="78">
        <v>26481</v>
      </c>
      <c r="J129" s="68" t="s">
        <v>41</v>
      </c>
      <c r="K129" s="69">
        <v>185.32</v>
      </c>
      <c r="L129" s="69">
        <v>151.88999999999999</v>
      </c>
      <c r="M129" s="69">
        <v>33.43</v>
      </c>
    </row>
    <row r="130" spans="2:13" x14ac:dyDescent="0.2">
      <c r="B130" s="68" t="s">
        <v>35</v>
      </c>
      <c r="C130" s="68" t="s">
        <v>1058</v>
      </c>
      <c r="D130" s="70">
        <v>3</v>
      </c>
      <c r="E130" s="68" t="s">
        <v>995</v>
      </c>
      <c r="F130" s="68" t="s">
        <v>996</v>
      </c>
      <c r="G130" s="68" t="s">
        <v>39</v>
      </c>
      <c r="H130" s="68" t="s">
        <v>51</v>
      </c>
      <c r="I130" s="78">
        <v>32325</v>
      </c>
      <c r="J130" s="68" t="s">
        <v>41</v>
      </c>
      <c r="K130" s="69">
        <v>1094.58</v>
      </c>
      <c r="L130" s="69">
        <v>621.4</v>
      </c>
      <c r="M130" s="69">
        <v>473.18</v>
      </c>
    </row>
    <row r="131" spans="2:13" x14ac:dyDescent="0.2">
      <c r="B131" s="68" t="s">
        <v>35</v>
      </c>
      <c r="C131" s="68" t="s">
        <v>1005</v>
      </c>
      <c r="D131" s="70">
        <v>4</v>
      </c>
      <c r="E131" s="68" t="s">
        <v>995</v>
      </c>
      <c r="F131" s="68" t="s">
        <v>996</v>
      </c>
      <c r="G131" s="68" t="s">
        <v>39</v>
      </c>
      <c r="H131" s="68" t="s">
        <v>51</v>
      </c>
      <c r="I131" s="78">
        <v>26481</v>
      </c>
      <c r="J131" s="68" t="s">
        <v>41</v>
      </c>
      <c r="K131" s="69">
        <v>2402.0700000000002</v>
      </c>
      <c r="L131" s="69">
        <v>1968.71</v>
      </c>
      <c r="M131" s="69">
        <v>433.36</v>
      </c>
    </row>
    <row r="132" spans="2:13" x14ac:dyDescent="0.2">
      <c r="B132" s="68" t="s">
        <v>35</v>
      </c>
      <c r="C132" s="68" t="s">
        <v>1021</v>
      </c>
      <c r="D132" s="70">
        <v>6</v>
      </c>
      <c r="E132" s="68" t="s">
        <v>995</v>
      </c>
      <c r="F132" s="68" t="s">
        <v>996</v>
      </c>
      <c r="G132" s="68" t="s">
        <v>39</v>
      </c>
      <c r="H132" s="68" t="s">
        <v>51</v>
      </c>
      <c r="I132" s="78">
        <v>26115</v>
      </c>
      <c r="J132" s="68" t="s">
        <v>41</v>
      </c>
      <c r="K132" s="69">
        <v>3902.79</v>
      </c>
      <c r="L132" s="69">
        <v>3240.71</v>
      </c>
      <c r="M132" s="69">
        <v>662.08</v>
      </c>
    </row>
    <row r="133" spans="2:13" x14ac:dyDescent="0.2">
      <c r="B133" s="68" t="s">
        <v>35</v>
      </c>
      <c r="C133" s="68" t="s">
        <v>149</v>
      </c>
      <c r="D133" s="70">
        <v>3</v>
      </c>
      <c r="E133" s="68" t="s">
        <v>995</v>
      </c>
      <c r="F133" s="68" t="s">
        <v>996</v>
      </c>
      <c r="G133" s="68" t="s">
        <v>39</v>
      </c>
      <c r="H133" s="68" t="s">
        <v>51</v>
      </c>
      <c r="I133" s="78">
        <v>26115</v>
      </c>
      <c r="J133" s="68" t="s">
        <v>41</v>
      </c>
      <c r="K133" s="69">
        <v>12543.16</v>
      </c>
      <c r="L133" s="69">
        <v>10415.290000000001</v>
      </c>
      <c r="M133" s="69">
        <v>2127.87</v>
      </c>
    </row>
    <row r="134" spans="2:13" x14ac:dyDescent="0.2">
      <c r="B134" s="68" t="s">
        <v>35</v>
      </c>
      <c r="C134" s="68" t="s">
        <v>1062</v>
      </c>
      <c r="D134" s="70">
        <v>1</v>
      </c>
      <c r="E134" s="68" t="s">
        <v>995</v>
      </c>
      <c r="F134" s="68" t="s">
        <v>996</v>
      </c>
      <c r="G134" s="68" t="s">
        <v>39</v>
      </c>
      <c r="H134" s="68" t="s">
        <v>51</v>
      </c>
      <c r="I134" s="78">
        <v>37438</v>
      </c>
      <c r="J134" s="68" t="s">
        <v>41</v>
      </c>
      <c r="K134" s="69">
        <v>12035.57</v>
      </c>
      <c r="L134" s="69">
        <v>3052.2</v>
      </c>
      <c r="M134" s="69">
        <v>8983.3700000000008</v>
      </c>
    </row>
    <row r="135" spans="2:13" x14ac:dyDescent="0.2">
      <c r="B135" s="68" t="s">
        <v>35</v>
      </c>
      <c r="C135" s="68" t="s">
        <v>1067</v>
      </c>
      <c r="D135" s="70">
        <v>1</v>
      </c>
      <c r="E135" s="68" t="s">
        <v>995</v>
      </c>
      <c r="F135" s="68" t="s">
        <v>996</v>
      </c>
      <c r="G135" s="68" t="s">
        <v>39</v>
      </c>
      <c r="H135" s="68" t="s">
        <v>51</v>
      </c>
      <c r="I135" s="78">
        <v>29037</v>
      </c>
      <c r="J135" s="68" t="s">
        <v>41</v>
      </c>
      <c r="K135" s="69">
        <v>40376.75</v>
      </c>
      <c r="L135" s="69">
        <v>29359.57</v>
      </c>
      <c r="M135" s="69">
        <v>11017.18</v>
      </c>
    </row>
    <row r="136" spans="2:13" x14ac:dyDescent="0.2">
      <c r="B136" s="68" t="s">
        <v>35</v>
      </c>
      <c r="C136" s="68" t="s">
        <v>1073</v>
      </c>
      <c r="D136" s="70">
        <v>1</v>
      </c>
      <c r="E136" s="68" t="s">
        <v>995</v>
      </c>
      <c r="F136" s="68" t="s">
        <v>996</v>
      </c>
      <c r="G136" s="68" t="s">
        <v>39</v>
      </c>
      <c r="H136" s="68" t="s">
        <v>115</v>
      </c>
      <c r="I136" s="78">
        <v>32325</v>
      </c>
      <c r="J136" s="68" t="s">
        <v>41</v>
      </c>
      <c r="K136" s="69">
        <v>15362.52</v>
      </c>
      <c r="L136" s="69">
        <v>15362.52</v>
      </c>
      <c r="M136" s="69">
        <v>0</v>
      </c>
    </row>
    <row r="137" spans="2:13" x14ac:dyDescent="0.2">
      <c r="B137" s="68" t="s">
        <v>35</v>
      </c>
      <c r="C137" s="68" t="s">
        <v>1031</v>
      </c>
      <c r="D137" s="70">
        <v>1</v>
      </c>
      <c r="E137" s="68" t="s">
        <v>995</v>
      </c>
      <c r="F137" s="68" t="s">
        <v>996</v>
      </c>
      <c r="G137" s="68" t="s">
        <v>39</v>
      </c>
      <c r="H137" s="68" t="s">
        <v>51</v>
      </c>
      <c r="I137" s="78">
        <v>34881</v>
      </c>
      <c r="J137" s="68" t="s">
        <v>41</v>
      </c>
      <c r="K137" s="69">
        <v>5319.2</v>
      </c>
      <c r="L137" s="69">
        <v>2224.96</v>
      </c>
      <c r="M137" s="69">
        <v>3094.24</v>
      </c>
    </row>
    <row r="138" spans="2:13" x14ac:dyDescent="0.2">
      <c r="B138" s="68" t="s">
        <v>35</v>
      </c>
      <c r="C138" s="68" t="s">
        <v>84</v>
      </c>
      <c r="D138" s="70">
        <v>1</v>
      </c>
      <c r="E138" s="68" t="s">
        <v>995</v>
      </c>
      <c r="F138" s="68" t="s">
        <v>996</v>
      </c>
      <c r="G138" s="68" t="s">
        <v>39</v>
      </c>
      <c r="H138" s="68" t="s">
        <v>51</v>
      </c>
      <c r="I138" s="78">
        <v>36708</v>
      </c>
      <c r="J138" s="68" t="s">
        <v>41</v>
      </c>
      <c r="K138" s="69">
        <v>48856.76</v>
      </c>
      <c r="L138" s="69">
        <v>14740.24</v>
      </c>
      <c r="M138" s="69">
        <v>34116.519999999997</v>
      </c>
    </row>
    <row r="139" spans="2:13" x14ac:dyDescent="0.2">
      <c r="B139" s="68" t="s">
        <v>35</v>
      </c>
      <c r="C139" s="68" t="s">
        <v>52</v>
      </c>
      <c r="D139" s="70">
        <v>1</v>
      </c>
      <c r="E139" s="68" t="s">
        <v>995</v>
      </c>
      <c r="F139" s="68" t="s">
        <v>996</v>
      </c>
      <c r="G139" s="68" t="s">
        <v>39</v>
      </c>
      <c r="H139" s="68" t="s">
        <v>51</v>
      </c>
      <c r="I139" s="78">
        <v>26481</v>
      </c>
      <c r="J139" s="68" t="s">
        <v>41</v>
      </c>
      <c r="K139" s="69">
        <v>2896.49</v>
      </c>
      <c r="L139" s="69">
        <v>2373.9299999999998</v>
      </c>
      <c r="M139" s="69">
        <v>522.55999999999995</v>
      </c>
    </row>
    <row r="140" spans="2:13" x14ac:dyDescent="0.2">
      <c r="B140" s="68" t="s">
        <v>35</v>
      </c>
      <c r="C140" s="68" t="s">
        <v>1049</v>
      </c>
      <c r="D140" s="70">
        <v>1</v>
      </c>
      <c r="E140" s="68" t="s">
        <v>995</v>
      </c>
      <c r="F140" s="68" t="s">
        <v>996</v>
      </c>
      <c r="G140" s="68" t="s">
        <v>39</v>
      </c>
      <c r="H140" s="68" t="s">
        <v>51</v>
      </c>
      <c r="I140" s="78">
        <v>32690</v>
      </c>
      <c r="J140" s="68" t="s">
        <v>41</v>
      </c>
      <c r="K140" s="69">
        <v>11384.66</v>
      </c>
      <c r="L140" s="69">
        <v>6233.97</v>
      </c>
      <c r="M140" s="69">
        <v>5150.6899999999996</v>
      </c>
    </row>
    <row r="141" spans="2:13" x14ac:dyDescent="0.2">
      <c r="B141" s="68" t="s">
        <v>35</v>
      </c>
      <c r="C141" s="68" t="s">
        <v>1012</v>
      </c>
      <c r="D141" s="70">
        <v>637</v>
      </c>
      <c r="E141" s="68" t="s">
        <v>995</v>
      </c>
      <c r="F141" s="68" t="s">
        <v>996</v>
      </c>
      <c r="G141" s="68" t="s">
        <v>39</v>
      </c>
      <c r="H141" s="68" t="s">
        <v>51</v>
      </c>
      <c r="I141" s="78">
        <v>26115</v>
      </c>
      <c r="J141" s="68" t="s">
        <v>41</v>
      </c>
      <c r="K141" s="69">
        <v>1380.5</v>
      </c>
      <c r="L141" s="69">
        <v>1146.31</v>
      </c>
      <c r="M141" s="69">
        <v>234.19</v>
      </c>
    </row>
    <row r="142" spans="2:13" x14ac:dyDescent="0.2">
      <c r="B142" s="68" t="s">
        <v>35</v>
      </c>
      <c r="C142" s="68" t="s">
        <v>1007</v>
      </c>
      <c r="D142" s="70">
        <v>60</v>
      </c>
      <c r="E142" s="68" t="s">
        <v>995</v>
      </c>
      <c r="F142" s="68" t="s">
        <v>996</v>
      </c>
      <c r="G142" s="68" t="s">
        <v>39</v>
      </c>
      <c r="H142" s="68" t="s">
        <v>51</v>
      </c>
      <c r="I142" s="78">
        <v>26115</v>
      </c>
      <c r="J142" s="68" t="s">
        <v>41</v>
      </c>
      <c r="K142" s="69">
        <v>2757.58</v>
      </c>
      <c r="L142" s="69">
        <v>2289.77</v>
      </c>
      <c r="M142" s="69">
        <v>467.81</v>
      </c>
    </row>
  </sheetData>
  <sortState xmlns:xlrd2="http://schemas.microsoft.com/office/spreadsheetml/2017/richdata2" ref="C26:M138">
    <sortCondition ref="C26"/>
  </sortState>
  <pageMargins left="0.7" right="0.7" top="0.75" bottom="0.75" header="0.3" footer="0.3"/>
  <pageSetup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9"/>
  <sheetViews>
    <sheetView topLeftCell="A13" workbookViewId="0">
      <selection activeCell="F36" sqref="F36"/>
    </sheetView>
  </sheetViews>
  <sheetFormatPr defaultRowHeight="12.75" x14ac:dyDescent="0.2"/>
  <cols>
    <col min="1" max="1" width="28.7109375" customWidth="1"/>
    <col min="2" max="2" width="11.28515625" bestFit="1" customWidth="1"/>
    <col min="3" max="4" width="10.28515625" bestFit="1" customWidth="1"/>
    <col min="5" max="5" width="12.140625" customWidth="1"/>
    <col min="7" max="7" width="12.28515625" customWidth="1"/>
    <col min="8" max="8" width="11.85546875" customWidth="1"/>
    <col min="9" max="9" width="15.28515625" customWidth="1"/>
    <col min="10" max="10" width="13.85546875" customWidth="1"/>
    <col min="14" max="14" width="10.28515625" bestFit="1" customWidth="1"/>
    <col min="15" max="15" width="15.28515625" customWidth="1"/>
    <col min="16" max="16" width="9.28515625" bestFit="1" customWidth="1"/>
  </cols>
  <sheetData>
    <row r="1" spans="1:17" x14ac:dyDescent="0.2">
      <c r="A1" s="143" t="s">
        <v>1559</v>
      </c>
      <c r="B1" s="141"/>
      <c r="C1" s="141"/>
      <c r="D1" s="141"/>
      <c r="E1" s="141"/>
      <c r="F1" s="141"/>
      <c r="G1" s="141"/>
      <c r="H1" s="141"/>
    </row>
    <row r="2" spans="1:17" x14ac:dyDescent="0.2">
      <c r="A2" s="143" t="s">
        <v>1580</v>
      </c>
      <c r="B2" s="141"/>
      <c r="C2" s="141"/>
      <c r="D2" s="141"/>
      <c r="E2" s="141"/>
      <c r="F2" s="141"/>
      <c r="G2" s="141"/>
      <c r="H2" s="141"/>
    </row>
    <row r="3" spans="1:17" x14ac:dyDescent="0.2">
      <c r="A3" s="141"/>
      <c r="B3" s="141"/>
      <c r="C3" s="141"/>
      <c r="D3" s="141"/>
      <c r="E3" s="141"/>
      <c r="F3" s="141"/>
      <c r="G3" s="141"/>
      <c r="H3" s="141"/>
    </row>
    <row r="4" spans="1:17" x14ac:dyDescent="0.2">
      <c r="A4" s="143" t="s">
        <v>1560</v>
      </c>
      <c r="B4" s="141"/>
      <c r="C4" s="141"/>
      <c r="D4" s="141"/>
      <c r="E4" s="141"/>
      <c r="F4" s="141"/>
      <c r="G4" s="141"/>
      <c r="H4" s="141"/>
    </row>
    <row r="5" spans="1:17" s="141" customFormat="1" x14ac:dyDescent="0.2">
      <c r="A5" s="147" t="s">
        <v>1563</v>
      </c>
      <c r="B5" s="147" t="s">
        <v>1564</v>
      </c>
      <c r="C5" s="147" t="s">
        <v>1565</v>
      </c>
      <c r="D5" s="147" t="s">
        <v>1566</v>
      </c>
      <c r="E5" s="147" t="s">
        <v>1567</v>
      </c>
      <c r="F5" s="156" t="s">
        <v>1574</v>
      </c>
      <c r="G5" s="156" t="s">
        <v>1575</v>
      </c>
      <c r="H5" s="156" t="s">
        <v>1577</v>
      </c>
      <c r="I5" s="156" t="s">
        <v>1604</v>
      </c>
      <c r="J5" s="156" t="s">
        <v>1607</v>
      </c>
    </row>
    <row r="6" spans="1:17" s="141" customFormat="1" x14ac:dyDescent="0.2"/>
    <row r="7" spans="1:17" s="141" customFormat="1" ht="38.25" x14ac:dyDescent="0.2">
      <c r="A7" s="198" t="s">
        <v>1576</v>
      </c>
      <c r="B7" s="151" t="s">
        <v>1570</v>
      </c>
      <c r="C7" s="151" t="s">
        <v>1569</v>
      </c>
      <c r="D7" s="151" t="s">
        <v>1568</v>
      </c>
      <c r="E7" s="167" t="s">
        <v>1589</v>
      </c>
      <c r="F7" s="167" t="s">
        <v>1603</v>
      </c>
      <c r="G7" s="154" t="s">
        <v>1572</v>
      </c>
      <c r="H7" s="151" t="s">
        <v>1571</v>
      </c>
      <c r="I7" s="154" t="s">
        <v>1605</v>
      </c>
      <c r="J7" s="154" t="s">
        <v>1606</v>
      </c>
    </row>
    <row r="8" spans="1:17" s="141" customFormat="1" x14ac:dyDescent="0.2">
      <c r="A8" s="199" t="s">
        <v>994</v>
      </c>
      <c r="B8" s="189">
        <v>163.13999999999999</v>
      </c>
      <c r="C8" s="189">
        <v>12.21</v>
      </c>
      <c r="D8" s="189">
        <v>150.93</v>
      </c>
      <c r="E8" s="192">
        <v>21732</v>
      </c>
      <c r="F8" s="187">
        <v>0</v>
      </c>
      <c r="G8" s="185">
        <f>B8*F8</f>
        <v>0</v>
      </c>
      <c r="H8" s="171">
        <v>0.1</v>
      </c>
      <c r="I8" s="155">
        <f>D8*H8</f>
        <v>15.093000000000002</v>
      </c>
      <c r="J8" s="158">
        <f>G8*H8</f>
        <v>0</v>
      </c>
      <c r="K8" s="134" t="s">
        <v>36</v>
      </c>
    </row>
    <row r="9" spans="1:17" x14ac:dyDescent="0.2">
      <c r="A9" s="199" t="s">
        <v>997</v>
      </c>
      <c r="B9" s="189">
        <v>5000</v>
      </c>
      <c r="C9" s="189">
        <v>374.34</v>
      </c>
      <c r="D9" s="189">
        <v>4625.66</v>
      </c>
      <c r="E9" s="192">
        <v>21732</v>
      </c>
      <c r="F9" s="187">
        <v>0</v>
      </c>
      <c r="G9" s="185">
        <f>B9*F9</f>
        <v>0</v>
      </c>
      <c r="H9" s="171">
        <v>0.1</v>
      </c>
      <c r="I9" s="155">
        <f t="shared" ref="I9:I10" si="0">D9*H9</f>
        <v>462.56600000000003</v>
      </c>
      <c r="J9" s="158">
        <f t="shared" ref="J9:J10" si="1">G9*H9</f>
        <v>0</v>
      </c>
      <c r="K9" s="134" t="s">
        <v>36</v>
      </c>
    </row>
    <row r="10" spans="1:17" x14ac:dyDescent="0.2">
      <c r="A10" s="199" t="s">
        <v>999</v>
      </c>
      <c r="B10" s="203">
        <v>0</v>
      </c>
      <c r="C10" s="203">
        <v>0</v>
      </c>
      <c r="D10" s="203">
        <v>0</v>
      </c>
      <c r="E10" s="204">
        <v>27576</v>
      </c>
      <c r="F10" s="194">
        <v>0</v>
      </c>
      <c r="G10" s="195">
        <f>B10*F10</f>
        <v>0</v>
      </c>
      <c r="H10" s="205">
        <v>0.1</v>
      </c>
      <c r="I10" s="161">
        <f t="shared" si="0"/>
        <v>0</v>
      </c>
      <c r="J10" s="164">
        <f t="shared" si="1"/>
        <v>0</v>
      </c>
      <c r="K10" s="134" t="s">
        <v>36</v>
      </c>
    </row>
    <row r="11" spans="1:17" s="141" customFormat="1" x14ac:dyDescent="0.2">
      <c r="A11" s="199"/>
      <c r="B11" s="189">
        <f>SUM(B8:B10)</f>
        <v>5163.1400000000003</v>
      </c>
      <c r="C11" s="189">
        <f t="shared" ref="C11:J11" si="2">SUM(C8:C10)</f>
        <v>386.54999999999995</v>
      </c>
      <c r="D11" s="189">
        <f t="shared" si="2"/>
        <v>4776.59</v>
      </c>
      <c r="E11" s="189"/>
      <c r="F11" s="189"/>
      <c r="G11" s="189">
        <f t="shared" ref="G11" si="3">SUM(G8:G10)</f>
        <v>0</v>
      </c>
      <c r="H11" s="217">
        <v>0.1</v>
      </c>
      <c r="I11" s="189">
        <f t="shared" si="2"/>
        <v>477.65900000000005</v>
      </c>
      <c r="J11" s="189">
        <f t="shared" si="2"/>
        <v>0</v>
      </c>
      <c r="K11" s="134"/>
      <c r="N11" s="158">
        <f>B11*H11</f>
        <v>516.31400000000008</v>
      </c>
      <c r="O11" s="158">
        <f>C11*H11</f>
        <v>38.655000000000001</v>
      </c>
      <c r="P11" s="158">
        <f>N11-O11</f>
        <v>477.65900000000011</v>
      </c>
      <c r="Q11" s="158">
        <f>J11</f>
        <v>0</v>
      </c>
    </row>
    <row r="12" spans="1:17" s="141" customFormat="1" x14ac:dyDescent="0.2">
      <c r="A12" s="157" t="s">
        <v>1573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34"/>
    </row>
    <row r="13" spans="1:17" x14ac:dyDescent="0.2">
      <c r="A13" s="144"/>
    </row>
    <row r="14" spans="1:17" x14ac:dyDescent="0.2">
      <c r="A14" s="200" t="s">
        <v>1561</v>
      </c>
      <c r="B14" s="141"/>
      <c r="C14" s="141"/>
      <c r="D14" s="141"/>
      <c r="E14" s="141"/>
      <c r="F14" s="141"/>
      <c r="G14" s="141"/>
      <c r="H14" s="141"/>
      <c r="I14" s="141"/>
      <c r="J14" s="141"/>
    </row>
    <row r="15" spans="1:17" x14ac:dyDescent="0.2">
      <c r="A15" s="201" t="s">
        <v>1563</v>
      </c>
      <c r="B15" s="147" t="s">
        <v>1564</v>
      </c>
      <c r="C15" s="147" t="s">
        <v>1565</v>
      </c>
      <c r="D15" s="147" t="s">
        <v>1566</v>
      </c>
      <c r="E15" s="147" t="s">
        <v>1567</v>
      </c>
      <c r="F15" s="156" t="s">
        <v>1574</v>
      </c>
      <c r="G15" s="156" t="s">
        <v>1575</v>
      </c>
      <c r="H15" s="156" t="s">
        <v>1577</v>
      </c>
      <c r="I15" s="156" t="s">
        <v>1604</v>
      </c>
      <c r="J15" s="156" t="s">
        <v>1607</v>
      </c>
    </row>
    <row r="16" spans="1:17" x14ac:dyDescent="0.2">
      <c r="A16" s="144"/>
      <c r="B16" s="141"/>
      <c r="C16" s="141"/>
      <c r="D16" s="141"/>
      <c r="E16" s="141"/>
      <c r="F16" s="141"/>
      <c r="G16" s="141"/>
      <c r="H16" s="141"/>
      <c r="I16" s="141"/>
      <c r="J16" s="141"/>
    </row>
    <row r="17" spans="1:17" ht="38.25" x14ac:dyDescent="0.2">
      <c r="A17" s="198" t="s">
        <v>1576</v>
      </c>
      <c r="B17" s="151" t="s">
        <v>1570</v>
      </c>
      <c r="C17" s="151" t="s">
        <v>1569</v>
      </c>
      <c r="D17" s="151" t="s">
        <v>1568</v>
      </c>
      <c r="E17" s="167" t="s">
        <v>1589</v>
      </c>
      <c r="F17" s="167" t="s">
        <v>1603</v>
      </c>
      <c r="G17" s="154" t="s">
        <v>1572</v>
      </c>
      <c r="H17" s="151" t="s">
        <v>1571</v>
      </c>
      <c r="I17" s="154" t="s">
        <v>1605</v>
      </c>
      <c r="J17" s="154" t="s">
        <v>1606</v>
      </c>
    </row>
    <row r="18" spans="1:17" x14ac:dyDescent="0.2">
      <c r="A18" s="199" t="s">
        <v>1079</v>
      </c>
      <c r="B18" s="189">
        <v>11983.89</v>
      </c>
      <c r="C18" s="189">
        <v>10656.67</v>
      </c>
      <c r="D18" s="189">
        <v>1327.22</v>
      </c>
      <c r="E18" s="192">
        <v>25750</v>
      </c>
      <c r="F18" s="187">
        <v>2.4299999999999999E-2</v>
      </c>
      <c r="G18" s="185">
        <f>B18*F18</f>
        <v>291.20852699999995</v>
      </c>
      <c r="H18" s="171">
        <v>0.1</v>
      </c>
      <c r="I18" s="155">
        <f>D18*H18</f>
        <v>132.72200000000001</v>
      </c>
      <c r="J18" s="158">
        <f>G18*H18</f>
        <v>29.120852699999997</v>
      </c>
      <c r="K18" s="134" t="s">
        <v>45</v>
      </c>
    </row>
    <row r="19" spans="1:17" x14ac:dyDescent="0.2">
      <c r="A19" s="199" t="s">
        <v>47</v>
      </c>
      <c r="B19" s="189">
        <v>596.58000000000004</v>
      </c>
      <c r="C19" s="189">
        <v>569.91999999999996</v>
      </c>
      <c r="D19" s="189">
        <v>26.66</v>
      </c>
      <c r="E19" s="192">
        <v>21732</v>
      </c>
      <c r="F19" s="187">
        <v>2.4299999999999999E-2</v>
      </c>
      <c r="G19" s="185">
        <f>B19*F19</f>
        <v>14.496894000000001</v>
      </c>
      <c r="H19" s="171">
        <v>0.1</v>
      </c>
      <c r="I19" s="155">
        <f>D19*H19</f>
        <v>2.6660000000000004</v>
      </c>
      <c r="J19" s="158">
        <f>G19*H19</f>
        <v>1.4496894000000002</v>
      </c>
      <c r="K19" s="134" t="s">
        <v>45</v>
      </c>
    </row>
    <row r="20" spans="1:17" x14ac:dyDescent="0.2">
      <c r="A20" s="199" t="s">
        <v>1081</v>
      </c>
      <c r="B20" s="203">
        <v>5277.41</v>
      </c>
      <c r="C20" s="203">
        <v>5041.59</v>
      </c>
      <c r="D20" s="203">
        <v>235.82</v>
      </c>
      <c r="E20" s="204">
        <v>21732</v>
      </c>
      <c r="F20" s="194">
        <v>2.4299999999999999E-2</v>
      </c>
      <c r="G20" s="195">
        <f>B20*F20</f>
        <v>128.241063</v>
      </c>
      <c r="H20" s="205">
        <v>0.1</v>
      </c>
      <c r="I20" s="161">
        <f>D20*H20</f>
        <v>23.582000000000001</v>
      </c>
      <c r="J20" s="164">
        <f>G20*H20</f>
        <v>12.8241063</v>
      </c>
      <c r="K20" s="134" t="s">
        <v>45</v>
      </c>
    </row>
    <row r="21" spans="1:17" x14ac:dyDescent="0.2">
      <c r="A21" s="144"/>
      <c r="B21" s="158">
        <f>SUM(B18:B20)</f>
        <v>17857.879999999997</v>
      </c>
      <c r="C21" s="158">
        <f t="shared" ref="C21:J21" si="4">SUM(C18:C20)</f>
        <v>16268.18</v>
      </c>
      <c r="D21" s="158">
        <f t="shared" si="4"/>
        <v>1589.7</v>
      </c>
      <c r="E21" s="158"/>
      <c r="F21" s="158"/>
      <c r="G21" s="158">
        <f t="shared" si="4"/>
        <v>433.94648399999994</v>
      </c>
      <c r="H21" s="217">
        <v>0.1</v>
      </c>
      <c r="I21" s="158">
        <f t="shared" si="4"/>
        <v>158.97</v>
      </c>
      <c r="J21" s="158">
        <f t="shared" si="4"/>
        <v>43.394648399999994</v>
      </c>
      <c r="N21" s="158">
        <f>B21*H21</f>
        <v>1785.7879999999998</v>
      </c>
      <c r="O21" s="158">
        <f>C21*H21</f>
        <v>1626.8180000000002</v>
      </c>
      <c r="P21" s="158">
        <f>N21-O21</f>
        <v>158.96999999999957</v>
      </c>
      <c r="Q21" s="158">
        <f>J21</f>
        <v>43.394648399999994</v>
      </c>
    </row>
    <row r="22" spans="1:17" s="141" customFormat="1" x14ac:dyDescent="0.2">
      <c r="A22" s="144"/>
    </row>
    <row r="23" spans="1:17" x14ac:dyDescent="0.2">
      <c r="A23" s="200" t="s">
        <v>1562</v>
      </c>
      <c r="B23" s="141"/>
      <c r="C23" s="141"/>
      <c r="D23" s="141"/>
      <c r="E23" s="141"/>
      <c r="F23" s="141"/>
      <c r="G23" s="141"/>
      <c r="H23" s="141"/>
      <c r="I23" s="141"/>
      <c r="J23" s="141"/>
    </row>
    <row r="24" spans="1:17" x14ac:dyDescent="0.2">
      <c r="A24" s="201" t="s">
        <v>1563</v>
      </c>
      <c r="B24" s="147" t="s">
        <v>1564</v>
      </c>
      <c r="C24" s="147" t="s">
        <v>1565</v>
      </c>
      <c r="D24" s="147" t="s">
        <v>1566</v>
      </c>
      <c r="E24" s="147" t="s">
        <v>1567</v>
      </c>
      <c r="F24" s="156" t="s">
        <v>1574</v>
      </c>
      <c r="G24" s="156" t="s">
        <v>1575</v>
      </c>
      <c r="H24" s="156" t="s">
        <v>1577</v>
      </c>
      <c r="I24" s="156" t="s">
        <v>1604</v>
      </c>
      <c r="J24" s="156" t="s">
        <v>1607</v>
      </c>
    </row>
    <row r="25" spans="1:17" x14ac:dyDescent="0.2">
      <c r="A25" s="144"/>
      <c r="B25" s="141"/>
      <c r="C25" s="141"/>
      <c r="D25" s="141"/>
      <c r="E25" s="141"/>
      <c r="F25" s="141"/>
      <c r="G25" s="141"/>
      <c r="H25" s="141"/>
      <c r="I25" s="141"/>
      <c r="J25" s="141"/>
    </row>
    <row r="26" spans="1:17" ht="38.25" x14ac:dyDescent="0.2">
      <c r="A26" s="198" t="s">
        <v>1576</v>
      </c>
      <c r="B26" s="151" t="s">
        <v>1570</v>
      </c>
      <c r="C26" s="151" t="s">
        <v>1569</v>
      </c>
      <c r="D26" s="151" t="s">
        <v>1568</v>
      </c>
      <c r="E26" s="167" t="s">
        <v>1589</v>
      </c>
      <c r="F26" s="167" t="s">
        <v>1603</v>
      </c>
      <c r="G26" s="154" t="s">
        <v>1572</v>
      </c>
      <c r="H26" s="151" t="s">
        <v>1571</v>
      </c>
      <c r="I26" s="154" t="s">
        <v>1605</v>
      </c>
      <c r="J26" s="154" t="s">
        <v>1606</v>
      </c>
    </row>
    <row r="27" spans="1:17" x14ac:dyDescent="0.2">
      <c r="A27" s="199" t="s">
        <v>1028</v>
      </c>
      <c r="B27" s="189">
        <v>1500.72</v>
      </c>
      <c r="C27" s="189">
        <v>1246.1300000000001</v>
      </c>
      <c r="D27" s="189">
        <v>254.59</v>
      </c>
      <c r="E27" s="192">
        <v>26115</v>
      </c>
      <c r="F27" s="187">
        <v>2.64E-2</v>
      </c>
      <c r="G27" s="185">
        <f>B27*F27</f>
        <v>39.619008000000001</v>
      </c>
      <c r="H27" s="171">
        <v>0.1</v>
      </c>
      <c r="I27" s="155">
        <f>D27*H27</f>
        <v>25.459000000000003</v>
      </c>
      <c r="J27" s="158">
        <f>G27*H27</f>
        <v>3.9619008000000004</v>
      </c>
      <c r="K27" s="134" t="s">
        <v>51</v>
      </c>
      <c r="N27" s="158">
        <f>B27*H27</f>
        <v>150.072</v>
      </c>
      <c r="O27" s="158">
        <f>C27*H27</f>
        <v>124.61300000000001</v>
      </c>
      <c r="P27" s="158">
        <f>N27-O27</f>
        <v>25.458999999999989</v>
      </c>
      <c r="Q27" s="158">
        <f>J27</f>
        <v>3.9619008000000004</v>
      </c>
    </row>
    <row r="28" spans="1:17" x14ac:dyDescent="0.2">
      <c r="A28" s="144"/>
    </row>
    <row r="29" spans="1:17" x14ac:dyDescent="0.2">
      <c r="A29" s="200" t="s">
        <v>1609</v>
      </c>
      <c r="B29" s="141"/>
      <c r="C29" s="141"/>
      <c r="D29" s="141"/>
      <c r="E29" s="141"/>
      <c r="F29" s="141"/>
      <c r="G29" s="141"/>
      <c r="H29" s="141"/>
      <c r="I29" s="141"/>
      <c r="J29" s="141"/>
    </row>
    <row r="30" spans="1:17" x14ac:dyDescent="0.2">
      <c r="A30" s="201" t="s">
        <v>1563</v>
      </c>
      <c r="B30" s="147" t="s">
        <v>1564</v>
      </c>
      <c r="C30" s="147" t="s">
        <v>1565</v>
      </c>
      <c r="D30" s="147" t="s">
        <v>1566</v>
      </c>
      <c r="E30" s="147" t="s">
        <v>1567</v>
      </c>
      <c r="F30" s="156" t="s">
        <v>1574</v>
      </c>
      <c r="G30" s="156" t="s">
        <v>1575</v>
      </c>
      <c r="H30" s="156" t="s">
        <v>1577</v>
      </c>
      <c r="I30" s="156" t="s">
        <v>1604</v>
      </c>
      <c r="J30" s="156" t="s">
        <v>1607</v>
      </c>
    </row>
    <row r="31" spans="1:17" x14ac:dyDescent="0.2">
      <c r="A31" s="144"/>
      <c r="B31" s="141"/>
      <c r="C31" s="141"/>
      <c r="D31" s="141"/>
      <c r="E31" s="141"/>
      <c r="F31" s="141"/>
      <c r="G31" s="141"/>
      <c r="H31" s="141"/>
      <c r="I31" s="141"/>
      <c r="J31" s="141"/>
    </row>
    <row r="32" spans="1:17" ht="38.25" x14ac:dyDescent="0.2">
      <c r="A32" s="198" t="s">
        <v>1576</v>
      </c>
      <c r="B32" s="151" t="s">
        <v>1570</v>
      </c>
      <c r="C32" s="151" t="s">
        <v>1569</v>
      </c>
      <c r="D32" s="151" t="s">
        <v>1568</v>
      </c>
      <c r="E32" s="167" t="s">
        <v>1589</v>
      </c>
      <c r="F32" s="167" t="s">
        <v>1603</v>
      </c>
      <c r="G32" s="154" t="s">
        <v>1572</v>
      </c>
      <c r="H32" s="151" t="s">
        <v>1571</v>
      </c>
      <c r="I32" s="154" t="s">
        <v>1605</v>
      </c>
      <c r="J32" s="154" t="s">
        <v>1606</v>
      </c>
    </row>
    <row r="33" spans="1:17" x14ac:dyDescent="0.2">
      <c r="A33" s="199" t="s">
        <v>119</v>
      </c>
      <c r="B33" s="189">
        <v>57438.99</v>
      </c>
      <c r="C33" s="189">
        <v>57438.99</v>
      </c>
      <c r="D33" s="189">
        <v>0</v>
      </c>
      <c r="E33" s="192">
        <v>30864</v>
      </c>
      <c r="F33" s="187">
        <v>6.1499999999999999E-2</v>
      </c>
      <c r="G33" s="185"/>
      <c r="H33" s="171">
        <v>0.1</v>
      </c>
      <c r="I33" s="155">
        <f>D33*H33</f>
        <v>0</v>
      </c>
      <c r="J33" s="158">
        <f>G33*H33</f>
        <v>0</v>
      </c>
      <c r="K33" s="134" t="s">
        <v>115</v>
      </c>
    </row>
    <row r="34" spans="1:17" x14ac:dyDescent="0.2">
      <c r="A34" s="199" t="s">
        <v>150</v>
      </c>
      <c r="B34" s="189">
        <v>15726.61</v>
      </c>
      <c r="C34" s="189">
        <v>8784.0499999999993</v>
      </c>
      <c r="D34" s="189">
        <v>6942.56</v>
      </c>
      <c r="E34" s="192">
        <v>38523</v>
      </c>
      <c r="F34" s="187">
        <v>6.1499999999999999E-2</v>
      </c>
      <c r="G34" s="185">
        <f>B34*F34</f>
        <v>967.18651499999999</v>
      </c>
      <c r="H34" s="171">
        <v>0.1</v>
      </c>
      <c r="I34" s="155">
        <f>D34*H34</f>
        <v>694.25600000000009</v>
      </c>
      <c r="J34" s="158">
        <f>G34*H34</f>
        <v>96.718651500000007</v>
      </c>
      <c r="K34" s="134" t="s">
        <v>115</v>
      </c>
    </row>
    <row r="35" spans="1:17" x14ac:dyDescent="0.2">
      <c r="A35" s="199" t="s">
        <v>150</v>
      </c>
      <c r="B35" s="203">
        <v>29598.12</v>
      </c>
      <c r="C35" s="203">
        <v>14327.68</v>
      </c>
      <c r="D35" s="203">
        <v>15270.44</v>
      </c>
      <c r="E35" s="204">
        <v>38723</v>
      </c>
      <c r="F35" s="194">
        <v>6.1499999999999999E-2</v>
      </c>
      <c r="G35" s="195">
        <f>B35*F35</f>
        <v>1820.2843799999998</v>
      </c>
      <c r="H35" s="205">
        <v>0.1</v>
      </c>
      <c r="I35" s="161">
        <f>D35*H35</f>
        <v>1527.0440000000001</v>
      </c>
      <c r="J35" s="164">
        <f>G35*H35</f>
        <v>182.02843799999999</v>
      </c>
      <c r="K35" s="134" t="s">
        <v>115</v>
      </c>
    </row>
    <row r="36" spans="1:17" x14ac:dyDescent="0.2">
      <c r="A36" s="144"/>
      <c r="B36" s="158">
        <f>SUM(B33:B35)</f>
        <v>102763.72</v>
      </c>
      <c r="C36" s="158">
        <f t="shared" ref="C36:J36" si="5">SUM(C33:C35)</f>
        <v>80550.720000000001</v>
      </c>
      <c r="D36" s="158">
        <f t="shared" si="5"/>
        <v>22213</v>
      </c>
      <c r="E36" s="158"/>
      <c r="F36" s="158"/>
      <c r="G36" s="158">
        <f t="shared" si="5"/>
        <v>2787.4708949999999</v>
      </c>
      <c r="H36" s="217">
        <v>0.1</v>
      </c>
      <c r="I36" s="158">
        <f t="shared" si="5"/>
        <v>2221.3000000000002</v>
      </c>
      <c r="J36" s="158">
        <f t="shared" si="5"/>
        <v>278.74708950000002</v>
      </c>
      <c r="N36" s="158">
        <f>B36*H36</f>
        <v>10276.372000000001</v>
      </c>
      <c r="O36" s="158">
        <f>C36*H36</f>
        <v>8055.0720000000001</v>
      </c>
      <c r="P36" s="158">
        <f>N36-O36</f>
        <v>2221.3000000000011</v>
      </c>
      <c r="Q36" s="158">
        <f>J36</f>
        <v>278.74708950000002</v>
      </c>
    </row>
    <row r="37" spans="1:17" x14ac:dyDescent="0.2">
      <c r="A37" s="144"/>
    </row>
    <row r="38" spans="1:17" x14ac:dyDescent="0.2">
      <c r="A38" s="202" t="s">
        <v>1579</v>
      </c>
      <c r="B38" s="166">
        <f>B11+B21+B27+B36</f>
        <v>127285.45999999999</v>
      </c>
      <c r="C38" s="166">
        <f t="shared" ref="C38:J38" si="6">C11+C21+C27+C36</f>
        <v>98451.58</v>
      </c>
      <c r="D38" s="166">
        <f t="shared" si="6"/>
        <v>28833.88</v>
      </c>
      <c r="E38" s="166"/>
      <c r="F38" s="166"/>
      <c r="G38" s="166">
        <f t="shared" si="6"/>
        <v>3261.0363870000001</v>
      </c>
      <c r="H38" s="166"/>
      <c r="I38" s="166">
        <f>I11+I21+I27+I36</f>
        <v>2883.3879999999999</v>
      </c>
      <c r="J38" s="166">
        <f t="shared" si="6"/>
        <v>326.10363870000003</v>
      </c>
      <c r="N38" s="166">
        <f>N11+N21+N27+N36</f>
        <v>12728.546000000002</v>
      </c>
      <c r="O38" s="166">
        <f t="shared" ref="O38:Q38" si="7">O11+O21+O27+O36</f>
        <v>9845.1579999999994</v>
      </c>
      <c r="P38" s="166">
        <f>P11+P21+P27+P36</f>
        <v>2883.3880000000008</v>
      </c>
      <c r="Q38" s="166">
        <f t="shared" si="7"/>
        <v>326.10363870000003</v>
      </c>
    </row>
    <row r="39" spans="1:17" x14ac:dyDescent="0.2">
      <c r="A39" s="144"/>
      <c r="B39" s="141"/>
      <c r="C39" s="141"/>
      <c r="D39" s="141"/>
      <c r="E39" s="141"/>
      <c r="F39" s="141"/>
      <c r="G39" s="1" t="s">
        <v>1608</v>
      </c>
      <c r="H39" s="141"/>
      <c r="I39" s="141"/>
      <c r="J39" s="14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Dual Use Alloc to Distribution</vt:lpstr>
      <vt:lpstr>O&amp;M</vt:lpstr>
      <vt:lpstr>Reclass to 46kV</vt:lpstr>
      <vt:lpstr>Summary of 46kV reclass by item</vt:lpstr>
      <vt:lpstr>Depreciation</vt:lpstr>
      <vt:lpstr>Embudo Switching Station</vt:lpstr>
      <vt:lpstr>Embudo Allocation</vt:lpstr>
      <vt:lpstr>North Switching Station</vt:lpstr>
      <vt:lpstr>North Allocation</vt:lpstr>
      <vt:lpstr>Person Switching Station </vt:lpstr>
      <vt:lpstr>Person Allocation</vt:lpstr>
      <vt:lpstr>Prager Switching Station</vt:lpstr>
      <vt:lpstr>Prager Allocation</vt:lpstr>
      <vt:lpstr>Sandia Switching Station</vt:lpstr>
      <vt:lpstr>Sandia Allocation</vt:lpstr>
      <vt:lpstr>Tome Switching Station</vt:lpstr>
      <vt:lpstr>Tome Allocation</vt:lpstr>
      <vt:lpstr>Zia Switching Station</vt:lpstr>
      <vt:lpstr>Zia Allocation</vt:lpstr>
      <vt:lpstr>Turquoise Switching Station</vt:lpstr>
      <vt:lpstr>Turquoise Allocation</vt:lpstr>
      <vt:lpstr>Alamogordo Switching Station</vt:lpstr>
      <vt:lpstr>Alamogordo Allocation</vt:lpstr>
      <vt:lpstr>Velencia (Las Vegas) Swch Stat </vt:lpstr>
      <vt:lpstr>Valencia Allocation</vt:lpstr>
      <vt:lpstr>Reeves Switching Station </vt:lpstr>
      <vt:lpstr>Reeves Allocation</vt:lpstr>
      <vt:lpstr>Mission Switching Station </vt:lpstr>
      <vt:lpstr>Lordsburg Switching Station</vt:lpstr>
      <vt:lpstr>Algodones Switching Station</vt:lpstr>
      <vt:lpstr>Veranda Switching Station</vt:lpstr>
      <vt:lpstr>El Cerro Sub</vt:lpstr>
      <vt:lpstr>Los Morros Sub</vt:lpstr>
      <vt:lpstr>Scenic Sub</vt:lpstr>
      <vt:lpstr>Snow Vista</vt:lpstr>
      <vt:lpstr>MD#1 Sub</vt:lpstr>
      <vt:lpstr>NBV Pivot</vt:lpstr>
      <vt:lpstr>NBV 12_2014</vt:lpstr>
      <vt:lpstr>Depr Rates</vt:lpstr>
    </vt:vector>
  </TitlesOfParts>
  <Company>CORPORATE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lcauwel</dc:creator>
  <cp:lastModifiedBy>Hackbarth, Randall</cp:lastModifiedBy>
  <cp:lastPrinted>2022-05-02T15:06:31Z</cp:lastPrinted>
  <dcterms:created xsi:type="dcterms:W3CDTF">2013-04-15T12:57:34Z</dcterms:created>
  <dcterms:modified xsi:type="dcterms:W3CDTF">2026-04-30T22:15:03Z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67428c-8df2-41b3-925f-2e32f93f53ed_Enabled">
    <vt:lpwstr>true</vt:lpwstr>
  </property>
  <property fmtid="{D5CDD505-2E9C-101B-9397-08002B2CF9AE}" pid="3" name="MSIP_Label_f367428c-8df2-41b3-925f-2e32f93f53ed_SetDate">
    <vt:lpwstr>2022-04-13T15:43:22Z</vt:lpwstr>
  </property>
  <property fmtid="{D5CDD505-2E9C-101B-9397-08002B2CF9AE}" pid="4" name="MSIP_Label_f367428c-8df2-41b3-925f-2e32f93f53ed_Method">
    <vt:lpwstr>Standard</vt:lpwstr>
  </property>
  <property fmtid="{D5CDD505-2E9C-101B-9397-08002B2CF9AE}" pid="5" name="MSIP_Label_f367428c-8df2-41b3-925f-2e32f93f53ed_Name">
    <vt:lpwstr>f367428c-8df2-41b3-925f-2e32f93f53ed</vt:lpwstr>
  </property>
  <property fmtid="{D5CDD505-2E9C-101B-9397-08002B2CF9AE}" pid="6" name="MSIP_Label_f367428c-8df2-41b3-925f-2e32f93f53ed_SiteId">
    <vt:lpwstr>6c1ea1fd-d5ee-4dc8-bcfe-8877bd40388b</vt:lpwstr>
  </property>
  <property fmtid="{D5CDD505-2E9C-101B-9397-08002B2CF9AE}" pid="7" name="MSIP_Label_f367428c-8df2-41b3-925f-2e32f93f53ed_ActionId">
    <vt:lpwstr>042061f8-304d-4c3a-9469-35642e981cbb</vt:lpwstr>
  </property>
  <property fmtid="{D5CDD505-2E9C-101B-9397-08002B2CF9AE}" pid="8" name="MSIP_Label_f367428c-8df2-41b3-925f-2e32f93f53ed_ContentBits">
    <vt:lpwstr>0</vt:lpwstr>
  </property>
</Properties>
</file>