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uirr1\Desktop\Pricing In-Progress\TOU vs TOD\"/>
    </mc:Choice>
  </mc:AlternateContent>
  <xr:revisionPtr revIDLastSave="0" documentId="13_ncr:1_{604C06F0-CCAB-428B-B3EB-13CB686E83CC}" xr6:coauthVersionLast="47" xr6:coauthVersionMax="47" xr10:uidLastSave="{00000000-0000-0000-0000-000000000000}"/>
  <bookViews>
    <workbookView xWindow="-120" yWindow="-120" windowWidth="29040" windowHeight="15720" xr2:uid="{85E09968-1FFB-4636-A953-0C9DAF11CF54}"/>
  </bookViews>
  <sheets>
    <sheet name="FlatRateAll" sheetId="1" r:id="rId1"/>
    <sheet name="Flat Rate 2 Blocks" sheetId="2" r:id="rId2"/>
    <sheet name="Flat Rate" sheetId="3" r:id="rId3"/>
    <sheet name="1A vs TOD Ph2" sheetId="4" r:id="rId4"/>
    <sheet name="1A FLAT vs TOD Ph2" sheetId="5" r:id="rId5"/>
    <sheet name="1A vs TOD Ph2 Graph" sheetId="6" r:id="rId6"/>
    <sheet name="1A vs TOD Ph2 FLAT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b">#REF!</definedName>
    <definedName name="\c">#REF!</definedName>
    <definedName name="\I">'[2]Input data'!#REF!</definedName>
    <definedName name="\L">'[2]Input data'!#REF!</definedName>
    <definedName name="\P">'[2]Input data'!#REF!</definedName>
    <definedName name="\R">'[2]Input data'!#REF!</definedName>
    <definedName name="\S">'[2]Input data'!#REF!</definedName>
    <definedName name="\Y">'[2]Input data'!#REF!</definedName>
    <definedName name="\Z">#REF!</definedName>
    <definedName name="__123Graph_A" hidden="1">'[3]Over Under Recovery Calc'!#REF!</definedName>
    <definedName name="__123Graph_ACF" hidden="1">'[3]Over Under Recovery Calc'!#REF!</definedName>
    <definedName name="__123Graph_AOU" hidden="1">'[3]Over Under Recovery Calc'!#REF!</definedName>
    <definedName name="__123Graph_APUR" hidden="1">'[3]Over Under Recovery Calc'!#REF!</definedName>
    <definedName name="__123Graph_BPUR" hidden="1">'[3]Over Under Recovery Calc'!#REF!</definedName>
    <definedName name="__123Graph_C" hidden="1">'[3]Over Under Recovery Calc'!#REF!</definedName>
    <definedName name="__123Graph_CCF" hidden="1">'[3]Over Under Recovery Calc'!#REF!</definedName>
    <definedName name="__123Graph_COU" hidden="1">'[3]Over Under Recovery Calc'!#REF!</definedName>
    <definedName name="__123Graph_D" hidden="1">'[4]Acct 232017'!#REF!</definedName>
    <definedName name="__123Graph_LBL_C" hidden="1">'[3]Over Under Recovery Calc'!#REF!</definedName>
    <definedName name="__123Graph_LBL_CCF" hidden="1">'[3]Over Under Recovery Calc'!#REF!</definedName>
    <definedName name="__123Graph_LBL_COU" hidden="1">'[3]Over Under Recovery Calc'!#REF!</definedName>
    <definedName name="__123Graph_X" hidden="1">'[3]Over Under Recovery Calc'!#REF!</definedName>
    <definedName name="__123Graph_XCF" hidden="1">'[3]Over Under Recovery Calc'!#REF!</definedName>
    <definedName name="__123Graph_XOU" hidden="1">'[3]Over Under Recovery Calc'!#REF!</definedName>
    <definedName name="__123Graph_XPUR" hidden="1">'[3]Over Under Recovery Calc'!#REF!</definedName>
    <definedName name="__FDS_HYPERLINK_TOGGLE_STATE__" hidden="1">"ON"</definedName>
    <definedName name="__pg1">#REF!</definedName>
    <definedName name="_1">#REF!</definedName>
    <definedName name="_10__123Graph_ECHART_3" hidden="1">'[5]Chart Data'!#REF!</definedName>
    <definedName name="_2__123Graph_ACHART_3" hidden="1">'[5]Chart Data'!#REF!</definedName>
    <definedName name="_4__123Graph_BCHART_3" hidden="1">'[5]Chart Data'!#REF!</definedName>
    <definedName name="_6__123Graph_CCHART_3" hidden="1">'[5]Chart Data'!#REF!</definedName>
    <definedName name="_8__123Graph_DCHART_3" hidden="1">'[5]Chart Data'!#REF!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g1">#REF!</definedName>
    <definedName name="_Sort" hidden="1">#REF!</definedName>
    <definedName name="A_OH">'[6]Data Inputs-Mike Adams (2012)'!$J$3</definedName>
    <definedName name="A_UG">'[7]Data Inputs-Mike Adams (2012)'!$J$14</definedName>
    <definedName name="aa">#REF!</definedName>
    <definedName name="abq">'[8]Lg Cust Cap'!#REF!</definedName>
    <definedName name="Actual">'[9]KAFB Forecast'!$E$5:$E$76</definedName>
    <definedName name="af_juris">'[10]General Assumptions'!$C$8</definedName>
    <definedName name="Alloc">[11]monthlyallocators!$A$4:$BI$50</definedName>
    <definedName name="Apr_03">'[9]KAFB Forecast'!$D$8:$E$8</definedName>
    <definedName name="Apr_04">'[9]KAFB Forecast'!$D$20:$E$20</definedName>
    <definedName name="Apr_05">'[9]KAFB Forecast'!$D$32:$E$32</definedName>
    <definedName name="Apr_06">'[9]KAFB Forecast'!$D$44:$E$44</definedName>
    <definedName name="Apr_07">'[9]KAFB Forecast'!$D$56:$E$56</definedName>
    <definedName name="Apr_08">'[9]KAFB Forecast'!$D$68:$E$68</definedName>
    <definedName name="asjkld">#REF!</definedName>
    <definedName name="att">'[8]Lg Cust Cap'!#REF!</definedName>
    <definedName name="Aug_03">'[9]KAFB Forecast'!$D$12:$E$12</definedName>
    <definedName name="Aug_04">'[9]KAFB Forecast'!$D$24:$E$24</definedName>
    <definedName name="Aug_05">'[9]KAFB Forecast'!$D$36:$E$36</definedName>
    <definedName name="Aug_06">'[9]KAFB Forecast'!$D$48:$E$48</definedName>
    <definedName name="Aug_07">'[9]KAFB Forecast'!$D$60:$E$60</definedName>
    <definedName name="Aug_08">'[9]KAFB Forecast'!$D$72:$E$72</definedName>
    <definedName name="B_OH">'[7]Data Inputs-Mike Adams (2012)'!$J$4</definedName>
    <definedName name="B_UG">'[7]Data Inputs-Mike Adams (2012)'!$J$17</definedName>
    <definedName name="BeginDate">'[12]#REF'!$A$3</definedName>
    <definedName name="C_OH">'[7]Data Inputs-Mike Adams (2012)'!$J$7</definedName>
    <definedName name="C_UG">'[7]Data Inputs-Mike Adams (2012)'!$J$18</definedName>
    <definedName name="CAP_OM">[13]Sheet2!$B$2:$B$3</definedName>
    <definedName name="CITIES">#REF!</definedName>
    <definedName name="Class">"Industrial"</definedName>
    <definedName name="CM_DLC_bAMI_demand">'[14]Assumptions and Factors'!$N$142:$N$241</definedName>
    <definedName name="CM_DLC_wAMI_demand">'[14]Assumptions and Factors'!$O$142:$O$241</definedName>
    <definedName name="CM_Smart_Home_demand">'[14]Assumptions and Factors'!$S$142:$S$241</definedName>
    <definedName name="CM_TOU_bAMI_demand">'[14]Assumptions and Factors'!$P$142:$P$241</definedName>
    <definedName name="CM_TOU_wAMI_demand">'[14]Assumptions and Factors'!$Q$142:$Q$241</definedName>
    <definedName name="CM_TOU_wCPP_demand">'[14]Assumptions and Factors'!$R$142:$R$241</definedName>
    <definedName name="COH">'[15]Meter &amp; Module Cost Data'!$D$23</definedName>
    <definedName name="comp_unknown">'[16]Assumptions - In'!$B$6</definedName>
    <definedName name="comp_unknown2">'[16]Assumptions - In'!$B$7</definedName>
    <definedName name="COPY">#REF!</definedName>
    <definedName name="COPY2">#REF!</definedName>
    <definedName name="coro">'[8]Lg Cust Cap'!#REF!</definedName>
    <definedName name="CostEsc1">[15]Summary!$G$20</definedName>
    <definedName name="CostEsc10">[15]Summary!$P$20</definedName>
    <definedName name="CostEsc11">[15]Summary!$Q$20</definedName>
    <definedName name="CostEsc12">[15]Summary!$R$20</definedName>
    <definedName name="CostEsc2">[15]Summary!$H$20</definedName>
    <definedName name="CostEsc3">[15]Summary!$I$20</definedName>
    <definedName name="CostEsc4">[15]Summary!$J$20</definedName>
    <definedName name="CostEsc5">[15]Summary!$K$20</definedName>
    <definedName name="CostEsc6">[15]Summary!$L$20</definedName>
    <definedName name="CostEsc7">[15]Summary!$M$20</definedName>
    <definedName name="CostEsc8">[15]Summary!$N$20</definedName>
    <definedName name="CostEsc9">[15]Summary!$O$20</definedName>
    <definedName name="CRD">#REF!</definedName>
    <definedName name="Currency">'[17]PV Graph Data'!$E$3</definedName>
    <definedName name="data">[9]Analysis!$Z$5:$AA$25</definedName>
    <definedName name="_xlnm.Database">#REF!</definedName>
    <definedName name="DateDa">#VALUE!</definedName>
    <definedName name="DebtCap">[18]WACC!$H$46:$J$46</definedName>
    <definedName name="DebtCap2">[18]WACC!$L$46:$N$46</definedName>
    <definedName name="DebtEnt">[18]WACC!$F$24</definedName>
    <definedName name="DebtEntInc">[18]WACC!$F$25</definedName>
    <definedName name="Dec_03">'[9]KAFB Forecast'!$D$16:$E$16</definedName>
    <definedName name="Dec_04">'[9]KAFB Forecast'!$D$28:$E$28</definedName>
    <definedName name="Dec_05">'[9]KAFB Forecast'!$D$40:$E$40</definedName>
    <definedName name="Dec_06">'[9]KAFB Forecast'!$D$52:$E$52</definedName>
    <definedName name="Dec_07">'[9]KAFB Forecast'!$D$64:$E$64</definedName>
    <definedName name="Dec_08">'[9]KAFB Forecast'!$D$76:$E$76</definedName>
    <definedName name="Decisions">1</definedName>
    <definedName name="DLC_bAMI_demand">'[14]Assumptions and Factors'!$G$142:$G$241</definedName>
    <definedName name="DLC_wAMI_demand">'[14]Assumptions and Factors'!$H$142:$H$241</definedName>
    <definedName name="ecdescr">[19]Sheet2!$A$1:$B$18</definedName>
    <definedName name="Eff_Date">#REF!</definedName>
    <definedName name="EndDate">'[12]#REF'!$B$3</definedName>
    <definedName name="entry">[20]JOURNAL!$B$9:$F$182,[20]JOURNAL!$I$3,[20]JOURNAL!$G$3,[20]JOURNAL!$F$3,[20]JOURNAL!$B$7,[20]JOURNAL!$C$3</definedName>
    <definedName name="EntryFields">[20]JOURNAL!$B$9:$F$182,[20]JOURNAL!$I$3,[20]JOURNAL!$G$3,[20]JOURNAL!$F$3,[20]JOURNAL!$B$7,[20]JOURNAL!$C$3</definedName>
    <definedName name="EquityBeta">[18]WACC!$G$1:$G$65536</definedName>
    <definedName name="EquityRiskPremium">[18]WACC!$E$47</definedName>
    <definedName name="EquityValue">[18]WACC!$I$1:$I$65536</definedName>
    <definedName name="esc">'[21]Alts Input'!$C$38</definedName>
    <definedName name="Feb_03">'[9]KAFB Forecast'!$D$6:$E$6</definedName>
    <definedName name="Feb_04">'[9]KAFB Forecast'!$D$18:$E$18</definedName>
    <definedName name="Feb_05">'[9]KAFB Forecast'!$D$30:$E$30</definedName>
    <definedName name="Feb_06">'[9]KAFB Forecast'!$D$42:$E$42</definedName>
    <definedName name="Feb_07">'[9]KAFB Forecast'!$D$54:$E$54</definedName>
    <definedName name="Feb_08">'[9]KAFB Forecast'!$D$66:$E$66</definedName>
    <definedName name="FFT">#REF!</definedName>
    <definedName name="Forecast">'[9]KAFB Forecast'!$D$5:$D$76</definedName>
    <definedName name="FP_2x16_Hou">[22]Contracts!$A$166:$N$229</definedName>
    <definedName name="FP_2x16_N">[22]Contracts!$A$850:$N$889</definedName>
    <definedName name="FP_2x16_NE">[22]Contracts!$A$663:$N$666</definedName>
    <definedName name="FP_2x16_S">[22]Contracts!$A$1313:$N$1326</definedName>
    <definedName name="FP_2x16_W">[22]Contracts!$A$1732:$N$1745</definedName>
    <definedName name="FP_5x16_Hou">[22]Contracts!$A$97:$P$162</definedName>
    <definedName name="FP_5x16_N">[22]Contracts!$A$807:$N$845</definedName>
    <definedName name="FP_5x16_NE">[22]Contracts!$A$657:$N$660</definedName>
    <definedName name="FP_5x16_S">[22]Contracts!$A$1297:$N$1310</definedName>
    <definedName name="FP_5x16_W">[22]Contracts!$A$1717:$N$1729</definedName>
    <definedName name="FP_7x8_Hou">[22]Contracts!$A$234:$N$300</definedName>
    <definedName name="FP_7x8_N">[22]Contracts!$A$892:$N$929</definedName>
    <definedName name="FP_7x8_NE">[22]Contracts!$A$669:$N$673</definedName>
    <definedName name="FP_7x8_S">[22]Contracts!$A$1329:$N$1341</definedName>
    <definedName name="FP_7x8_W">[22]Contracts!$A$1748:$N$1760</definedName>
    <definedName name="Frequency">'[12]#REF'!$C$3</definedName>
    <definedName name="Fuel01">#REF!</definedName>
    <definedName name="Fuel02">#REF!</definedName>
    <definedName name="Fuel03">#REF!</definedName>
    <definedName name="Fuel04">#REF!</definedName>
    <definedName name="fuel05">#REF!</definedName>
    <definedName name="fuel06">#REF!</definedName>
    <definedName name="Fuel10">#REF!</definedName>
    <definedName name="Fuel11">#REF!</definedName>
    <definedName name="Fuel15">#REF!</definedName>
    <definedName name="Fuel20">#REF!</definedName>
    <definedName name="Fuel30">#REF!</definedName>
    <definedName name="Gen_Input">'[18]Output US Energy'!$AL$177</definedName>
    <definedName name="gib">'[8]Lg Cust Cap'!#REF!</definedName>
    <definedName name="Heading_Label">[18]Input!$E$29</definedName>
    <definedName name="HR_2x16_Hou">[22]Contracts!$A$37:$N$64</definedName>
    <definedName name="HR_2x16_N">[22]Contracts!$A$735:$N$768</definedName>
    <definedName name="HR_2x16_NE">[22]Contracts!$A$645:$N$648</definedName>
    <definedName name="HR_2x16_S">[22]Contracts!$A$1279:$N$1285</definedName>
    <definedName name="HR_2x16_W">[22]Contracts!$A$1657:$N$1684</definedName>
    <definedName name="HR_5x16_Hou">[22]Contracts!$A$3:$N$33</definedName>
    <definedName name="HR_5x16_N">[22]Contracts!$A$677:$N$731</definedName>
    <definedName name="HR_5x16_NE">[22]Contracts!$A$639:$N$642</definedName>
    <definedName name="HR_5x16_S">[22]Contracts!$A$1266:$N$1275</definedName>
    <definedName name="HR_5x16_W">[22]Contracts!$A$1623:$N$1653</definedName>
    <definedName name="HR_7x8_Hou">[22]Contracts!$A$67:$N$94</definedName>
    <definedName name="HR_7x8_N">[22]Contracts!$A$771:$N$804</definedName>
    <definedName name="HR_7x8_NE">[22]Contracts!$A$651:$N$654</definedName>
    <definedName name="HR_7x8_S">[22]Contracts!$A$1288:$N$1294</definedName>
    <definedName name="HR_7x8_W">[22]Contracts!$A$1687:$N$1714</definedName>
    <definedName name="I_OH">'[7]Data Inputs-Mike Adams (2012)'!$J$6</definedName>
    <definedName name="I_UG">'[7]Data Inputs-Mike Adams (2012)'!$J$15</definedName>
    <definedName name="IntroPrintArea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38911.5231944444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n_03">'[9]KAFB Forecast'!$D$5:$E$5</definedName>
    <definedName name="Jan_04">'[9]KAFB Forecast'!$D$17:$E$17</definedName>
    <definedName name="Jan_05">'[9]KAFB Forecast'!$D$29:$E$29</definedName>
    <definedName name="Jan_06">'[9]KAFB Forecast'!$D$41:$E$41</definedName>
    <definedName name="Jan_07">'[9]KAFB Forecast'!$D$53:$E$53</definedName>
    <definedName name="Jan_08">'[9]KAFB Forecast'!$D$65:$E$65</definedName>
    <definedName name="Jul_03">'[9]KAFB Forecast'!$D$11:$E$11</definedName>
    <definedName name="Jul_04">'[9]KAFB Forecast'!$D$23:$E$23</definedName>
    <definedName name="Jul_05">'[9]KAFB Forecast'!$D$35:$E$35</definedName>
    <definedName name="Jul_06">'[9]KAFB Forecast'!$D$47:$E$47</definedName>
    <definedName name="Jul_07">'[9]KAFB Forecast'!$D$59:$E$59</definedName>
    <definedName name="Jul_08">'[9]KAFB Forecast'!$D$71:$E$71</definedName>
    <definedName name="Jun_03">'[9]KAFB Forecast'!$D$10:$E$10</definedName>
    <definedName name="Jun_04">'[9]KAFB Forecast'!$D$22:$E$22</definedName>
    <definedName name="Jun_05">'[9]KAFB Forecast'!$D$34:$E$34</definedName>
    <definedName name="Jun_06">'[9]KAFB Forecast'!$D$46:$E$46</definedName>
    <definedName name="Jun_07">'[9]KAFB Forecast'!$D$58:$E$58</definedName>
    <definedName name="Jun_08">'[9]KAFB Forecast'!$D$70:$E$70</definedName>
    <definedName name="kooky">#REF!</definedName>
    <definedName name="L0LA">'[23]Compliance-3 (Rates)'!$E$319</definedName>
    <definedName name="LA1A">'[23]Compliance-3 (Rates)'!$E$311</definedName>
    <definedName name="LA1AKWH">'[23]Compliance-3 (Rates)'!$I$311</definedName>
    <definedName name="LA3A">'[23]Compliance-3 (Rates)'!$E$313</definedName>
    <definedName name="LA3AKWH">'[23]Compliance-3 (Rates)'!$I$313</definedName>
    <definedName name="LA4A">'[23]Compliance-3 (Rates)'!$E$318</definedName>
    <definedName name="LA4AKWH">'[23]Compliance-3 (Rates)'!$I$318</definedName>
    <definedName name="LAFA">'[23]Compliance-3 (Rates)'!$E$312</definedName>
    <definedName name="LAFAKWH">'[23]Compliance-3 (Rates)'!$I$312</definedName>
    <definedName name="LAMA">'[23]Compliance-3 (Rates)'!$E$315</definedName>
    <definedName name="LAMAKWH">'[23]Compliance-3 (Rates)'!$I$315</definedName>
    <definedName name="LANA">'[23]Compliance-3 (Rates)'!$E$316</definedName>
    <definedName name="LANAKWH">'[23]Compliance-3 (Rates)'!$I$316</definedName>
    <definedName name="LAOA">'[23]Compliance-3 (Rates)'!$E$317</definedName>
    <definedName name="LAOAKWH">'[23]Compliance-3 (Rates)'!$I$317</definedName>
    <definedName name="LargeAC">#REF!</definedName>
    <definedName name="LATA">'[23]Compliance-3 (Rates)'!$E$314</definedName>
    <definedName name="LATAKWH">'[23]Compliance-3 (Rates)'!$I$314</definedName>
    <definedName name="LatestTXUprice">'[24]Latest TXU price'!$A$1:$E$224</definedName>
    <definedName name="light_desc">#REF!</definedName>
    <definedName name="lovel">'[8]Lg Cust Cap'!#REF!</definedName>
    <definedName name="Mar_03">'[9]KAFB Forecast'!$D$7:$E$7</definedName>
    <definedName name="Mar_04">'[9]KAFB Forecast'!$D$19:$E$19</definedName>
    <definedName name="Mar_05">'[9]KAFB Forecast'!$D$31:$E$31</definedName>
    <definedName name="Mar_06">'[9]KAFB Forecast'!$D$43:$E$43</definedName>
    <definedName name="Mar_07">'[9]KAFB Forecast'!$D$55:$E$55</definedName>
    <definedName name="Mar_08">'[9]KAFB Forecast'!$D$67:$E$67</definedName>
    <definedName name="Market_Input">'[18]Output US Energy'!$M$140</definedName>
    <definedName name="May_03">'[9]KAFB Forecast'!$D$9:$E$9</definedName>
    <definedName name="May_04">'[9]KAFB Forecast'!$D$21:$E$21</definedName>
    <definedName name="May_05">'[9]KAFB Forecast'!$D$33:$E$33</definedName>
    <definedName name="May_06">'[9]KAFB Forecast'!$D$45:$E$45</definedName>
    <definedName name="May_07">'[9]KAFB Forecast'!$D$57:$E$57</definedName>
    <definedName name="May_08">'[9]KAFB Forecast'!$D$69:$E$69</definedName>
    <definedName name="MeterCapEx">[25]CapEx!$D$79:$Q$85</definedName>
    <definedName name="Monthly_read_cost">'[26]Cost Input Sheet'!$B$62</definedName>
    <definedName name="N01ANonSumB1">'[27]Compliance-3 (Rates)'!$E$20</definedName>
    <definedName name="N01ANonSumB2">'[27]Compliance-3 (Rates)'!$E$21</definedName>
    <definedName name="N01ANonSumB3">'[27]Compliance-3 (Rates)'!$E$22</definedName>
    <definedName name="N01ANonSumCC">'[27]Compliance-3 (Rates)'!$E$16</definedName>
    <definedName name="N01ASumB1">'[27]Compliance-3 (Rates)'!$E$12</definedName>
    <definedName name="N01ASumB2">'[27]Compliance-3 (Rates)'!$E$13</definedName>
    <definedName name="N01ASumB3">'[27]Compliance-3 (Rates)'!$E$14</definedName>
    <definedName name="N01ASumCC">'[27]Compliance-3 (Rates)'!$E$8</definedName>
    <definedName name="N01BNonSumCC">'[27]Compliance-3 (Rates)'!$E$125</definedName>
    <definedName name="N01BNonSumMC">'[27]Compliance-3 (Rates)'!$E$126</definedName>
    <definedName name="N01BNonSumOnk">'[27]Compliance-3 (Rates)'!$E$127</definedName>
    <definedName name="N01BSumCC">'[27]Compliance-3 (Rates)'!$E$120</definedName>
    <definedName name="N01BSumMC">'[27]Compliance-3 (Rates)'!$E$121</definedName>
    <definedName name="N01BsumOffk">'[27]Compliance-3 (Rates)'!$E$123</definedName>
    <definedName name="N01BSumOnk">'[27]Compliance-3 (Rates)'!$E$122</definedName>
    <definedName name="N02ANonSumCC">'[27]Compliance-3 (Rates)'!$E$172</definedName>
    <definedName name="N02ANonSumk">'[27]Compliance-3 (Rates)'!$E$173</definedName>
    <definedName name="N02ASumCC">'[27]Compliance-3 (Rates)'!$E$169</definedName>
    <definedName name="N02ASumk">'[27]Compliance-3 (Rates)'!$E$170</definedName>
    <definedName name="N02BNonSumCC">'[27]Compliance-3 (Rates)'!$E$182</definedName>
    <definedName name="N02BNonSumMC">'[27]Compliance-3 (Rates)'!$E$183</definedName>
    <definedName name="N02BNonSumOffk">'[27]Compliance-3 (Rates)'!$E$185</definedName>
    <definedName name="N02BNonSumOnk">'[27]Compliance-3 (Rates)'!$E$184</definedName>
    <definedName name="N02BSumCC">'[27]Compliance-3 (Rates)'!$E$177</definedName>
    <definedName name="N02BSumMC">'[27]Compliance-3 (Rates)'!$E$178</definedName>
    <definedName name="N02BSumOffk">'[27]Compliance-3 (Rates)'!$E$180</definedName>
    <definedName name="N02BSumOnk">'[27]Compliance-3 (Rates)'!$E$179</definedName>
    <definedName name="N03BNonSumCCPri">'[27]Compliance-3 (Rates)'!$E$229</definedName>
    <definedName name="N03BNonSumCCSec">'[27]Compliance-3 (Rates)'!$E$230</definedName>
    <definedName name="N03BNonSumDPri">'[27]Compliance-3 (Rates)'!$E$233</definedName>
    <definedName name="N03BNonSumDSec">'[27]Compliance-3 (Rates)'!$E$234</definedName>
    <definedName name="N03BNonSumOffk">'[27]Compliance-3 (Rates)'!$E$232</definedName>
    <definedName name="N03BNonSumOnk">'[27]Compliance-3 (Rates)'!$E$231</definedName>
    <definedName name="N03BNonSumRkVA">'[27]Compliance-3 (Rates)'!$E$235</definedName>
    <definedName name="N03BSumCCPri">'[27]Compliance-3 (Rates)'!$E$221</definedName>
    <definedName name="N03BSumCCSec">'[27]Compliance-3 (Rates)'!$E$222</definedName>
    <definedName name="N03BSumDPri">'[27]Compliance-3 (Rates)'!$E$225</definedName>
    <definedName name="N03BSumDSec">'[27]Compliance-3 (Rates)'!$E$226</definedName>
    <definedName name="N03BSumOffk">'[27]Compliance-3 (Rates)'!$E$224</definedName>
    <definedName name="N03BSumOnk">'[27]Compliance-3 (Rates)'!$E$223</definedName>
    <definedName name="N03BSumRkVA">'[27]Compliance-3 (Rates)'!$E$227</definedName>
    <definedName name="N03CNonSumCCPri">'[27]Compliance-3 (Rates)'!$E$247</definedName>
    <definedName name="N03CNonSumCCSec">'[27]Compliance-3 (Rates)'!$E$248</definedName>
    <definedName name="N03CNonSumDPri">'[27]Compliance-3 (Rates)'!$E$251</definedName>
    <definedName name="N03CNonSumDSec">'[27]Compliance-3 (Rates)'!$E$252</definedName>
    <definedName name="N03CnonSumOffk">'[27]Compliance-3 (Rates)'!$E$250</definedName>
    <definedName name="N03CNonSumOnk">'[27]Compliance-3 (Rates)'!$E$249</definedName>
    <definedName name="N03CNonSumRkva">'[27]Compliance-3 (Rates)'!$E$253</definedName>
    <definedName name="N03CSumCCPri">'[27]Compliance-3 (Rates)'!$E$239</definedName>
    <definedName name="N03CSumCCSec">'[27]Compliance-3 (Rates)'!$E$240</definedName>
    <definedName name="N03CSumDPri">'[27]Compliance-3 (Rates)'!$E$243</definedName>
    <definedName name="N03CSumDSec">'[27]Compliance-3 (Rates)'!$E$244</definedName>
    <definedName name="N03CSumOffk">'[27]Compliance-3 (Rates)'!$E$242</definedName>
    <definedName name="N03CSumOnk">'[27]Compliance-3 (Rates)'!$E$241</definedName>
    <definedName name="N03CSumRkVA">'[27]Compliance-3 (Rates)'!$E$245</definedName>
    <definedName name="N04BNonSumCCPri">'[27]Compliance-3 (Rates)'!$E$281</definedName>
    <definedName name="N04BNonSumDPri">'[27]Compliance-3 (Rates)'!$E$285</definedName>
    <definedName name="N04BNonSumOffk">'[27]Compliance-3 (Rates)'!$E$284</definedName>
    <definedName name="N04BNonSumOnk">'[27]Compliance-3 (Rates)'!$E$283</definedName>
    <definedName name="N04BNonSumRkVA">'[27]Compliance-3 (Rates)'!$E$287</definedName>
    <definedName name="N04BSumCCPri">'[27]Compliance-3 (Rates)'!$E$273</definedName>
    <definedName name="N04BSumDPri">'[27]Compliance-3 (Rates)'!$E$277</definedName>
    <definedName name="N04BSumDSec">'[27]Compliance-3 (Rates)'!$E$278</definedName>
    <definedName name="N04BSumOffk">'[27]Compliance-3 (Rates)'!$E$276</definedName>
    <definedName name="N04BSumOnk">'[27]Compliance-3 (Rates)'!$E$275</definedName>
    <definedName name="N05BNonSumCC">'[27]Compliance-3 (Rates)'!$E$296</definedName>
    <definedName name="N05BNonSumD">'[27]Compliance-3 (Rates)'!$E$299</definedName>
    <definedName name="N05BNonSumOffk">'[27]Compliance-3 (Rates)'!$E$298</definedName>
    <definedName name="N05BNonSumOnk">'[27]Compliance-3 (Rates)'!$E$297</definedName>
    <definedName name="N05BNonSumRkVA">'[27]Compliance-3 (Rates)'!$E$300</definedName>
    <definedName name="N05BSumCC">'[27]Compliance-3 (Rates)'!$E$290</definedName>
    <definedName name="N05BSumD">'[27]Compliance-3 (Rates)'!$E$293</definedName>
    <definedName name="N05BSumOnk">'[27]Compliance-3 (Rates)'!$E$291</definedName>
    <definedName name="N10ANonSumk">'[27]Compliance-3 (Rates)'!$E$327</definedName>
    <definedName name="N10ASumCC">'[27]Compliance-3 (Rates)'!$E$323</definedName>
    <definedName name="N10ASumk">'[27]Compliance-3 (Rates)'!$E$324</definedName>
    <definedName name="N10BNonSumCC">'[27]Compliance-3 (Rates)'!$E$336</definedName>
    <definedName name="N10BNonSumMC">'[27]Compliance-3 (Rates)'!$E$337</definedName>
    <definedName name="N10BNonSumOffk">'[27]Compliance-3 (Rates)'!$E$339</definedName>
    <definedName name="N10BNonSumOnk">'[27]Compliance-3 (Rates)'!$E$338</definedName>
    <definedName name="N10BSumCC">'[27]Compliance-3 (Rates)'!$E$331</definedName>
    <definedName name="N10BSumMC">'[27]Compliance-3 (Rates)'!$E$332</definedName>
    <definedName name="N10BSumOffk">'[27]Compliance-3 (Rates)'!$E$334</definedName>
    <definedName name="N10BSumOnk">'[27]Compliance-3 (Rates)'!$E$333</definedName>
    <definedName name="N11BNonSumCC">'[27]Compliance-3 (Rates)'!$E$348</definedName>
    <definedName name="N11BNonSumOffk">'[27]Compliance-3 (Rates)'!$E$351</definedName>
    <definedName name="N11BNonSumOnk">'[27]Compliance-3 (Rates)'!$E$350</definedName>
    <definedName name="N11BSumCC">'[27]Compliance-3 (Rates)'!$E$343</definedName>
    <definedName name="N11BSumOffk">'[27]Compliance-3 (Rates)'!$E$346</definedName>
    <definedName name="N11BSumOnk">'[27]Compliance-3 (Rates)'!$E$345</definedName>
    <definedName name="N15NonSumCC">'[27]Compliance-3 (Rates)'!$E$376</definedName>
    <definedName name="N30NonSumC">'[23]Compliance-3 (Rates)'!$E$543</definedName>
    <definedName name="N30NonSumOffkWh">'[23]Compliance-3 (Rates)'!$E$545</definedName>
    <definedName name="N30NonSumOnkW">'[23]Compliance-3 (Rates)'!$E$546</definedName>
    <definedName name="N30NonSumOnkWh">'[23]Compliance-3 (Rates)'!$E$544</definedName>
    <definedName name="N30NonSumOnRkVA">'[23]Compliance-3 (Rates)'!$E$547</definedName>
    <definedName name="N30SumC">'[23]Compliance-3 (Rates)'!$E$537</definedName>
    <definedName name="N30SumOffkWh">'[23]Compliance-3 (Rates)'!$E$539</definedName>
    <definedName name="N30SumOnkW">'[23]Compliance-3 (Rates)'!$E$540</definedName>
    <definedName name="N30SumOnkWh">'[23]Compliance-3 (Rates)'!$E$538</definedName>
    <definedName name="N30SumOnRkVA">'[23]Compliance-3 (Rates)'!$E$541</definedName>
    <definedName name="N33NonSumC">'[23]Compliance-3 (Rates)'!$E$655</definedName>
    <definedName name="N33NonSumD">'[23]Compliance-3 (Rates)'!$E$658</definedName>
    <definedName name="N33NonSumOffK">'[23]Compliance-3 (Rates)'!$E$657</definedName>
    <definedName name="N33NonSumOnK">'[23]Compliance-3 (Rates)'!$E$656</definedName>
    <definedName name="N33NonSumR">'[23]Compliance-3 (Rates)'!$E$659</definedName>
    <definedName name="N33SumC">'[23]Compliance-3 (Rates)'!$E$649</definedName>
    <definedName name="N33SumD">'[23]Compliance-3 (Rates)'!$E$652</definedName>
    <definedName name="N33SumOffK">'[23]Compliance-3 (Rates)'!$E$651</definedName>
    <definedName name="N33SumOnK">'[23]Compliance-3 (Rates)'!$E$650</definedName>
    <definedName name="N33SumR">'[23]Compliance-3 (Rates)'!$E$653</definedName>
    <definedName name="NL06_1">'[23]Compliance-3 (Rates)'!$E$304</definedName>
    <definedName name="NL06_1KWH">'[23]Compliance-3 (Rates)'!$I$304</definedName>
    <definedName name="NL06_3">'[23]Compliance-3 (Rates)'!$E$305</definedName>
    <definedName name="NL06_3KWH">'[23]Compliance-3 (Rates)'!$I$305</definedName>
    <definedName name="NL06_4">'[23]Compliance-3 (Rates)'!$E$306</definedName>
    <definedName name="NL06_4KWH">'[23]Compliance-3 (Rates)'!$I$306</definedName>
    <definedName name="NL06_B">'[23]Compliance-3 (Rates)'!$E$307</definedName>
    <definedName name="NL06_C">'[23]Compliance-3 (Rates)'!$E$308</definedName>
    <definedName name="NL06_D">'[23]Compliance-3 (Rates)'!$E$309</definedName>
    <definedName name="Nov_03">'[9]KAFB Forecast'!$D$15:$E$15</definedName>
    <definedName name="Nov_04">'[9]KAFB Forecast'!$D$27:$E$27</definedName>
    <definedName name="Nov_05">'[9]KAFB Forecast'!$D$39:$E$39</definedName>
    <definedName name="Nov_06">'[9]KAFB Forecast'!$D$51:$E$51</definedName>
    <definedName name="Nov_07">'[9]KAFB Forecast'!$D$63:$E$63</definedName>
    <definedName name="Nov_08">'[9]KAFB Forecast'!$D$75:$E$75</definedName>
    <definedName name="NvsAnswerCol">"'[TUSFRCST.xls]Acct Lookup'!$A$6:$A$83"</definedName>
    <definedName name="NvsAutoDrillOk">"VN"</definedName>
    <definedName name="NvsEndTime">37814.7334027778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rentRef">"'[511120 OM Exp by EC Group 2004-12-31.xls]Sheet1'!$H$26"</definedName>
    <definedName name="NvsTransLed">"VN"</definedName>
    <definedName name="NvsValTbl.ACCOUNT">"GL_ACCOUNT_TBL"</definedName>
    <definedName name="NvsValTbl.AFFILIATE">"BUS_UNIT_TBL_FS"</definedName>
    <definedName name="NvsValTbl.CURRENCY_CD">"CURRENCY_CD_TBL"</definedName>
    <definedName name="NvsValTbl.DEPTID">"DEPT_TBL"</definedName>
    <definedName name="NvsValTbl.PROJECT_ID">"PROJECT"</definedName>
    <definedName name="NvsValTbl.SCENARIO">"SCENARIO_ALL_VW"</definedName>
    <definedName name="NvsValTbl.TU_EC">"TU_EC_TBL"</definedName>
    <definedName name="Oct_03">'[9]KAFB Forecast'!$D$14:$E$14</definedName>
    <definedName name="Oct_04">'[9]KAFB Forecast'!$D$26:$E$26</definedName>
    <definedName name="Oct_05">'[9]KAFB Forecast'!$D$38:$E$38</definedName>
    <definedName name="Oct_06">'[9]KAFB Forecast'!$D$50:$E$50</definedName>
    <definedName name="Oct_07">'[9]KAFB Forecast'!$D$62:$E$62</definedName>
    <definedName name="Oct_08">'[9]KAFB Forecast'!$D$74:$E$74</definedName>
    <definedName name="OPERATIONS">#N/A</definedName>
    <definedName name="OtherRiskPremium">[18]WACC!$E$51</definedName>
    <definedName name="PAGE10">#REF!</definedName>
    <definedName name="PAGE2931">#REF!</definedName>
    <definedName name="PAGE3">#REF!</definedName>
    <definedName name="PAGE7">#REF!</definedName>
    <definedName name="PageA">#REF!</definedName>
    <definedName name="PageB">#REF!</definedName>
    <definedName name="PageC">#REF!</definedName>
    <definedName name="PG">#REF!</definedName>
    <definedName name="PG1_2">#REF!</definedName>
    <definedName name="PoliticalRiskPremium">[18]WACC!$E$50</definedName>
    <definedName name="pres">'[8]Lg Cust Cap'!#REF!</definedName>
    <definedName name="_xlnm.Print_Area">#REF!</definedName>
    <definedName name="Print_Area_MI">#REF!</definedName>
    <definedName name="_xlnm.Print_Titles">#N/A</definedName>
    <definedName name="PROGRAM">'[28]PV Status'!$U$1:$U$12</definedName>
    <definedName name="Project_Name">[18]Input!$E$29</definedName>
    <definedName name="PROJECTMANAGER">'[28]PV Status'!$W$1:$W$12</definedName>
    <definedName name="PROJECTSTATUS">#REF!</definedName>
    <definedName name="pvown">'[10]General Assumptions'!$C$6</definedName>
    <definedName name="PVPROGRAM">#REF!</definedName>
    <definedName name="qqqqqqq">#REF!</definedName>
    <definedName name="qwest">'[8]Lg Cust Cap'!#REF!</definedName>
    <definedName name="RDVers">"2.10a"</definedName>
    <definedName name="REP">"OREP"</definedName>
    <definedName name="RIDER35NonSum3AH3BkLGS">'[27]Compliance-3 (Rates)'!$E$607</definedName>
    <definedName name="RIDER35nonSum3AH3BknotLGS">'[27]Compliance-3 (Rates)'!$E$601</definedName>
    <definedName name="RIDER35NonSum3AL3Ck">'[27]Compliance-3 (Rates)'!$E$613</definedName>
    <definedName name="RIDER35NonSum4BnotSchools">'[27]Compliance-3 (Rates)'!$E$619</definedName>
    <definedName name="RIDER35NonSum4BSchools">'[27]Compliance-3 (Rates)'!$E$625</definedName>
    <definedName name="RIDER35NonSumIrrig">'[27]Compliance-3 (Rates)'!$E$631</definedName>
    <definedName name="RIDER35NonSumPvtLts">'[27]Compliance-3 (Rates)'!$E$637</definedName>
    <definedName name="RIDER35NonSumRESBLOCK1">'[27]Compliance-3 (Rates)'!$E$575</definedName>
    <definedName name="RIDER35NonSumRESBLOCK2">'[27]Compliance-3 (Rates)'!$E$576</definedName>
    <definedName name="RIDER35NonSumRESBLOCK3">'[27]Compliance-3 (Rates)'!$E$577</definedName>
    <definedName name="RIDER35NonSumRESTOUk">'[27]Compliance-3 (Rates)'!$E$583</definedName>
    <definedName name="RIDER35NonSumSPknotWS">'[27]Compliance-3 (Rates)'!$E$589</definedName>
    <definedName name="RIDER35NonSumSPkyesWS">'[27]Compliance-3 (Rates)'!$E$595</definedName>
    <definedName name="RIDER35NonSumStLts">'[27]Compliance-3 (Rates)'!$E$643</definedName>
    <definedName name="RIDER35Sum3AH3BkLGS">'[27]Compliance-3 (Rates)'!$E$605</definedName>
    <definedName name="RIDER35Sum3AH3BknotLGS">'[27]Compliance-3 (Rates)'!$E$599</definedName>
    <definedName name="RIDER35Sum3AL3Ck">'[27]Compliance-3 (Rates)'!$E$611</definedName>
    <definedName name="RIDER35Sum4BnotSchools">'[27]Compliance-3 (Rates)'!$E$617</definedName>
    <definedName name="RIDER35Sum4BSchools">'[27]Compliance-3 (Rates)'!$E$623</definedName>
    <definedName name="RIDER35SumIrrig">'[27]Compliance-3 (Rates)'!$E$629</definedName>
    <definedName name="RIDER35SumRESBLOCK1">'[27]Compliance-3 (Rates)'!$E$571</definedName>
    <definedName name="RIDER35SumRESBLOCK2">'[27]Compliance-3 (Rates)'!$E$572</definedName>
    <definedName name="RIDER35SumRESBLOCK3">'[27]Compliance-3 (Rates)'!$E$573</definedName>
    <definedName name="RIDER35SumRESTOUk">'[27]Compliance-3 (Rates)'!$E$581</definedName>
    <definedName name="RIDER35SumSPknotWS">'[27]Compliance-3 (Rates)'!$E$587</definedName>
    <definedName name="RIDER35SumSPkyesWS">'[27]Compliance-3 (Rates)'!$E$593</definedName>
    <definedName name="RiskCollectDistributionSamples">2</definedName>
    <definedName name="RiskDet">TRUE</definedName>
    <definedName name="RiskFixedSeed">1</definedName>
    <definedName name="RiskFreeRate">[18]WACC!$E$46</definedName>
    <definedName name="RiskHasSettings">TRUE</definedName>
    <definedName name="RiskMonitorConvergence">TRUE</definedName>
    <definedName name="RiskNumIterations">500</definedName>
    <definedName name="RiskNumSimulations">1</definedName>
    <definedName name="RiskPauseOnError">FALSE</definedName>
    <definedName name="RiskRealTimeResults">TRUE</definedName>
    <definedName name="RiskResultsUpdateFreq">50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2</definedName>
    <definedName name="RiskStatFunctionsUpdateFreq">5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APBEXrevision" hidden="1">18</definedName>
    <definedName name="SAPBEXsysID" hidden="1">"BWP"</definedName>
    <definedName name="SAPBEXwbID" hidden="1">"3PHPFV8FO7PRQRDHFGKHVVOKV"</definedName>
    <definedName name="Sep_08">'[9]KAFB Forecast'!$D$73:$E$73</definedName>
    <definedName name="simon">'[8]Lg Cust Cap'!#REF!</definedName>
    <definedName name="SizePremia">[18]WACC!$E$48</definedName>
    <definedName name="SizePremiaRange">[18]WACC!$G$22:$H$25</definedName>
    <definedName name="SmallAC">#REF!</definedName>
    <definedName name="Smart_Home_demand">'[14]Assumptions and Factors'!$L$142:$L$241</definedName>
    <definedName name="solver_adj" localSheetId="4" hidden="1">'1A FLAT vs TOD Ph2'!$C$18</definedName>
    <definedName name="solver_adj" localSheetId="3" hidden="1">'1A vs TOD Ph2'!$C$18</definedName>
    <definedName name="solver_adj" localSheetId="2" hidden="1">'Flat Rate'!$P$31</definedName>
    <definedName name="solver_adj" localSheetId="1" hidden="1">'Flat Rate 2 Blocks'!$P$24</definedName>
    <definedName name="solver_cvg" localSheetId="4" hidden="1">0.0001</definedName>
    <definedName name="solver_cvg" localSheetId="3" hidden="1">0.0001</definedName>
    <definedName name="solver_cvg" localSheetId="2" hidden="1">0.0001</definedName>
    <definedName name="solver_cvg" localSheetId="1" hidden="1">0.0001</definedName>
    <definedName name="solver_drv" localSheetId="4" hidden="1">1</definedName>
    <definedName name="solver_drv" localSheetId="3" hidden="1">1</definedName>
    <definedName name="solver_drv" localSheetId="2" hidden="1">1</definedName>
    <definedName name="solver_drv" localSheetId="1" hidden="1">1</definedName>
    <definedName name="solver_eng" localSheetId="4" hidden="1">1</definedName>
    <definedName name="solver_eng" localSheetId="3" hidden="1">1</definedName>
    <definedName name="solver_eng" localSheetId="2" hidden="1">1</definedName>
    <definedName name="solver_eng" localSheetId="1" hidden="1">1</definedName>
    <definedName name="solver_est" localSheetId="4" hidden="1">1</definedName>
    <definedName name="solver_est" localSheetId="3" hidden="1">1</definedName>
    <definedName name="solver_est" localSheetId="2" hidden="1">1</definedName>
    <definedName name="solver_est" localSheetId="1" hidden="1">1</definedName>
    <definedName name="solver_itr" localSheetId="4" hidden="1">2147483647</definedName>
    <definedName name="solver_itr" localSheetId="3" hidden="1">2147483647</definedName>
    <definedName name="solver_itr" localSheetId="2" hidden="1">2147483647</definedName>
    <definedName name="solver_itr" localSheetId="1" hidden="1">2147483647</definedName>
    <definedName name="solver_mip" localSheetId="4" hidden="1">2147483647</definedName>
    <definedName name="solver_mip" localSheetId="3" hidden="1">2147483647</definedName>
    <definedName name="solver_mip" localSheetId="2" hidden="1">2147483647</definedName>
    <definedName name="solver_mip" localSheetId="1" hidden="1">2147483647</definedName>
    <definedName name="solver_mni" localSheetId="4" hidden="1">30</definedName>
    <definedName name="solver_mni" localSheetId="3" hidden="1">30</definedName>
    <definedName name="solver_mni" localSheetId="2" hidden="1">30</definedName>
    <definedName name="solver_mni" localSheetId="1" hidden="1">30</definedName>
    <definedName name="solver_mrt" localSheetId="4" hidden="1">0.075</definedName>
    <definedName name="solver_mrt" localSheetId="3" hidden="1">0.075</definedName>
    <definedName name="solver_mrt" localSheetId="2" hidden="1">0.075</definedName>
    <definedName name="solver_mrt" localSheetId="1" hidden="1">0.075</definedName>
    <definedName name="solver_msl" localSheetId="4" hidden="1">2</definedName>
    <definedName name="solver_msl" localSheetId="3" hidden="1">2</definedName>
    <definedName name="solver_msl" localSheetId="2" hidden="1">2</definedName>
    <definedName name="solver_msl" localSheetId="1" hidden="1">2</definedName>
    <definedName name="solver_neg" localSheetId="4" hidden="1">1</definedName>
    <definedName name="solver_neg" localSheetId="3" hidden="1">1</definedName>
    <definedName name="solver_neg" localSheetId="2" hidden="1">1</definedName>
    <definedName name="solver_neg" localSheetId="1" hidden="1">1</definedName>
    <definedName name="solver_nod" localSheetId="4" hidden="1">2147483647</definedName>
    <definedName name="solver_nod" localSheetId="3" hidden="1">2147483647</definedName>
    <definedName name="solver_nod" localSheetId="2" hidden="1">2147483647</definedName>
    <definedName name="solver_nod" localSheetId="1" hidden="1">2147483647</definedName>
    <definedName name="solver_num" localSheetId="4" hidden="1">0</definedName>
    <definedName name="solver_num" localSheetId="3" hidden="1">0</definedName>
    <definedName name="solver_num" localSheetId="2" hidden="1">0</definedName>
    <definedName name="solver_num" localSheetId="1" hidden="1">0</definedName>
    <definedName name="solver_nwt" localSheetId="4" hidden="1">1</definedName>
    <definedName name="solver_nwt" localSheetId="3" hidden="1">1</definedName>
    <definedName name="solver_nwt" localSheetId="2" hidden="1">1</definedName>
    <definedName name="solver_nwt" localSheetId="1" hidden="1">1</definedName>
    <definedName name="solver_opt" localSheetId="4" hidden="1">'1A FLAT vs TOD Ph2'!$N$20</definedName>
    <definedName name="solver_opt" localSheetId="3" hidden="1">'1A vs TOD Ph2'!$N$20</definedName>
    <definedName name="solver_opt" localSheetId="2" hidden="1">'Flat Rate'!$R$33</definedName>
    <definedName name="solver_opt" localSheetId="1" hidden="1">'Flat Rate 2 Blocks'!$R$27</definedName>
    <definedName name="solver_pre" localSheetId="4" hidden="1">0.000001</definedName>
    <definedName name="solver_pre" localSheetId="3" hidden="1">0.000001</definedName>
    <definedName name="solver_pre" localSheetId="2" hidden="1">0.000001</definedName>
    <definedName name="solver_pre" localSheetId="1" hidden="1">0.000001</definedName>
    <definedName name="solver_rbv" localSheetId="4" hidden="1">1</definedName>
    <definedName name="solver_rbv" localSheetId="3" hidden="1">1</definedName>
    <definedName name="solver_rbv" localSheetId="2" hidden="1">1</definedName>
    <definedName name="solver_rbv" localSheetId="1" hidden="1">1</definedName>
    <definedName name="solver_rlx" localSheetId="4" hidden="1">2</definedName>
    <definedName name="solver_rlx" localSheetId="3" hidden="1">2</definedName>
    <definedName name="solver_rlx" localSheetId="2" hidden="1">2</definedName>
    <definedName name="solver_rlx" localSheetId="1" hidden="1">2</definedName>
    <definedName name="solver_rsd" localSheetId="4" hidden="1">0</definedName>
    <definedName name="solver_rsd" localSheetId="3" hidden="1">0</definedName>
    <definedName name="solver_rsd" localSheetId="2" hidden="1">0</definedName>
    <definedName name="solver_rsd" localSheetId="1" hidden="1">0</definedName>
    <definedName name="solver_scl" localSheetId="4" hidden="1">1</definedName>
    <definedName name="solver_scl" localSheetId="3" hidden="1">1</definedName>
    <definedName name="solver_scl" localSheetId="2" hidden="1">1</definedName>
    <definedName name="solver_scl" localSheetId="1" hidden="1">1</definedName>
    <definedName name="solver_sho" localSheetId="4" hidden="1">2</definedName>
    <definedName name="solver_sho" localSheetId="3" hidden="1">2</definedName>
    <definedName name="solver_sho" localSheetId="2" hidden="1">2</definedName>
    <definedName name="solver_sho" localSheetId="1" hidden="1">2</definedName>
    <definedName name="solver_ssz" localSheetId="4" hidden="1">100</definedName>
    <definedName name="solver_ssz" localSheetId="3" hidden="1">100</definedName>
    <definedName name="solver_ssz" localSheetId="2" hidden="1">100</definedName>
    <definedName name="solver_ssz" localSheetId="1" hidden="1">100</definedName>
    <definedName name="solver_tim" localSheetId="4" hidden="1">2147483647</definedName>
    <definedName name="solver_tim" localSheetId="3" hidden="1">2147483647</definedName>
    <definedName name="solver_tim" localSheetId="2" hidden="1">2147483647</definedName>
    <definedName name="solver_tim" localSheetId="1" hidden="1">2147483647</definedName>
    <definedName name="solver_tol" localSheetId="4" hidden="1">0.01</definedName>
    <definedName name="solver_tol" localSheetId="3" hidden="1">0.01</definedName>
    <definedName name="solver_tol" localSheetId="2" hidden="1">0.01</definedName>
    <definedName name="solver_tol" localSheetId="1" hidden="1">0.01</definedName>
    <definedName name="solver_typ" localSheetId="4" hidden="1">3</definedName>
    <definedName name="solver_typ" localSheetId="3" hidden="1">3</definedName>
    <definedName name="solver_typ" localSheetId="2" hidden="1">3</definedName>
    <definedName name="solver_typ" localSheetId="1" hidden="1">3</definedName>
    <definedName name="solver_val" localSheetId="4" hidden="1">0</definedName>
    <definedName name="solver_val" localSheetId="3" hidden="1">0</definedName>
    <definedName name="solver_val" localSheetId="2" hidden="1">0</definedName>
    <definedName name="solver_val" localSheetId="1" hidden="1">0</definedName>
    <definedName name="solver_ver" localSheetId="4" hidden="1">3</definedName>
    <definedName name="solver_ver" localSheetId="3" hidden="1">3</definedName>
    <definedName name="solver_ver" localSheetId="2" hidden="1">3</definedName>
    <definedName name="solver_ver" localSheetId="1" hidden="1">3</definedName>
    <definedName name="SS_FCP">'[29]Spent for'!$C$2:$P$8</definedName>
    <definedName name="StartDate">'[18]Plant Specifics'!$B$2</definedName>
    <definedName name="STATUS">#REF!</definedName>
    <definedName name="Step_Size">#REF!</definedName>
    <definedName name="SubData">OFFSET('[15]Substation Data'!$A$4,0,0,COUNTA('[15]Substation Data'!$C$4:$C$1000),COUNTA('[15]Substation Data'!$A$4:$IV$4))</definedName>
    <definedName name="T_OH">'[7]Data Inputs-Mike Adams (2012)'!$J$5</definedName>
    <definedName name="T_UG">'[7]Data Inputs-Mike Adams (2012)'!$J$16</definedName>
    <definedName name="TargetTaxRate">[18]WACC!$E$49</definedName>
    <definedName name="TickerCell">'[12]#REF'!$X$3</definedName>
    <definedName name="Today">'[18]Plant Specifics'!$B$1</definedName>
    <definedName name="top">#REF!</definedName>
    <definedName name="TOU_bAMI_demand">'[14]Assumptions and Factors'!$I$142:$I$241</definedName>
    <definedName name="TOU_wAMI_demand">'[14]Assumptions and Factors'!$J$142:$J$241</definedName>
    <definedName name="TOU_wCPP_demand">'[14]Assumptions and Factors'!$K$142:$K$241</definedName>
    <definedName name="Type">#REF!</definedName>
    <definedName name="U_OH">'[7]Data Inputs-Mike Adams (2012)'!$J$8</definedName>
    <definedName name="U_UG">'[7]Data Inputs-Mike Adams (2012)'!$J$19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edBetas">[18]WACC!$G$47:$G$51</definedName>
    <definedName name="up_to_10_REC">#REF!</definedName>
    <definedName name="V_OH">'[7]Data Inputs-Mike Adams (2012)'!$J$9</definedName>
    <definedName name="V_UG">'[7]Data Inputs-Mike Adams (2012)'!$J$20</definedName>
    <definedName name="VEHICLE_TYPE">[13]Sheet2!$A$2:$A$18</definedName>
    <definedName name="VolumeCell">'[12]#REF'!$D$3</definedName>
    <definedName name="WA_2x16_Hou">[22]Contracts!$A$323:$N$338</definedName>
    <definedName name="WA_2x16_N">[22]Contracts!$A$951:$N$966</definedName>
    <definedName name="WA_2x16_W">[22]Contracts!$A$1797:$N$1827</definedName>
    <definedName name="WA_5x16_Hou">[22]Contracts!$A$304:$P$319</definedName>
    <definedName name="WA_5x16_N">[22]Contracts!$A$932:$P$947</definedName>
    <definedName name="WA_5x16_W">[22]Contracts!$A$1763:$P$1793</definedName>
    <definedName name="WA_7x8_Hou">[22]Contracts!$A$341:$N$356</definedName>
    <definedName name="WA_7x8_N">[22]Contracts!$A$969:$N$984</definedName>
    <definedName name="WA_7x8_W">[22]Contracts!$A$1830:$N$1860</definedName>
    <definedName name="WA_F_2x16_Hou">[22]Contracts!$A$452:$P$542</definedName>
    <definedName name="WA_F_2x16_N">[22]Contracts!$A$1080:$P$1170</definedName>
    <definedName name="WA_F_2x16_S">[22]Contracts!$A$1437:$P$1527</definedName>
    <definedName name="WA_F_2x16_W">[22]Contracts!$A$1934:$P$2002</definedName>
    <definedName name="WA_F_5x16_Hou">[22]Contracts!$A$359:$P$449</definedName>
    <definedName name="WA_F_5x16_N">[22]Contracts!$A$987:$P$1077</definedName>
    <definedName name="WA_F_5x16_S">[22]Contracts!$A$1344:$P$1434</definedName>
    <definedName name="WA_F_5x16_W">[22]Contracts!$A$1863:$P$1931</definedName>
    <definedName name="WA_F_7x8_Hou">[22]Contracts!$A$545:$P$635</definedName>
    <definedName name="WA_F_7x8_N">[22]Contracts!$A$1173:$P$1263</definedName>
    <definedName name="WA_F_7x8_S">[22]Contracts!$A$1530:$P$1620</definedName>
    <definedName name="WA_F_7x8_W">[22]Contracts!$A$2005:$P$2073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Operating_Graphs_Stats." hidden="1">{#N/A,#N/A,TRUE,"Operating Graphs";#N/A,#N/A,TRUE,"Stats"}</definedName>
    <definedName name="XFER1">#N/A</definedName>
    <definedName name="xxx">#REF!</definedName>
    <definedName name="YES_NO">[13]Sheet2!$C$2:$C$3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K7" i="5"/>
  <c r="L7" i="5"/>
  <c r="M7" i="5"/>
  <c r="C8" i="5"/>
  <c r="C27" i="5" s="1"/>
  <c r="D8" i="5"/>
  <c r="D34" i="5" s="1"/>
  <c r="C9" i="5"/>
  <c r="E9" i="5" s="1"/>
  <c r="D9" i="5"/>
  <c r="L9" i="5" s="1"/>
  <c r="C10" i="5"/>
  <c r="E10" i="5" s="1"/>
  <c r="D10" i="5"/>
  <c r="L10" i="5" s="1"/>
  <c r="K11" i="5"/>
  <c r="M11" i="5" s="1"/>
  <c r="L11" i="5"/>
  <c r="E15" i="5"/>
  <c r="K15" i="5"/>
  <c r="L15" i="5"/>
  <c r="M15" i="5"/>
  <c r="E17" i="5"/>
  <c r="K17" i="5"/>
  <c r="L17" i="5"/>
  <c r="M17" i="5"/>
  <c r="E18" i="5"/>
  <c r="E22" i="5" s="1"/>
  <c r="K18" i="5"/>
  <c r="M18" i="5" s="1"/>
  <c r="L18" i="5"/>
  <c r="H20" i="5"/>
  <c r="I20" i="5"/>
  <c r="I21" i="5"/>
  <c r="C23" i="5"/>
  <c r="J23" i="5"/>
  <c r="J24" i="5"/>
  <c r="C26" i="5"/>
  <c r="D26" i="5"/>
  <c r="C30" i="5"/>
  <c r="D30" i="5"/>
  <c r="I31" i="5"/>
  <c r="J31" i="5"/>
  <c r="C33" i="5"/>
  <c r="D33" i="5"/>
  <c r="C34" i="5"/>
  <c r="D37" i="5"/>
  <c r="C38" i="5"/>
  <c r="C40" i="5"/>
  <c r="C41" i="5"/>
  <c r="D41" i="5"/>
  <c r="C42" i="5"/>
  <c r="C44" i="5"/>
  <c r="C45" i="5"/>
  <c r="D45" i="5"/>
  <c r="C46" i="5"/>
  <c r="C48" i="5"/>
  <c r="C49" i="5"/>
  <c r="D49" i="5"/>
  <c r="C50" i="5"/>
  <c r="C52" i="5"/>
  <c r="C53" i="5"/>
  <c r="D53" i="5"/>
  <c r="C54" i="5"/>
  <c r="C56" i="5"/>
  <c r="C57" i="5"/>
  <c r="D57" i="5"/>
  <c r="C58" i="5"/>
  <c r="C60" i="5"/>
  <c r="C61" i="5"/>
  <c r="D61" i="5"/>
  <c r="E7" i="4"/>
  <c r="K7" i="4"/>
  <c r="L7" i="4"/>
  <c r="M7" i="4"/>
  <c r="M12" i="4" s="1"/>
  <c r="E8" i="4"/>
  <c r="K8" i="4"/>
  <c r="M8" i="4" s="1"/>
  <c r="L8" i="4"/>
  <c r="E9" i="4"/>
  <c r="K9" i="4"/>
  <c r="L9" i="4"/>
  <c r="M9" i="4"/>
  <c r="E10" i="4"/>
  <c r="K10" i="4"/>
  <c r="L10" i="4"/>
  <c r="M10" i="4"/>
  <c r="K11" i="4"/>
  <c r="L11" i="4"/>
  <c r="M11" i="4" s="1"/>
  <c r="E15" i="4"/>
  <c r="K15" i="4"/>
  <c r="L15" i="4"/>
  <c r="M15" i="4"/>
  <c r="M20" i="4" s="1"/>
  <c r="E17" i="4"/>
  <c r="K17" i="4"/>
  <c r="L17" i="4"/>
  <c r="M17" i="4"/>
  <c r="E18" i="4"/>
  <c r="E25" i="4" s="1"/>
  <c r="K18" i="4"/>
  <c r="M18" i="4" s="1"/>
  <c r="L18" i="4"/>
  <c r="H20" i="4"/>
  <c r="I20" i="4"/>
  <c r="I21" i="4"/>
  <c r="C22" i="4"/>
  <c r="D22" i="4"/>
  <c r="E22" i="4"/>
  <c r="C23" i="4"/>
  <c r="D23" i="4"/>
  <c r="E23" i="4"/>
  <c r="J23" i="4"/>
  <c r="C24" i="4"/>
  <c r="D24" i="4"/>
  <c r="E24" i="4"/>
  <c r="J24" i="4"/>
  <c r="C25" i="4"/>
  <c r="D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I31" i="4"/>
  <c r="J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C53" i="4"/>
  <c r="D53" i="4"/>
  <c r="E53" i="4"/>
  <c r="C54" i="4"/>
  <c r="D54" i="4"/>
  <c r="E54" i="4"/>
  <c r="C55" i="4"/>
  <c r="D55" i="4"/>
  <c r="E55" i="4"/>
  <c r="C56" i="4"/>
  <c r="D56" i="4"/>
  <c r="E56" i="4"/>
  <c r="C57" i="4"/>
  <c r="D57" i="4"/>
  <c r="E57" i="4"/>
  <c r="C58" i="4"/>
  <c r="D58" i="4"/>
  <c r="E58" i="4"/>
  <c r="C59" i="4"/>
  <c r="D59" i="4"/>
  <c r="E59" i="4"/>
  <c r="C60" i="4"/>
  <c r="D60" i="4"/>
  <c r="E60" i="4"/>
  <c r="C61" i="4"/>
  <c r="D61" i="4"/>
  <c r="E61" i="4"/>
  <c r="D67" i="3"/>
  <c r="C67" i="3"/>
  <c r="E67" i="3" s="1"/>
  <c r="D66" i="3"/>
  <c r="C66" i="3"/>
  <c r="E66" i="3" s="1"/>
  <c r="A41" i="3"/>
  <c r="A42" i="3" s="1"/>
  <c r="A40" i="3"/>
  <c r="D40" i="3" s="1"/>
  <c r="D39" i="3"/>
  <c r="C39" i="3"/>
  <c r="D38" i="3"/>
  <c r="C38" i="3"/>
  <c r="E38" i="3" s="1"/>
  <c r="D37" i="3"/>
  <c r="C37" i="3"/>
  <c r="E37" i="3" s="1"/>
  <c r="R31" i="3"/>
  <c r="Q31" i="3"/>
  <c r="R30" i="3"/>
  <c r="Q30" i="3"/>
  <c r="R29" i="3"/>
  <c r="Q29" i="3"/>
  <c r="R25" i="3"/>
  <c r="Q25" i="3"/>
  <c r="R24" i="3"/>
  <c r="Q24" i="3"/>
  <c r="R23" i="3"/>
  <c r="Q23" i="3"/>
  <c r="O23" i="3"/>
  <c r="M21" i="3"/>
  <c r="M25" i="3" s="1"/>
  <c r="L21" i="3"/>
  <c r="L25" i="3" s="1"/>
  <c r="M20" i="3"/>
  <c r="M24" i="3" s="1"/>
  <c r="L20" i="3"/>
  <c r="L24" i="3" s="1"/>
  <c r="A18" i="3"/>
  <c r="D17" i="3"/>
  <c r="C17" i="3"/>
  <c r="E17" i="3" s="1"/>
  <c r="D16" i="3"/>
  <c r="C16" i="3"/>
  <c r="E16" i="3" s="1"/>
  <c r="M13" i="3"/>
  <c r="L13" i="3"/>
  <c r="P11" i="3"/>
  <c r="O11" i="3"/>
  <c r="Q11" i="3" s="1"/>
  <c r="P10" i="3"/>
  <c r="O10" i="3"/>
  <c r="E10" i="3"/>
  <c r="P9" i="3"/>
  <c r="O9" i="3"/>
  <c r="Q9" i="3" s="1"/>
  <c r="E9" i="3"/>
  <c r="P8" i="3"/>
  <c r="O8" i="3"/>
  <c r="E8" i="3"/>
  <c r="P7" i="3"/>
  <c r="O7" i="3"/>
  <c r="Q7" i="3" s="1"/>
  <c r="I7" i="3"/>
  <c r="E7" i="3"/>
  <c r="D67" i="2"/>
  <c r="C67" i="2"/>
  <c r="D66" i="2"/>
  <c r="C66" i="2"/>
  <c r="P45" i="2"/>
  <c r="R44" i="2"/>
  <c r="P44" i="2"/>
  <c r="P43" i="2"/>
  <c r="P41" i="2"/>
  <c r="R40" i="2"/>
  <c r="P40" i="2"/>
  <c r="A40" i="2"/>
  <c r="P39" i="2"/>
  <c r="D39" i="2"/>
  <c r="C39" i="2"/>
  <c r="E39" i="2" s="1"/>
  <c r="D38" i="2"/>
  <c r="C38" i="2"/>
  <c r="E38" i="2" s="1"/>
  <c r="D37" i="2"/>
  <c r="C37" i="2"/>
  <c r="E37" i="2" s="1"/>
  <c r="R31" i="2"/>
  <c r="Q31" i="2"/>
  <c r="R30" i="2"/>
  <c r="Q30" i="2"/>
  <c r="P30" i="2"/>
  <c r="O30" i="2"/>
  <c r="R29" i="2"/>
  <c r="Q29" i="2"/>
  <c r="R25" i="2"/>
  <c r="Q25" i="2"/>
  <c r="P25" i="2"/>
  <c r="O25" i="2"/>
  <c r="R24" i="2"/>
  <c r="Q24" i="2"/>
  <c r="R23" i="2"/>
  <c r="Q23" i="2"/>
  <c r="M21" i="2"/>
  <c r="L21" i="2"/>
  <c r="M20" i="2"/>
  <c r="L20" i="2"/>
  <c r="A18" i="2"/>
  <c r="D18" i="2" s="1"/>
  <c r="D17" i="2"/>
  <c r="C17" i="2"/>
  <c r="D16" i="2"/>
  <c r="C16" i="2"/>
  <c r="M13" i="2"/>
  <c r="L13" i="2"/>
  <c r="P11" i="2"/>
  <c r="O11" i="2"/>
  <c r="Q11" i="2" s="1"/>
  <c r="P10" i="2"/>
  <c r="O10" i="2"/>
  <c r="Q10" i="2" s="1"/>
  <c r="E10" i="2"/>
  <c r="P9" i="2"/>
  <c r="O9" i="2"/>
  <c r="I9" i="2"/>
  <c r="H9" i="2"/>
  <c r="G9" i="2"/>
  <c r="L24" i="2" s="1"/>
  <c r="E9" i="2"/>
  <c r="P8" i="2"/>
  <c r="O8" i="2"/>
  <c r="H8" i="2"/>
  <c r="P23" i="2" s="1"/>
  <c r="G8" i="2"/>
  <c r="O23" i="2" s="1"/>
  <c r="O29" i="2" s="1"/>
  <c r="E8" i="2"/>
  <c r="P7" i="2"/>
  <c r="O7" i="2"/>
  <c r="I7" i="2"/>
  <c r="E7" i="2"/>
  <c r="M20" i="5" l="1"/>
  <c r="D23" i="5"/>
  <c r="D22" i="5"/>
  <c r="L8" i="5"/>
  <c r="D29" i="5"/>
  <c r="D25" i="5"/>
  <c r="C22" i="5"/>
  <c r="K10" i="5"/>
  <c r="M10" i="5" s="1"/>
  <c r="K8" i="5"/>
  <c r="M8" i="5" s="1"/>
  <c r="M12" i="5" s="1"/>
  <c r="C37" i="5"/>
  <c r="D60" i="5"/>
  <c r="D56" i="5"/>
  <c r="D52" i="5"/>
  <c r="D48" i="5"/>
  <c r="D44" i="5"/>
  <c r="D40" i="5"/>
  <c r="D36" i="5"/>
  <c r="D32" i="5"/>
  <c r="C29" i="5"/>
  <c r="C25" i="5"/>
  <c r="E8" i="5"/>
  <c r="C32" i="5"/>
  <c r="D55" i="5"/>
  <c r="D47" i="5"/>
  <c r="D43" i="5"/>
  <c r="D35" i="5"/>
  <c r="D24" i="5"/>
  <c r="C59" i="5"/>
  <c r="C55" i="5"/>
  <c r="C51" i="5"/>
  <c r="C47" i="5"/>
  <c r="C43" i="5"/>
  <c r="C39" i="5"/>
  <c r="C35" i="5"/>
  <c r="C24" i="5"/>
  <c r="D31" i="5"/>
  <c r="D27" i="5"/>
  <c r="K9" i="5"/>
  <c r="M9" i="5" s="1"/>
  <c r="C36" i="5"/>
  <c r="D28" i="5"/>
  <c r="D59" i="5"/>
  <c r="D51" i="5"/>
  <c r="D39" i="5"/>
  <c r="C28" i="5"/>
  <c r="D58" i="5"/>
  <c r="D54" i="5"/>
  <c r="D50" i="5"/>
  <c r="D46" i="5"/>
  <c r="D42" i="5"/>
  <c r="D38" i="5"/>
  <c r="C31" i="5"/>
  <c r="N20" i="4"/>
  <c r="C40" i="3"/>
  <c r="E40" i="3" s="1"/>
  <c r="Q10" i="3"/>
  <c r="D41" i="3"/>
  <c r="E39" i="3"/>
  <c r="C41" i="3"/>
  <c r="E41" i="3" s="1"/>
  <c r="E66" i="2"/>
  <c r="I8" i="2"/>
  <c r="M14" i="2"/>
  <c r="M15" i="2" s="1"/>
  <c r="E67" i="2"/>
  <c r="Q26" i="2"/>
  <c r="Q27" i="2" s="1"/>
  <c r="M24" i="2"/>
  <c r="Q7" i="2"/>
  <c r="Q9" i="2"/>
  <c r="E17" i="2"/>
  <c r="H10" i="2"/>
  <c r="R26" i="2"/>
  <c r="Q32" i="2"/>
  <c r="L14" i="2"/>
  <c r="L15" i="2" s="1"/>
  <c r="Q8" i="2"/>
  <c r="Q12" i="2" s="1"/>
  <c r="R43" i="2"/>
  <c r="P29" i="2"/>
  <c r="G10" i="2"/>
  <c r="G66" i="2" s="1"/>
  <c r="I66" i="2" s="1"/>
  <c r="J66" i="2" s="1"/>
  <c r="R39" i="2"/>
  <c r="E16" i="2"/>
  <c r="A41" i="2"/>
  <c r="H40" i="2"/>
  <c r="O29" i="3"/>
  <c r="P23" i="3"/>
  <c r="O24" i="3"/>
  <c r="Q26" i="3" s="1"/>
  <c r="C18" i="2"/>
  <c r="E18" i="2" s="1"/>
  <c r="A19" i="2"/>
  <c r="G67" i="2"/>
  <c r="G38" i="2"/>
  <c r="G17" i="2"/>
  <c r="C40" i="2"/>
  <c r="H67" i="2"/>
  <c r="H66" i="2"/>
  <c r="H17" i="2"/>
  <c r="G18" i="2"/>
  <c r="D40" i="2"/>
  <c r="D18" i="3"/>
  <c r="C18" i="3"/>
  <c r="A19" i="3"/>
  <c r="L14" i="3"/>
  <c r="L15" i="3" s="1"/>
  <c r="Q8" i="3"/>
  <c r="Q12" i="3" s="1"/>
  <c r="M14" i="3"/>
  <c r="M15" i="3" s="1"/>
  <c r="A43" i="3"/>
  <c r="D42" i="3"/>
  <c r="C42" i="3"/>
  <c r="E23" i="5" l="1"/>
  <c r="E24" i="5"/>
  <c r="E35" i="5"/>
  <c r="E39" i="5"/>
  <c r="E51" i="5"/>
  <c r="E59" i="5"/>
  <c r="E28" i="5"/>
  <c r="E53" i="5"/>
  <c r="E34" i="5"/>
  <c r="E38" i="5"/>
  <c r="E42" i="5"/>
  <c r="E46" i="5"/>
  <c r="E50" i="5"/>
  <c r="E54" i="5"/>
  <c r="E58" i="5"/>
  <c r="E43" i="5"/>
  <c r="E27" i="5"/>
  <c r="E31" i="5"/>
  <c r="E47" i="5"/>
  <c r="E55" i="5"/>
  <c r="E36" i="5"/>
  <c r="E56" i="5"/>
  <c r="E25" i="5"/>
  <c r="E32" i="5"/>
  <c r="E40" i="5"/>
  <c r="E44" i="5"/>
  <c r="E48" i="5"/>
  <c r="E52" i="5"/>
  <c r="E60" i="5"/>
  <c r="E29" i="5"/>
  <c r="E57" i="5"/>
  <c r="E33" i="5"/>
  <c r="E37" i="5"/>
  <c r="E41" i="5"/>
  <c r="E45" i="5"/>
  <c r="E49" i="5"/>
  <c r="E61" i="5"/>
  <c r="E26" i="5"/>
  <c r="E30" i="5"/>
  <c r="N20" i="5"/>
  <c r="R27" i="2"/>
  <c r="S27" i="2" s="1"/>
  <c r="E40" i="2"/>
  <c r="M16" i="2"/>
  <c r="I67" i="2"/>
  <c r="J67" i="2" s="1"/>
  <c r="S26" i="2"/>
  <c r="C43" i="3"/>
  <c r="D43" i="3"/>
  <c r="A44" i="3"/>
  <c r="Q27" i="3"/>
  <c r="H9" i="3"/>
  <c r="H10" i="3"/>
  <c r="H8" i="3"/>
  <c r="R32" i="2"/>
  <c r="R33" i="2" s="1"/>
  <c r="O30" i="3"/>
  <c r="Q33" i="2"/>
  <c r="G9" i="3"/>
  <c r="G8" i="3"/>
  <c r="M16" i="3"/>
  <c r="G10" i="3"/>
  <c r="P24" i="3"/>
  <c r="P29" i="3"/>
  <c r="G19" i="2"/>
  <c r="D19" i="2"/>
  <c r="A20" i="2"/>
  <c r="C19" i="2"/>
  <c r="H19" i="2"/>
  <c r="E42" i="3"/>
  <c r="L25" i="2"/>
  <c r="G16" i="2"/>
  <c r="G37" i="2"/>
  <c r="I37" i="2" s="1"/>
  <c r="J37" i="2" s="1"/>
  <c r="G40" i="2"/>
  <c r="I40" i="2" s="1"/>
  <c r="I10" i="2"/>
  <c r="G39" i="2"/>
  <c r="M25" i="2"/>
  <c r="H16" i="2"/>
  <c r="H38" i="2"/>
  <c r="H37" i="2"/>
  <c r="H39" i="2"/>
  <c r="H18" i="2"/>
  <c r="I18" i="2" s="1"/>
  <c r="J18" i="2" s="1"/>
  <c r="C19" i="3"/>
  <c r="A20" i="3"/>
  <c r="D19" i="3"/>
  <c r="I38" i="2"/>
  <c r="J38" i="2" s="1"/>
  <c r="E18" i="3"/>
  <c r="I17" i="2"/>
  <c r="J17" i="2" s="1"/>
  <c r="D41" i="2"/>
  <c r="C41" i="2"/>
  <c r="E41" i="2" s="1"/>
  <c r="G41" i="2"/>
  <c r="A42" i="2"/>
  <c r="H41" i="2"/>
  <c r="H43" i="3" l="1"/>
  <c r="I10" i="3"/>
  <c r="E19" i="3"/>
  <c r="J40" i="2"/>
  <c r="I16" i="2"/>
  <c r="J16" i="2" s="1"/>
  <c r="S32" i="2"/>
  <c r="I41" i="2"/>
  <c r="J41" i="2" s="1"/>
  <c r="G39" i="3"/>
  <c r="G66" i="3"/>
  <c r="G17" i="3"/>
  <c r="G16" i="3"/>
  <c r="G40" i="3"/>
  <c r="I40" i="3" s="1"/>
  <c r="J40" i="3" s="1"/>
  <c r="I8" i="3"/>
  <c r="G41" i="3"/>
  <c r="G67" i="3"/>
  <c r="G38" i="3"/>
  <c r="G37" i="3"/>
  <c r="G42" i="3"/>
  <c r="G18" i="3"/>
  <c r="A43" i="2"/>
  <c r="C42" i="2"/>
  <c r="G42" i="2"/>
  <c r="I42" i="2" s="1"/>
  <c r="D42" i="2"/>
  <c r="H42" i="2"/>
  <c r="D44" i="3"/>
  <c r="C44" i="3"/>
  <c r="A45" i="3"/>
  <c r="H44" i="3"/>
  <c r="G44" i="3"/>
  <c r="I44" i="3" s="1"/>
  <c r="G19" i="3"/>
  <c r="E19" i="2"/>
  <c r="I9" i="3"/>
  <c r="G43" i="3"/>
  <c r="I43" i="3" s="1"/>
  <c r="J43" i="3" s="1"/>
  <c r="A21" i="3"/>
  <c r="H20" i="3"/>
  <c r="D20" i="3"/>
  <c r="C20" i="3"/>
  <c r="G20" i="3"/>
  <c r="P30" i="3"/>
  <c r="R26" i="3"/>
  <c r="H19" i="3"/>
  <c r="H20" i="2"/>
  <c r="G20" i="2"/>
  <c r="I20" i="2" s="1"/>
  <c r="D20" i="2"/>
  <c r="A21" i="2"/>
  <c r="C20" i="2"/>
  <c r="E20" i="2" s="1"/>
  <c r="H66" i="3"/>
  <c r="H38" i="3"/>
  <c r="H17" i="3"/>
  <c r="H37" i="3"/>
  <c r="H40" i="3"/>
  <c r="H39" i="3"/>
  <c r="H16" i="3"/>
  <c r="H67" i="3"/>
  <c r="H41" i="3"/>
  <c r="H18" i="3"/>
  <c r="H42" i="3"/>
  <c r="I39" i="2"/>
  <c r="J39" i="2" s="1"/>
  <c r="I19" i="2"/>
  <c r="J19" i="2" s="1"/>
  <c r="Q32" i="3"/>
  <c r="E43" i="3"/>
  <c r="I67" i="3" l="1"/>
  <c r="J67" i="3" s="1"/>
  <c r="E44" i="3"/>
  <c r="I41" i="3"/>
  <c r="J41" i="3" s="1"/>
  <c r="J20" i="2"/>
  <c r="E42" i="2"/>
  <c r="J42" i="2" s="1"/>
  <c r="I16" i="3"/>
  <c r="J16" i="3" s="1"/>
  <c r="Q33" i="3"/>
  <c r="I17" i="3"/>
  <c r="J17" i="3" s="1"/>
  <c r="H45" i="3"/>
  <c r="A46" i="3"/>
  <c r="G45" i="3"/>
  <c r="I45" i="3" s="1"/>
  <c r="D45" i="3"/>
  <c r="C45" i="3"/>
  <c r="E45" i="3" s="1"/>
  <c r="C21" i="3"/>
  <c r="A22" i="3"/>
  <c r="D21" i="3"/>
  <c r="H21" i="3"/>
  <c r="G21" i="3"/>
  <c r="I21" i="3" s="1"/>
  <c r="R32" i="3"/>
  <c r="R33" i="3" s="1"/>
  <c r="I66" i="3"/>
  <c r="J66" i="3" s="1"/>
  <c r="H21" i="2"/>
  <c r="A22" i="2"/>
  <c r="D21" i="2"/>
  <c r="C21" i="2"/>
  <c r="E21" i="2" s="1"/>
  <c r="G21" i="2"/>
  <c r="I39" i="3"/>
  <c r="J39" i="3" s="1"/>
  <c r="I19" i="3"/>
  <c r="J19" i="3" s="1"/>
  <c r="I18" i="3"/>
  <c r="J18" i="3" s="1"/>
  <c r="R27" i="3"/>
  <c r="S26" i="3"/>
  <c r="I20" i="3"/>
  <c r="I42" i="3"/>
  <c r="J42" i="3" s="1"/>
  <c r="A44" i="2"/>
  <c r="H43" i="2"/>
  <c r="G43" i="2"/>
  <c r="D43" i="2"/>
  <c r="C43" i="2"/>
  <c r="J44" i="3"/>
  <c r="I37" i="3"/>
  <c r="J37" i="3" s="1"/>
  <c r="E20" i="3"/>
  <c r="I38" i="3"/>
  <c r="J38" i="3" s="1"/>
  <c r="S32" i="3" l="1"/>
  <c r="I21" i="2"/>
  <c r="J21" i="2" s="1"/>
  <c r="I43" i="2"/>
  <c r="H44" i="2"/>
  <c r="G44" i="2"/>
  <c r="D44" i="2"/>
  <c r="C44" i="2"/>
  <c r="E44" i="2" s="1"/>
  <c r="A45" i="2"/>
  <c r="H22" i="2"/>
  <c r="A23" i="2"/>
  <c r="G22" i="2"/>
  <c r="D22" i="2"/>
  <c r="C22" i="2"/>
  <c r="H22" i="3"/>
  <c r="D22" i="3"/>
  <c r="A23" i="3"/>
  <c r="G22" i="3"/>
  <c r="I22" i="3" s="1"/>
  <c r="C22" i="3"/>
  <c r="E22" i="3" s="1"/>
  <c r="J20" i="3"/>
  <c r="C46" i="3"/>
  <c r="D46" i="3"/>
  <c r="A47" i="3"/>
  <c r="H46" i="3"/>
  <c r="G46" i="3"/>
  <c r="J45" i="3"/>
  <c r="E43" i="2"/>
  <c r="E21" i="3"/>
  <c r="E46" i="3" l="1"/>
  <c r="E22" i="2"/>
  <c r="H47" i="3"/>
  <c r="G47" i="3"/>
  <c r="I47" i="3" s="1"/>
  <c r="D47" i="3"/>
  <c r="A48" i="3"/>
  <c r="C47" i="3"/>
  <c r="E47" i="3" s="1"/>
  <c r="A46" i="2"/>
  <c r="H45" i="2"/>
  <c r="G45" i="2"/>
  <c r="D45" i="2"/>
  <c r="C45" i="2"/>
  <c r="E45" i="2" s="1"/>
  <c r="D23" i="3"/>
  <c r="C23" i="3"/>
  <c r="E23" i="3" s="1"/>
  <c r="G23" i="3"/>
  <c r="H23" i="3"/>
  <c r="A24" i="3"/>
  <c r="I22" i="2"/>
  <c r="J22" i="2" s="1"/>
  <c r="I44" i="2"/>
  <c r="J44" i="2" s="1"/>
  <c r="J22" i="3"/>
  <c r="J21" i="3"/>
  <c r="I46" i="3"/>
  <c r="J46" i="3" s="1"/>
  <c r="J43" i="2"/>
  <c r="C23" i="2"/>
  <c r="H23" i="2"/>
  <c r="D23" i="2"/>
  <c r="G23" i="2"/>
  <c r="A24" i="2"/>
  <c r="I23" i="3" l="1"/>
  <c r="J23" i="3" s="1"/>
  <c r="I45" i="2"/>
  <c r="J45" i="2" s="1"/>
  <c r="I23" i="2"/>
  <c r="C46" i="2"/>
  <c r="G46" i="2"/>
  <c r="A47" i="2"/>
  <c r="H46" i="2"/>
  <c r="D46" i="2"/>
  <c r="H24" i="2"/>
  <c r="G24" i="2"/>
  <c r="I24" i="2" s="1"/>
  <c r="A25" i="2"/>
  <c r="D24" i="2"/>
  <c r="C24" i="2"/>
  <c r="E24" i="2" s="1"/>
  <c r="J47" i="3"/>
  <c r="H24" i="3"/>
  <c r="D24" i="3"/>
  <c r="A25" i="3"/>
  <c r="G24" i="3"/>
  <c r="C24" i="3"/>
  <c r="E24" i="3" s="1"/>
  <c r="E23" i="2"/>
  <c r="H48" i="3"/>
  <c r="A49" i="3"/>
  <c r="G48" i="3"/>
  <c r="D48" i="3"/>
  <c r="C48" i="3"/>
  <c r="E48" i="3" l="1"/>
  <c r="J24" i="2"/>
  <c r="I24" i="3"/>
  <c r="J24" i="3" s="1"/>
  <c r="D47" i="2"/>
  <c r="H47" i="2"/>
  <c r="G47" i="2"/>
  <c r="I47" i="2" s="1"/>
  <c r="C47" i="2"/>
  <c r="E47" i="2" s="1"/>
  <c r="A48" i="2"/>
  <c r="A26" i="3"/>
  <c r="G25" i="3"/>
  <c r="D25" i="3"/>
  <c r="C25" i="3"/>
  <c r="E25" i="3" s="1"/>
  <c r="H25" i="3"/>
  <c r="I48" i="3"/>
  <c r="J48" i="3" s="1"/>
  <c r="I46" i="2"/>
  <c r="C49" i="3"/>
  <c r="A50" i="3"/>
  <c r="H49" i="3"/>
  <c r="G49" i="3"/>
  <c r="D49" i="3"/>
  <c r="D25" i="2"/>
  <c r="A26" i="2"/>
  <c r="H25" i="2"/>
  <c r="C25" i="2"/>
  <c r="G25" i="2"/>
  <c r="I25" i="2" s="1"/>
  <c r="E46" i="2"/>
  <c r="J23" i="2"/>
  <c r="J46" i="2" l="1"/>
  <c r="H48" i="2"/>
  <c r="A49" i="2"/>
  <c r="G48" i="2"/>
  <c r="I48" i="2" s="1"/>
  <c r="D48" i="2"/>
  <c r="C48" i="2"/>
  <c r="J47" i="2"/>
  <c r="I49" i="3"/>
  <c r="I25" i="3"/>
  <c r="J25" i="3" s="1"/>
  <c r="A51" i="3"/>
  <c r="G50" i="3"/>
  <c r="I50" i="3" s="1"/>
  <c r="D50" i="3"/>
  <c r="C50" i="3"/>
  <c r="H50" i="3"/>
  <c r="E49" i="3"/>
  <c r="E25" i="2"/>
  <c r="J25" i="2" s="1"/>
  <c r="H26" i="2"/>
  <c r="C26" i="2"/>
  <c r="E26" i="2" s="1"/>
  <c r="A27" i="2"/>
  <c r="G26" i="2"/>
  <c r="D26" i="2"/>
  <c r="C26" i="3"/>
  <c r="A27" i="3"/>
  <c r="D26" i="3"/>
  <c r="H26" i="3"/>
  <c r="G26" i="3"/>
  <c r="E48" i="2" l="1"/>
  <c r="A28" i="3"/>
  <c r="H27" i="3"/>
  <c r="G27" i="3"/>
  <c r="I27" i="3" s="1"/>
  <c r="C27" i="3"/>
  <c r="D27" i="3"/>
  <c r="E26" i="3"/>
  <c r="J48" i="2"/>
  <c r="I26" i="2"/>
  <c r="J26" i="2" s="1"/>
  <c r="C49" i="2"/>
  <c r="G49" i="2"/>
  <c r="A50" i="2"/>
  <c r="H49" i="2"/>
  <c r="D49" i="2"/>
  <c r="G27" i="2"/>
  <c r="D27" i="2"/>
  <c r="A28" i="2"/>
  <c r="H27" i="2"/>
  <c r="C27" i="2"/>
  <c r="J50" i="3"/>
  <c r="H51" i="3"/>
  <c r="A52" i="3"/>
  <c r="G51" i="3"/>
  <c r="I51" i="3" s="1"/>
  <c r="D51" i="3"/>
  <c r="C51" i="3"/>
  <c r="J49" i="3"/>
  <c r="I26" i="3"/>
  <c r="E50" i="3"/>
  <c r="J26" i="3" l="1"/>
  <c r="E51" i="3"/>
  <c r="J51" i="3" s="1"/>
  <c r="E49" i="2"/>
  <c r="E27" i="2"/>
  <c r="D50" i="2"/>
  <c r="H50" i="2"/>
  <c r="G50" i="2"/>
  <c r="C50" i="2"/>
  <c r="E50" i="2" s="1"/>
  <c r="A51" i="2"/>
  <c r="H28" i="2"/>
  <c r="G28" i="2"/>
  <c r="D28" i="2"/>
  <c r="C28" i="2"/>
  <c r="A29" i="2"/>
  <c r="I49" i="2"/>
  <c r="J49" i="2" s="1"/>
  <c r="I27" i="2"/>
  <c r="J27" i="2" s="1"/>
  <c r="E27" i="3"/>
  <c r="J27" i="3"/>
  <c r="C52" i="3"/>
  <c r="H52" i="3"/>
  <c r="G52" i="3"/>
  <c r="I52" i="3" s="1"/>
  <c r="A53" i="3"/>
  <c r="D52" i="3"/>
  <c r="D28" i="3"/>
  <c r="C28" i="3"/>
  <c r="E28" i="3" s="1"/>
  <c r="A29" i="3"/>
  <c r="G28" i="3"/>
  <c r="H28" i="3"/>
  <c r="E52" i="3" l="1"/>
  <c r="J52" i="3" s="1"/>
  <c r="I50" i="2"/>
  <c r="J50" i="2" s="1"/>
  <c r="A30" i="3"/>
  <c r="D29" i="3"/>
  <c r="C29" i="3"/>
  <c r="E29" i="3" s="1"/>
  <c r="G29" i="3"/>
  <c r="H29" i="3"/>
  <c r="H51" i="2"/>
  <c r="A52" i="2"/>
  <c r="G51" i="2"/>
  <c r="D51" i="2"/>
  <c r="C51" i="2"/>
  <c r="H29" i="2"/>
  <c r="G29" i="2"/>
  <c r="A30" i="2"/>
  <c r="D29" i="2"/>
  <c r="C29" i="2"/>
  <c r="I28" i="3"/>
  <c r="J28" i="3" s="1"/>
  <c r="E28" i="2"/>
  <c r="D53" i="3"/>
  <c r="C53" i="3"/>
  <c r="H53" i="3"/>
  <c r="A54" i="3"/>
  <c r="G53" i="3"/>
  <c r="I28" i="2"/>
  <c r="I29" i="3" l="1"/>
  <c r="J29" i="3" s="1"/>
  <c r="I53" i="3"/>
  <c r="I51" i="2"/>
  <c r="J28" i="2"/>
  <c r="E53" i="3"/>
  <c r="E29" i="2"/>
  <c r="E51" i="2"/>
  <c r="D30" i="3"/>
  <c r="C30" i="3"/>
  <c r="E30" i="3" s="1"/>
  <c r="H30" i="3"/>
  <c r="A31" i="3"/>
  <c r="G30" i="3"/>
  <c r="A31" i="2"/>
  <c r="H30" i="2"/>
  <c r="G30" i="2"/>
  <c r="C30" i="2"/>
  <c r="D30" i="2"/>
  <c r="J51" i="2"/>
  <c r="H54" i="3"/>
  <c r="A55" i="3"/>
  <c r="G54" i="3"/>
  <c r="I54" i="3" s="1"/>
  <c r="D54" i="3"/>
  <c r="C54" i="3"/>
  <c r="E54" i="3" s="1"/>
  <c r="I29" i="2"/>
  <c r="J29" i="2" s="1"/>
  <c r="C52" i="2"/>
  <c r="G52" i="2"/>
  <c r="A53" i="2"/>
  <c r="H52" i="2"/>
  <c r="D52" i="2"/>
  <c r="J53" i="3"/>
  <c r="E30" i="2" l="1"/>
  <c r="I30" i="2"/>
  <c r="J30" i="2"/>
  <c r="G31" i="3"/>
  <c r="D31" i="3"/>
  <c r="H31" i="3"/>
  <c r="C31" i="3"/>
  <c r="E31" i="3" s="1"/>
  <c r="A32" i="3"/>
  <c r="D53" i="2"/>
  <c r="H53" i="2"/>
  <c r="G53" i="2"/>
  <c r="I53" i="2" s="1"/>
  <c r="C53" i="2"/>
  <c r="E53" i="2" s="1"/>
  <c r="A54" i="2"/>
  <c r="J54" i="3"/>
  <c r="C31" i="2"/>
  <c r="E31" i="2" s="1"/>
  <c r="G31" i="2"/>
  <c r="I31" i="2" s="1"/>
  <c r="H31" i="2"/>
  <c r="A32" i="2"/>
  <c r="D31" i="2"/>
  <c r="I52" i="2"/>
  <c r="J52" i="2" s="1"/>
  <c r="C55" i="3"/>
  <c r="D55" i="3"/>
  <c r="H55" i="3"/>
  <c r="G55" i="3"/>
  <c r="A56" i="3"/>
  <c r="E52" i="2"/>
  <c r="I30" i="3"/>
  <c r="J30" i="3" s="1"/>
  <c r="E55" i="3" l="1"/>
  <c r="H56" i="3"/>
  <c r="G56" i="3"/>
  <c r="D56" i="3"/>
  <c r="A57" i="3"/>
  <c r="C56" i="3"/>
  <c r="E56" i="3" s="1"/>
  <c r="J53" i="2"/>
  <c r="H32" i="3"/>
  <c r="G32" i="3"/>
  <c r="I32" i="3" s="1"/>
  <c r="A33" i="3"/>
  <c r="D32" i="3"/>
  <c r="C32" i="3"/>
  <c r="E32" i="3" s="1"/>
  <c r="A33" i="2"/>
  <c r="C32" i="2"/>
  <c r="H32" i="2"/>
  <c r="G32" i="2"/>
  <c r="D32" i="2"/>
  <c r="I55" i="3"/>
  <c r="J55" i="3" s="1"/>
  <c r="I31" i="3"/>
  <c r="J31" i="3" s="1"/>
  <c r="H54" i="2"/>
  <c r="A55" i="2"/>
  <c r="G54" i="2"/>
  <c r="D54" i="2"/>
  <c r="C54" i="2"/>
  <c r="E54" i="2" s="1"/>
  <c r="J31" i="2"/>
  <c r="J32" i="3" l="1"/>
  <c r="I32" i="2"/>
  <c r="E32" i="2"/>
  <c r="H57" i="3"/>
  <c r="A58" i="3"/>
  <c r="G57" i="3"/>
  <c r="I57" i="3" s="1"/>
  <c r="D57" i="3"/>
  <c r="C57" i="3"/>
  <c r="C55" i="2"/>
  <c r="G55" i="2"/>
  <c r="A56" i="2"/>
  <c r="H55" i="2"/>
  <c r="D55" i="2"/>
  <c r="I56" i="3"/>
  <c r="J56" i="3" s="1"/>
  <c r="J32" i="2"/>
  <c r="C33" i="2"/>
  <c r="H33" i="2"/>
  <c r="G33" i="2"/>
  <c r="D33" i="2"/>
  <c r="A34" i="2"/>
  <c r="I54" i="2"/>
  <c r="J54" i="2" s="1"/>
  <c r="D33" i="3"/>
  <c r="C33" i="3"/>
  <c r="E33" i="3" s="1"/>
  <c r="H33" i="3"/>
  <c r="G33" i="3"/>
  <c r="A34" i="3"/>
  <c r="E57" i="3" l="1"/>
  <c r="I55" i="2"/>
  <c r="I33" i="3"/>
  <c r="J33" i="3" s="1"/>
  <c r="I33" i="2"/>
  <c r="D56" i="2"/>
  <c r="H56" i="2"/>
  <c r="G56" i="2"/>
  <c r="I56" i="2" s="1"/>
  <c r="C56" i="2"/>
  <c r="E56" i="2" s="1"/>
  <c r="A57" i="2"/>
  <c r="J57" i="3"/>
  <c r="A35" i="3"/>
  <c r="G34" i="3"/>
  <c r="D34" i="3"/>
  <c r="C34" i="3"/>
  <c r="H34" i="3"/>
  <c r="C58" i="3"/>
  <c r="A59" i="3"/>
  <c r="H58" i="3"/>
  <c r="G58" i="3"/>
  <c r="D58" i="3"/>
  <c r="D34" i="2"/>
  <c r="H34" i="2"/>
  <c r="G34" i="2"/>
  <c r="I34" i="2" s="1"/>
  <c r="J34" i="2" s="1"/>
  <c r="A35" i="2"/>
  <c r="C34" i="2"/>
  <c r="E34" i="2" s="1"/>
  <c r="E33" i="2"/>
  <c r="E55" i="2"/>
  <c r="J55" i="2" s="1"/>
  <c r="I58" i="3" l="1"/>
  <c r="I34" i="3"/>
  <c r="J56" i="2"/>
  <c r="C59" i="3"/>
  <c r="G59" i="3"/>
  <c r="D59" i="3"/>
  <c r="H59" i="3"/>
  <c r="A60" i="3"/>
  <c r="H35" i="3"/>
  <c r="A36" i="3"/>
  <c r="G35" i="3"/>
  <c r="D35" i="3"/>
  <c r="C35" i="3"/>
  <c r="A36" i="2"/>
  <c r="D35" i="2"/>
  <c r="H35" i="2"/>
  <c r="G35" i="2"/>
  <c r="I35" i="2" s="1"/>
  <c r="C35" i="2"/>
  <c r="E34" i="3"/>
  <c r="E58" i="3"/>
  <c r="J58" i="3" s="1"/>
  <c r="J33" i="2"/>
  <c r="H57" i="2"/>
  <c r="A58" i="2"/>
  <c r="G57" i="2"/>
  <c r="I57" i="2" s="1"/>
  <c r="D57" i="2"/>
  <c r="C57" i="2"/>
  <c r="E57" i="2" s="1"/>
  <c r="I59" i="3" l="1"/>
  <c r="E35" i="3"/>
  <c r="J57" i="2"/>
  <c r="E35" i="2"/>
  <c r="J35" i="2"/>
  <c r="I35" i="3"/>
  <c r="J35" i="3" s="1"/>
  <c r="C58" i="2"/>
  <c r="G58" i="2"/>
  <c r="I58" i="2" s="1"/>
  <c r="D58" i="2"/>
  <c r="A59" i="2"/>
  <c r="H58" i="2"/>
  <c r="C36" i="3"/>
  <c r="H36" i="3"/>
  <c r="G36" i="3"/>
  <c r="I36" i="3" s="1"/>
  <c r="D36" i="3"/>
  <c r="G36" i="2"/>
  <c r="C36" i="2"/>
  <c r="D36" i="2"/>
  <c r="H36" i="2"/>
  <c r="H60" i="3"/>
  <c r="A61" i="3"/>
  <c r="G60" i="3"/>
  <c r="D60" i="3"/>
  <c r="C60" i="3"/>
  <c r="E60" i="3" s="1"/>
  <c r="J34" i="3"/>
  <c r="E59" i="3"/>
  <c r="J59" i="3" s="1"/>
  <c r="G59" i="2" l="1"/>
  <c r="D59" i="2"/>
  <c r="A60" i="2"/>
  <c r="H59" i="2"/>
  <c r="C59" i="2"/>
  <c r="E59" i="2" s="1"/>
  <c r="E36" i="2"/>
  <c r="E58" i="2"/>
  <c r="E36" i="3"/>
  <c r="J36" i="3"/>
  <c r="I36" i="2"/>
  <c r="I60" i="3"/>
  <c r="J60" i="3" s="1"/>
  <c r="C61" i="3"/>
  <c r="H61" i="3"/>
  <c r="A62" i="3"/>
  <c r="G61" i="3"/>
  <c r="I61" i="3" s="1"/>
  <c r="D61" i="3"/>
  <c r="J36" i="2" l="1"/>
  <c r="H60" i="2"/>
  <c r="G60" i="2"/>
  <c r="I60" i="2" s="1"/>
  <c r="A61" i="2"/>
  <c r="C60" i="2"/>
  <c r="D60" i="2"/>
  <c r="J61" i="3"/>
  <c r="I59" i="2"/>
  <c r="J59" i="2" s="1"/>
  <c r="C62" i="3"/>
  <c r="A63" i="3"/>
  <c r="G62" i="3"/>
  <c r="H62" i="3"/>
  <c r="D62" i="3"/>
  <c r="E61" i="3"/>
  <c r="J58" i="2"/>
  <c r="I62" i="3" l="1"/>
  <c r="H63" i="3"/>
  <c r="A64" i="3"/>
  <c r="G63" i="3"/>
  <c r="I63" i="3" s="1"/>
  <c r="D63" i="3"/>
  <c r="C63" i="3"/>
  <c r="E63" i="3" s="1"/>
  <c r="E60" i="2"/>
  <c r="J60" i="2" s="1"/>
  <c r="H61" i="2"/>
  <c r="G61" i="2"/>
  <c r="I61" i="2" s="1"/>
  <c r="A62" i="2"/>
  <c r="D61" i="2"/>
  <c r="C61" i="2"/>
  <c r="E61" i="2" s="1"/>
  <c r="E62" i="3"/>
  <c r="A63" i="2" l="1"/>
  <c r="G62" i="2"/>
  <c r="D62" i="2"/>
  <c r="H62" i="2"/>
  <c r="C62" i="2"/>
  <c r="J63" i="3"/>
  <c r="J61" i="2"/>
  <c r="C64" i="3"/>
  <c r="H64" i="3"/>
  <c r="A65" i="3"/>
  <c r="G64" i="3"/>
  <c r="D64" i="3"/>
  <c r="J62" i="3"/>
  <c r="I64" i="3" l="1"/>
  <c r="E62" i="2"/>
  <c r="I62" i="2"/>
  <c r="J62" i="2"/>
  <c r="E64" i="3"/>
  <c r="H63" i="2"/>
  <c r="G63" i="2"/>
  <c r="I63" i="2" s="1"/>
  <c r="A64" i="2"/>
  <c r="D63" i="2"/>
  <c r="C63" i="2"/>
  <c r="C65" i="3"/>
  <c r="H65" i="3"/>
  <c r="G65" i="3"/>
  <c r="D65" i="3"/>
  <c r="I65" i="3" l="1"/>
  <c r="E65" i="3"/>
  <c r="J64" i="3"/>
  <c r="J65" i="3"/>
  <c r="E63" i="2"/>
  <c r="J63" i="2" s="1"/>
  <c r="H64" i="2"/>
  <c r="G64" i="2"/>
  <c r="I64" i="2" s="1"/>
  <c r="D64" i="2"/>
  <c r="C64" i="2"/>
  <c r="E64" i="2" s="1"/>
  <c r="A65" i="2"/>
  <c r="J64" i="2" l="1"/>
  <c r="G65" i="2"/>
  <c r="D65" i="2"/>
  <c r="H65" i="2"/>
  <c r="C65" i="2"/>
  <c r="E65" i="2" s="1"/>
  <c r="I65" i="2" l="1"/>
  <c r="J65" i="2" s="1"/>
</calcChain>
</file>

<file path=xl/sharedStrings.xml><?xml version="1.0" encoding="utf-8"?>
<sst xmlns="http://schemas.openxmlformats.org/spreadsheetml/2006/main" count="153" uniqueCount="51">
  <si>
    <t>1A Curent</t>
  </si>
  <si>
    <t>1A Flat Final</t>
  </si>
  <si>
    <t xml:space="preserve">24-00089-UT Stipulated (Phase II  4/1/2026) </t>
  </si>
  <si>
    <t>Determinants</t>
  </si>
  <si>
    <t>Summer Months</t>
  </si>
  <si>
    <t>Non-Summer Months</t>
  </si>
  <si>
    <t>Annual (Weighted)</t>
  </si>
  <si>
    <t>Revenue</t>
  </si>
  <si>
    <t>Customer Charge</t>
  </si>
  <si>
    <t>Blk. 1 kWh Rate</t>
  </si>
  <si>
    <t>Blk. 2 kWh Rate</t>
  </si>
  <si>
    <t>Blk. 3 kWh Rate</t>
  </si>
  <si>
    <t>Whole Home</t>
  </si>
  <si>
    <t>Energy Total</t>
  </si>
  <si>
    <t>Revenue (Energy Only)</t>
  </si>
  <si>
    <t>kWh Use</t>
  </si>
  <si>
    <t xml:space="preserve"> Summer Months </t>
  </si>
  <si>
    <t>Annual Weighted</t>
  </si>
  <si>
    <t>% Charge (Flat over Inclining)</t>
  </si>
  <si>
    <t>Current</t>
  </si>
  <si>
    <t>B2/B1</t>
  </si>
  <si>
    <t>B3/B2</t>
  </si>
  <si>
    <t>New</t>
  </si>
  <si>
    <t>Solved for</t>
  </si>
  <si>
    <t>Rates</t>
  </si>
  <si>
    <t>Alternative Structure</t>
  </si>
  <si>
    <t>Alternative Rates*</t>
  </si>
  <si>
    <t>B1 Summer</t>
  </si>
  <si>
    <t>B2 Summer</t>
  </si>
  <si>
    <t>451-900</t>
  </si>
  <si>
    <t>451+</t>
  </si>
  <si>
    <t>B3 Summer</t>
  </si>
  <si>
    <t>901+</t>
  </si>
  <si>
    <t>B1 Non-Sum</t>
  </si>
  <si>
    <t>B2 Non-Sum</t>
  </si>
  <si>
    <t>B3 Non-Sum</t>
  </si>
  <si>
    <t>* Rates for discussion purposes only</t>
  </si>
  <si>
    <t>Step 1</t>
  </si>
  <si>
    <t>Phase II Approved</t>
  </si>
  <si>
    <t>Non-Summer ON to Off Peak</t>
  </si>
  <si>
    <t>Summer ON to Off Peak</t>
  </si>
  <si>
    <t>OPR</t>
  </si>
  <si>
    <t>Breakeven OPR - Annual Weighted (Stipulated 1A vs. TOD)</t>
  </si>
  <si>
    <t>Breakeven OPR - Non-Summer Months (Stipulated TOD Rates)</t>
  </si>
  <si>
    <t>Breakeven OPR - Summer Months (Stipulated TOD Rates)</t>
  </si>
  <si>
    <t>Off-Peak kWh Rate</t>
  </si>
  <si>
    <t>On-Peak kWh Rate</t>
  </si>
  <si>
    <t>Meter Charge</t>
  </si>
  <si>
    <t>Non-Summer</t>
  </si>
  <si>
    <t>Summer</t>
  </si>
  <si>
    <t>1A vs. 1B 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</si>
</sst>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00000_);[Red]\(&quot;$&quot;#,##0.0000000\)"/>
    <numFmt numFmtId="167" formatCode="_(&quot;$&quot;* #,##0.000000_);_(&quot;$&quot;* \(#,##0.000000\);_(&quot;$&quot;* &quot;-&quot;??_);_(@_)"/>
    <numFmt numFmtId="168" formatCode="_(* #,##0.0000_);_(* \(#,##0.0000\);_(* &quot;-&quot;??_);_(@_)"/>
    <numFmt numFmtId="169" formatCode="0.0%"/>
  </numFmts>
  <fonts count="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indent="1"/>
    </xf>
    <xf numFmtId="0" fontId="2" fillId="0" borderId="1" xfId="0" applyFont="1" applyBorder="1" applyAlignment="1">
      <alignment horizontal="center" vertical="top"/>
    </xf>
    <xf numFmtId="0" fontId="0" fillId="0" borderId="2" xfId="0" applyBorder="1" applyAlignment="1">
      <alignment horizontal="right" vertical="top" wrapText="1" indent="1"/>
    </xf>
    <xf numFmtId="0" fontId="0" fillId="0" borderId="2" xfId="0" applyBorder="1" applyAlignment="1">
      <alignment horizontal="right" vertical="top"/>
    </xf>
    <xf numFmtId="44" fontId="4" fillId="2" borderId="2" xfId="4" applyNumberFormat="1" applyFont="1" applyFill="1" applyBorder="1" applyAlignment="1">
      <alignment horizontal="right" vertical="top" indent="1"/>
    </xf>
    <xf numFmtId="8" fontId="4" fillId="0" borderId="2" xfId="4" applyNumberFormat="1" applyFont="1" applyBorder="1" applyAlignment="1">
      <alignment horizontal="right" vertical="top" indent="1"/>
    </xf>
    <xf numFmtId="164" fontId="0" fillId="0" borderId="0" xfId="1" applyNumberFormat="1" applyFont="1"/>
    <xf numFmtId="165" fontId="0" fillId="0" borderId="0" xfId="2" applyNumberFormat="1" applyFont="1" applyAlignment="1">
      <alignment horizontal="right" vertical="top"/>
    </xf>
    <xf numFmtId="166" fontId="4" fillId="2" borderId="2" xfId="4" applyNumberFormat="1" applyFont="1" applyFill="1" applyBorder="1" applyAlignment="1">
      <alignment horizontal="right" vertical="top" indent="1"/>
    </xf>
    <xf numFmtId="166" fontId="4" fillId="0" borderId="2" xfId="4" applyNumberFormat="1" applyFont="1" applyBorder="1" applyAlignment="1">
      <alignment horizontal="right" vertical="top" indent="1"/>
    </xf>
    <xf numFmtId="164" fontId="5" fillId="0" borderId="0" xfId="1" applyNumberFormat="1" applyFont="1" applyBorder="1"/>
    <xf numFmtId="165" fontId="0" fillId="0" borderId="0" xfId="0" applyNumberFormat="1" applyAlignment="1">
      <alignment horizontal="right" vertical="top"/>
    </xf>
    <xf numFmtId="166" fontId="4" fillId="3" borderId="2" xfId="4" applyNumberFormat="1" applyFont="1" applyFill="1" applyBorder="1" applyAlignment="1">
      <alignment horizontal="right" vertical="top" indent="1"/>
    </xf>
    <xf numFmtId="166" fontId="4" fillId="2" borderId="0" xfId="4" applyNumberFormat="1" applyFont="1" applyFill="1" applyAlignment="1">
      <alignment horizontal="right" vertical="top" indent="1"/>
    </xf>
    <xf numFmtId="166" fontId="4" fillId="0" borderId="0" xfId="4" applyNumberFormat="1" applyFont="1" applyAlignment="1">
      <alignment horizontal="right" vertical="top" indent="1"/>
    </xf>
    <xf numFmtId="164" fontId="0" fillId="0" borderId="0" xfId="0" applyNumberFormat="1"/>
    <xf numFmtId="166" fontId="4" fillId="0" borderId="3" xfId="4" applyNumberFormat="1" applyFont="1" applyBorder="1" applyAlignment="1">
      <alignment horizontal="right" vertical="top" indent="1"/>
    </xf>
    <xf numFmtId="165" fontId="0" fillId="0" borderId="0" xfId="0" applyNumberFormat="1"/>
    <xf numFmtId="166" fontId="4" fillId="0" borderId="2" xfId="4" applyNumberFormat="1" applyFont="1" applyBorder="1" applyAlignment="1">
      <alignment horizontal="right" vertical="top" wrapText="1" indent="1"/>
    </xf>
    <xf numFmtId="0" fontId="0" fillId="0" borderId="0" xfId="0" applyAlignment="1">
      <alignment horizontal="right" vertical="top" wrapText="1"/>
    </xf>
    <xf numFmtId="167" fontId="0" fillId="0" borderId="0" xfId="2" applyNumberFormat="1" applyFont="1" applyAlignment="1">
      <alignment horizontal="right" vertical="top"/>
    </xf>
    <xf numFmtId="38" fontId="0" fillId="0" borderId="0" xfId="0" applyNumberFormat="1" applyAlignment="1">
      <alignment horizontal="right" vertical="top"/>
    </xf>
    <xf numFmtId="44" fontId="0" fillId="0" borderId="0" xfId="2" applyFont="1" applyAlignment="1">
      <alignment horizontal="right" vertical="top" indent="1"/>
    </xf>
    <xf numFmtId="10" fontId="0" fillId="0" borderId="0" xfId="3" applyNumberFormat="1" applyFont="1" applyAlignment="1">
      <alignment horizontal="right" vertical="top"/>
    </xf>
    <xf numFmtId="2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168" fontId="0" fillId="0" borderId="0" xfId="1" applyNumberFormat="1" applyFont="1" applyAlignment="1">
      <alignment horizontal="right" vertical="top"/>
    </xf>
    <xf numFmtId="164" fontId="0" fillId="0" borderId="0" xfId="0" applyNumberFormat="1" applyAlignment="1">
      <alignment horizontal="right" vertical="top"/>
    </xf>
    <xf numFmtId="43" fontId="0" fillId="0" borderId="0" xfId="0" applyNumberFormat="1" applyAlignment="1">
      <alignment horizontal="right" vertical="top"/>
    </xf>
    <xf numFmtId="44" fontId="0" fillId="4" borderId="0" xfId="2" applyFont="1" applyFill="1" applyAlignment="1">
      <alignment horizontal="right" vertical="top" indent="1"/>
    </xf>
    <xf numFmtId="0" fontId="0" fillId="0" borderId="0" xfId="0" applyAlignment="1">
      <alignment horizontal="center" vertical="top"/>
    </xf>
    <xf numFmtId="43" fontId="0" fillId="0" borderId="0" xfId="1" applyFont="1" applyAlignment="1">
      <alignment horizontal="right" vertical="top"/>
    </xf>
    <xf numFmtId="0" fontId="2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/>
    </xf>
    <xf numFmtId="166" fontId="0" fillId="5" borderId="2" xfId="0" applyNumberForma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0" fillId="5" borderId="0" xfId="0" applyFill="1" applyAlignment="1">
      <alignment horizontal="right" vertical="top"/>
    </xf>
    <xf numFmtId="0" fontId="0" fillId="5" borderId="0" xfId="0" applyFill="1" applyAlignment="1">
      <alignment horizontal="left" vertical="top"/>
    </xf>
    <xf numFmtId="8" fontId="0" fillId="0" borderId="0" xfId="0" applyNumberFormat="1" applyAlignment="1">
      <alignment horizontal="right" vertical="top" indent="1"/>
    </xf>
    <xf numFmtId="169" fontId="0" fillId="0" borderId="0" xfId="3" applyNumberFormat="1" applyFont="1" applyAlignment="1">
      <alignment horizontal="right" vertical="top" indent="1"/>
    </xf>
    <xf numFmtId="169" fontId="0" fillId="4" borderId="0" xfId="3" applyNumberFormat="1" applyFont="1" applyFill="1" applyAlignment="1">
      <alignment horizontal="right" vertical="top" indent="1"/>
    </xf>
    <xf numFmtId="169" fontId="6" fillId="0" borderId="0" xfId="3" applyNumberFormat="1" applyFont="1" applyAlignment="1">
      <alignment horizontal="right" vertical="top" indent="1"/>
    </xf>
    <xf numFmtId="169" fontId="0" fillId="0" borderId="0" xfId="3" applyNumberFormat="1" applyFont="1" applyAlignment="1">
      <alignment horizontal="right" vertical="top"/>
    </xf>
    <xf numFmtId="164" fontId="0" fillId="0" borderId="0" xfId="1" applyNumberFormat="1" applyFont="1" applyAlignment="1">
      <alignment horizontal="right" vertical="top"/>
    </xf>
    <xf numFmtId="44" fontId="0" fillId="0" borderId="0" xfId="0" applyNumberFormat="1" applyAlignment="1">
      <alignment horizontal="right" vertical="top"/>
    </xf>
  </cellXfs>
  <cellStyles count="5">
    <cellStyle name="Comma" xfId="1" builtinId="3"/>
    <cellStyle name="Currency" xfId="2" builtinId="4"/>
    <cellStyle name="Normal" xfId="0" builtinId="0"/>
    <cellStyle name="Normal 11 2" xfId="4" xr:uid="{2C8A94AC-76E7-4926-B3F2-A8F76413244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chartsheet" Target="chart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Bill Impact on</a:t>
            </a:r>
            <a:r>
              <a:rPr lang="en-US" sz="1400" baseline="0"/>
              <a:t> </a:t>
            </a:r>
            <a:r>
              <a:rPr lang="en-US" sz="1400"/>
              <a:t>Residential Rate 1A - 2 Block Structure and Flat Rate (Using Ph. II 24-00089-UT)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955523269805901E-2"/>
          <c:y val="7.7167450567573556E-2"/>
          <c:w val="0.90144424224701514"/>
          <c:h val="0.75506867634552943"/>
        </c:manualLayout>
      </c:layout>
      <c:scatterChart>
        <c:scatterStyle val="lineMarker"/>
        <c:varyColors val="0"/>
        <c:ser>
          <c:idx val="2"/>
          <c:order val="0"/>
          <c:tx>
            <c:v>% Change (Flat over Inclining)</c:v>
          </c:tx>
          <c:marker>
            <c:symbol val="none"/>
          </c:marker>
          <c:xVal>
            <c:numRef>
              <c:f>'Flat Rate'!$A$16:$A$67</c:f>
              <c:numCache>
                <c:formatCode>#,##0_);[Red]\(#,##0\)</c:formatCode>
                <c:ptCount val="52"/>
                <c:pt idx="0">
                  <c:v>1E-4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1000</c:v>
                </c:pt>
                <c:pt idx="20">
                  <c:v>1100</c:v>
                </c:pt>
                <c:pt idx="21">
                  <c:v>1333</c:v>
                </c:pt>
                <c:pt idx="22">
                  <c:v>1363</c:v>
                </c:pt>
                <c:pt idx="23">
                  <c:v>1400</c:v>
                </c:pt>
                <c:pt idx="24">
                  <c:v>1500</c:v>
                </c:pt>
                <c:pt idx="25">
                  <c:v>1600</c:v>
                </c:pt>
                <c:pt idx="26">
                  <c:v>1700</c:v>
                </c:pt>
                <c:pt idx="27">
                  <c:v>1800</c:v>
                </c:pt>
                <c:pt idx="28">
                  <c:v>1900</c:v>
                </c:pt>
                <c:pt idx="29">
                  <c:v>2000</c:v>
                </c:pt>
                <c:pt idx="30">
                  <c:v>2100</c:v>
                </c:pt>
                <c:pt idx="31">
                  <c:v>2200</c:v>
                </c:pt>
                <c:pt idx="32">
                  <c:v>2300</c:v>
                </c:pt>
                <c:pt idx="33">
                  <c:v>2400</c:v>
                </c:pt>
                <c:pt idx="34">
                  <c:v>2500</c:v>
                </c:pt>
                <c:pt idx="35">
                  <c:v>2600</c:v>
                </c:pt>
                <c:pt idx="36">
                  <c:v>2700</c:v>
                </c:pt>
                <c:pt idx="37">
                  <c:v>2800</c:v>
                </c:pt>
                <c:pt idx="38">
                  <c:v>2900</c:v>
                </c:pt>
                <c:pt idx="39">
                  <c:v>3000</c:v>
                </c:pt>
                <c:pt idx="40">
                  <c:v>3100</c:v>
                </c:pt>
                <c:pt idx="41">
                  <c:v>3200</c:v>
                </c:pt>
                <c:pt idx="42">
                  <c:v>3300</c:v>
                </c:pt>
                <c:pt idx="43">
                  <c:v>3400</c:v>
                </c:pt>
                <c:pt idx="44">
                  <c:v>3500</c:v>
                </c:pt>
                <c:pt idx="45">
                  <c:v>3600</c:v>
                </c:pt>
                <c:pt idx="46">
                  <c:v>3700</c:v>
                </c:pt>
                <c:pt idx="47">
                  <c:v>3800</c:v>
                </c:pt>
                <c:pt idx="48">
                  <c:v>3900</c:v>
                </c:pt>
                <c:pt idx="49">
                  <c:v>4000</c:v>
                </c:pt>
                <c:pt idx="50">
                  <c:v>4500</c:v>
                </c:pt>
                <c:pt idx="51">
                  <c:v>5000</c:v>
                </c:pt>
              </c:numCache>
            </c:numRef>
          </c:xVal>
          <c:yVal>
            <c:numRef>
              <c:f>'Flat Rate'!$J$16:$J$67</c:f>
              <c:numCache>
                <c:formatCode>0.00%</c:formatCode>
                <c:ptCount val="52"/>
                <c:pt idx="0">
                  <c:v>1.9762744685181133E-7</c:v>
                </c:pt>
                <c:pt idx="1">
                  <c:v>7.1820075078925738E-2</c:v>
                </c:pt>
                <c:pt idx="2">
                  <c:v>0.11282019306684998</c:v>
                </c:pt>
                <c:pt idx="3">
                  <c:v>0.1393342271351834</c:v>
                </c:pt>
                <c:pt idx="4">
                  <c:v>0.15788683158371231</c:v>
                </c:pt>
                <c:pt idx="5">
                  <c:v>0.17159580688248743</c:v>
                </c:pt>
                <c:pt idx="6">
                  <c:v>0.18213896422481279</c:v>
                </c:pt>
                <c:pt idx="7">
                  <c:v>0.19049941365309686</c:v>
                </c:pt>
                <c:pt idx="8">
                  <c:v>0.19729138988448081</c:v>
                </c:pt>
                <c:pt idx="9">
                  <c:v>0.20291842369556035</c:v>
                </c:pt>
                <c:pt idx="10">
                  <c:v>0.16291078202727816</c:v>
                </c:pt>
                <c:pt idx="11">
                  <c:v>0.13103400606453364</c:v>
                </c:pt>
                <c:pt idx="12">
                  <c:v>0.10503804933882144</c:v>
                </c:pt>
                <c:pt idx="13">
                  <c:v>8.343295648810134E-2</c:v>
                </c:pt>
                <c:pt idx="14">
                  <c:v>6.5192899068851728E-2</c:v>
                </c:pt>
                <c:pt idx="15">
                  <c:v>4.958851091728822E-2</c:v>
                </c:pt>
                <c:pt idx="16">
                  <c:v>3.6087008198391057E-2</c:v>
                </c:pt>
                <c:pt idx="17">
                  <c:v>2.4290140547649441E-2</c:v>
                </c:pt>
                <c:pt idx="18">
                  <c:v>1.3894248660671682E-2</c:v>
                </c:pt>
                <c:pt idx="19">
                  <c:v>-3.737096494963843E-2</c:v>
                </c:pt>
                <c:pt idx="20">
                  <c:v>-7.6325004061283841E-2</c:v>
                </c:pt>
                <c:pt idx="21">
                  <c:v>-0.13873046893358409</c:v>
                </c:pt>
                <c:pt idx="22">
                  <c:v>-0.14483708185133104</c:v>
                </c:pt>
                <c:pt idx="23">
                  <c:v>-0.15192312704065536</c:v>
                </c:pt>
                <c:pt idx="24">
                  <c:v>-0.16894635539720759</c:v>
                </c:pt>
                <c:pt idx="25">
                  <c:v>-0.18341512387266712</c:v>
                </c:pt>
                <c:pt idx="26">
                  <c:v>-0.19586427688280006</c:v>
                </c:pt>
                <c:pt idx="27">
                  <c:v>-0.20668908785969808</c:v>
                </c:pt>
                <c:pt idx="28">
                  <c:v>-0.21618799838833602</c:v>
                </c:pt>
                <c:pt idx="29">
                  <c:v>-0.22459055867888011</c:v>
                </c:pt>
                <c:pt idx="30">
                  <c:v>-0.23207622134376771</c:v>
                </c:pt>
                <c:pt idx="31">
                  <c:v>-0.23878730108657142</c:v>
                </c:pt>
                <c:pt idx="32">
                  <c:v>-0.24483810926239125</c:v>
                </c:pt>
                <c:pt idx="33">
                  <c:v>-0.25032151872972863</c:v>
                </c:pt>
                <c:pt idx="34">
                  <c:v>-0.25531376460856547</c:v>
                </c:pt>
                <c:pt idx="35">
                  <c:v>-0.25987801028831548</c:v>
                </c:pt>
                <c:pt idx="36">
                  <c:v>-0.26406703396208908</c:v>
                </c:pt>
                <c:pt idx="37">
                  <c:v>-0.26792527874859839</c:v>
                </c:pt>
                <c:pt idx="38">
                  <c:v>-0.27149043560732855</c:v>
                </c:pt>
                <c:pt idx="39">
                  <c:v>-0.27479467871977681</c:v>
                </c:pt>
                <c:pt idx="40">
                  <c:v>-0.27786563921352014</c:v>
                </c:pt>
                <c:pt idx="41">
                  <c:v>-0.28072717968086447</c:v>
                </c:pt>
                <c:pt idx="42">
                  <c:v>-0.28340001547028271</c:v>
                </c:pt>
                <c:pt idx="43">
                  <c:v>-0.28590221698780993</c:v>
                </c:pt>
                <c:pt idx="44">
                  <c:v>-0.28824961877318966</c:v>
                </c:pt>
                <c:pt idx="45">
                  <c:v>-0.29045615493106247</c:v>
                </c:pt>
                <c:pt idx="46">
                  <c:v>-0.29253413593441513</c:v>
                </c:pt>
                <c:pt idx="47">
                  <c:v>-0.29449447841689624</c:v>
                </c:pt>
                <c:pt idx="48">
                  <c:v>-0.29634689701245676</c:v>
                </c:pt>
                <c:pt idx="49">
                  <c:v>-0.29810006535941413</c:v>
                </c:pt>
                <c:pt idx="50">
                  <c:v>-0.3056233548579923</c:v>
                </c:pt>
                <c:pt idx="51">
                  <c:v>-0.31155704597883738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35-4065-BE4F-CD48FD26B0B1}"/>
            </c:ext>
          </c:extLst>
        </c:ser>
        <c:ser>
          <c:idx val="1"/>
          <c:order val="1"/>
          <c:tx>
            <c:v>2 Blocks</c:v>
          </c:tx>
          <c:marker>
            <c:symbol val="none"/>
          </c:marker>
          <c:xVal>
            <c:numRef>
              <c:f>'Flat Rate 2 Blocks'!$A$16:$A$67</c:f>
              <c:numCache>
                <c:formatCode>#,##0_);[Red]\(#,##0\)</c:formatCode>
                <c:ptCount val="52"/>
                <c:pt idx="0">
                  <c:v>1E-4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1000</c:v>
                </c:pt>
                <c:pt idx="20">
                  <c:v>1100</c:v>
                </c:pt>
                <c:pt idx="21">
                  <c:v>1333</c:v>
                </c:pt>
                <c:pt idx="22">
                  <c:v>1363</c:v>
                </c:pt>
                <c:pt idx="23">
                  <c:v>1400</c:v>
                </c:pt>
                <c:pt idx="24">
                  <c:v>1500</c:v>
                </c:pt>
                <c:pt idx="25">
                  <c:v>1600</c:v>
                </c:pt>
                <c:pt idx="26">
                  <c:v>1700</c:v>
                </c:pt>
                <c:pt idx="27">
                  <c:v>1800</c:v>
                </c:pt>
                <c:pt idx="28">
                  <c:v>1900</c:v>
                </c:pt>
                <c:pt idx="29">
                  <c:v>2000</c:v>
                </c:pt>
                <c:pt idx="30">
                  <c:v>2100</c:v>
                </c:pt>
                <c:pt idx="31">
                  <c:v>2200</c:v>
                </c:pt>
                <c:pt idx="32">
                  <c:v>2300</c:v>
                </c:pt>
                <c:pt idx="33">
                  <c:v>2400</c:v>
                </c:pt>
                <c:pt idx="34">
                  <c:v>2500</c:v>
                </c:pt>
                <c:pt idx="35">
                  <c:v>2600</c:v>
                </c:pt>
                <c:pt idx="36">
                  <c:v>2700</c:v>
                </c:pt>
                <c:pt idx="37">
                  <c:v>2800</c:v>
                </c:pt>
                <c:pt idx="38">
                  <c:v>2900</c:v>
                </c:pt>
                <c:pt idx="39">
                  <c:v>3000</c:v>
                </c:pt>
                <c:pt idx="40">
                  <c:v>3100</c:v>
                </c:pt>
                <c:pt idx="41">
                  <c:v>3200</c:v>
                </c:pt>
                <c:pt idx="42">
                  <c:v>3300</c:v>
                </c:pt>
                <c:pt idx="43">
                  <c:v>3400</c:v>
                </c:pt>
                <c:pt idx="44">
                  <c:v>3500</c:v>
                </c:pt>
                <c:pt idx="45">
                  <c:v>3600</c:v>
                </c:pt>
                <c:pt idx="46">
                  <c:v>3700</c:v>
                </c:pt>
                <c:pt idx="47">
                  <c:v>3800</c:v>
                </c:pt>
                <c:pt idx="48">
                  <c:v>3900</c:v>
                </c:pt>
                <c:pt idx="49">
                  <c:v>4000</c:v>
                </c:pt>
                <c:pt idx="50">
                  <c:v>4500</c:v>
                </c:pt>
                <c:pt idx="51">
                  <c:v>5000</c:v>
                </c:pt>
              </c:numCache>
            </c:numRef>
          </c:xVal>
          <c:yVal>
            <c:numRef>
              <c:f>'Flat Rate 2 Blocks'!$J$16:$J$67</c:f>
              <c:numCache>
                <c:formatCode>0.00%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1.3188751458037551E-2</c:v>
                </c:pt>
                <c:pt idx="11">
                  <c:v>2.3697115808579028E-2</c:v>
                </c:pt>
                <c:pt idx="12">
                  <c:v>3.2266833939231132E-2</c:v>
                </c:pt>
                <c:pt idx="13">
                  <c:v>3.9389078289412627E-2</c:v>
                </c:pt>
                <c:pt idx="14">
                  <c:v>4.540201916399389E-2</c:v>
                </c:pt>
                <c:pt idx="15">
                  <c:v>5.0546096355349013E-2</c:v>
                </c:pt>
                <c:pt idx="16">
                  <c:v>5.4996945149336396E-2</c:v>
                </c:pt>
                <c:pt idx="17">
                  <c:v>5.8885851091831976E-2</c:v>
                </c:pt>
                <c:pt idx="18">
                  <c:v>6.2312917236314824E-2</c:v>
                </c:pt>
                <c:pt idx="19">
                  <c:v>3.1861852687570247E-2</c:v>
                </c:pt>
                <c:pt idx="20">
                  <c:v>8.7235123611291154E-3</c:v>
                </c:pt>
                <c:pt idx="21">
                  <c:v>-2.8344758795721847E-2</c:v>
                </c:pt>
                <c:pt idx="22">
                  <c:v>-3.1972030605140644E-2</c:v>
                </c:pt>
                <c:pt idx="23">
                  <c:v>-3.6181076159805703E-2</c:v>
                </c:pt>
                <c:pt idx="24">
                  <c:v>-4.6292716958843516E-2</c:v>
                </c:pt>
                <c:pt idx="25">
                  <c:v>-5.4887032124214419E-2</c:v>
                </c:pt>
                <c:pt idx="26">
                  <c:v>-6.2281714311055336E-2</c:v>
                </c:pt>
                <c:pt idx="27">
                  <c:v>-6.8711552296148559E-2</c:v>
                </c:pt>
                <c:pt idx="28">
                  <c:v>-7.4353817631255481E-2</c:v>
                </c:pt>
                <c:pt idx="29">
                  <c:v>-7.9344861026237501E-2</c:v>
                </c:pt>
                <c:pt idx="30">
                  <c:v>-8.3791275679482413E-2</c:v>
                </c:pt>
                <c:pt idx="31">
                  <c:v>-8.7777595213685777E-2</c:v>
                </c:pt>
                <c:pt idx="32">
                  <c:v>-9.1371719520561001E-2</c:v>
                </c:pt>
                <c:pt idx="33">
                  <c:v>-9.462881422236713E-2</c:v>
                </c:pt>
                <c:pt idx="34">
                  <c:v>-9.7594162277975016E-2</c:v>
                </c:pt>
                <c:pt idx="35">
                  <c:v>-0.10030528215873658</c:v>
                </c:pt>
                <c:pt idx="36">
                  <c:v>-0.10279352362508354</c:v>
                </c:pt>
                <c:pt idx="37">
                  <c:v>-0.10508528548005058</c:v>
                </c:pt>
                <c:pt idx="38">
                  <c:v>-0.1072029558063039</c:v>
                </c:pt>
                <c:pt idx="39">
                  <c:v>-0.1091656457712139</c:v>
                </c:pt>
                <c:pt idx="40">
                  <c:v>-0.11098976800997917</c:v>
                </c:pt>
                <c:pt idx="41">
                  <c:v>-0.11268949668257011</c:v>
                </c:pt>
                <c:pt idx="42">
                  <c:v>-0.11427713651511751</c:v>
                </c:pt>
                <c:pt idx="43">
                  <c:v>-0.11576342116231264</c:v>
                </c:pt>
                <c:pt idx="44">
                  <c:v>-0.1171577561948709</c:v>
                </c:pt>
                <c:pt idx="45">
                  <c:v>-0.11846841834256572</c:v>
                </c:pt>
                <c:pt idx="46">
                  <c:v>-0.11970271991292758</c:v>
                </c:pt>
                <c:pt idx="47">
                  <c:v>-0.12086714528576348</c:v>
                </c:pt>
                <c:pt idx="48">
                  <c:v>-0.1219674648641329</c:v>
                </c:pt>
                <c:pt idx="49">
                  <c:v>-0.12300883070928137</c:v>
                </c:pt>
                <c:pt idx="50">
                  <c:v>-0.12747759535506087</c:v>
                </c:pt>
                <c:pt idx="51">
                  <c:v>-0.13100215321034758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35-4065-BE4F-CD48FD26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27392"/>
        <c:axId val="152829312"/>
      </c:scatterChart>
      <c:valAx>
        <c:axId val="152827392"/>
        <c:scaling>
          <c:orientation val="minMax"/>
          <c:max val="3000"/>
          <c:min val="0"/>
        </c:scaling>
        <c:delete val="0"/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Ave. kWh /Month </a:t>
                </a:r>
              </a:p>
            </c:rich>
          </c:tx>
          <c:layout>
            <c:manualLayout>
              <c:xMode val="edge"/>
              <c:yMode val="edge"/>
              <c:x val="0.49276542835670445"/>
              <c:y val="0.8627758486207151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sz="1050"/>
            </a:pPr>
            <a:endParaRPr lang="en-US"/>
          </a:p>
        </c:txPr>
        <c:crossAx val="152829312"/>
        <c:crosses val="autoZero"/>
        <c:crossBetween val="midCat"/>
        <c:majorUnit val="100"/>
      </c:valAx>
      <c:valAx>
        <c:axId val="152829312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% Change to Bill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152827392"/>
        <c:crosses val="autoZero"/>
        <c:crossBetween val="midCat"/>
        <c:majorUnit val="5.000000000000001E-2"/>
      </c:valAx>
    </c:plotArea>
    <c:legend>
      <c:legendPos val="b"/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/>
            </a:pPr>
            <a:r>
              <a:rPr lang="en-US" sz="2200"/>
              <a:t>Economics of Residential Rate 1A vs TOD (Phase II)</a:t>
            </a:r>
          </a:p>
          <a:p>
            <a:pPr>
              <a:defRPr sz="2200"/>
            </a:pPr>
            <a:r>
              <a:rPr lang="en-US" sz="1400"/>
              <a:t>On-Peak Ratio under which Residential Power customers are</a:t>
            </a:r>
            <a:r>
              <a:rPr lang="en-US" sz="1400" baseline="0"/>
              <a:t> better off</a:t>
            </a:r>
          </a:p>
        </c:rich>
      </c:tx>
      <c:layout>
        <c:manualLayout>
          <c:xMode val="edge"/>
          <c:yMode val="edge"/>
          <c:x val="0.1957276001924679"/>
          <c:y val="3.03075369431340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489603559249417E-2"/>
          <c:y val="0.14594491941744836"/>
          <c:w val="0.90144424224701514"/>
          <c:h val="0.59526208786070334"/>
        </c:manualLayout>
      </c:layout>
      <c:scatterChart>
        <c:scatterStyle val="lineMarker"/>
        <c:varyColors val="0"/>
        <c:ser>
          <c:idx val="0"/>
          <c:order val="0"/>
          <c:tx>
            <c:v>Current Phase II Approved</c:v>
          </c:tx>
          <c:marker>
            <c:symbol val="none"/>
          </c:marker>
          <c:xVal>
            <c:numRef>
              <c:f>'1A vs TOD Ph2'!$A$23:$A$61</c:f>
              <c:numCache>
                <c:formatCode>#,##0_);[Red]\(#,##0\)</c:formatCode>
                <c:ptCount val="39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1000</c:v>
                </c:pt>
                <c:pt idx="19">
                  <c:v>1100</c:v>
                </c:pt>
                <c:pt idx="20">
                  <c:v>1200</c:v>
                </c:pt>
                <c:pt idx="21">
                  <c:v>1300</c:v>
                </c:pt>
                <c:pt idx="22">
                  <c:v>1400</c:v>
                </c:pt>
                <c:pt idx="23">
                  <c:v>1500</c:v>
                </c:pt>
                <c:pt idx="24">
                  <c:v>1600</c:v>
                </c:pt>
                <c:pt idx="25">
                  <c:v>1700</c:v>
                </c:pt>
                <c:pt idx="26">
                  <c:v>1800</c:v>
                </c:pt>
                <c:pt idx="27">
                  <c:v>1900</c:v>
                </c:pt>
                <c:pt idx="28">
                  <c:v>2000</c:v>
                </c:pt>
                <c:pt idx="29">
                  <c:v>2100</c:v>
                </c:pt>
                <c:pt idx="30">
                  <c:v>2200</c:v>
                </c:pt>
                <c:pt idx="31">
                  <c:v>2300</c:v>
                </c:pt>
                <c:pt idx="32">
                  <c:v>2400</c:v>
                </c:pt>
                <c:pt idx="33">
                  <c:v>2500</c:v>
                </c:pt>
                <c:pt idx="34">
                  <c:v>2600</c:v>
                </c:pt>
                <c:pt idx="35">
                  <c:v>2700</c:v>
                </c:pt>
                <c:pt idx="36">
                  <c:v>2800</c:v>
                </c:pt>
                <c:pt idx="37">
                  <c:v>2900</c:v>
                </c:pt>
                <c:pt idx="38">
                  <c:v>3000</c:v>
                </c:pt>
              </c:numCache>
            </c:numRef>
          </c:xVal>
          <c:yVal>
            <c:numRef>
              <c:f>'1A vs TOD Ph2'!$E$23:$E$61</c:f>
              <c:numCache>
                <c:formatCode>0.0%</c:formatCode>
                <c:ptCount val="39"/>
                <c:pt idx="0">
                  <c:v>1.3763984927748253E-2</c:v>
                </c:pt>
                <c:pt idx="1">
                  <c:v>1.3763984927748253E-2</c:v>
                </c:pt>
                <c:pt idx="2">
                  <c:v>1.3763984927748432E-2</c:v>
                </c:pt>
                <c:pt idx="3">
                  <c:v>1.3763984927748361E-2</c:v>
                </c:pt>
                <c:pt idx="4">
                  <c:v>1.3763984927748361E-2</c:v>
                </c:pt>
                <c:pt idx="5">
                  <c:v>1.3763984927748288E-2</c:v>
                </c:pt>
                <c:pt idx="6">
                  <c:v>1.3763984927748359E-2</c:v>
                </c:pt>
                <c:pt idx="7">
                  <c:v>1.3763984927748361E-2</c:v>
                </c:pt>
                <c:pt idx="8">
                  <c:v>1.3763984927748314E-2</c:v>
                </c:pt>
                <c:pt idx="9">
                  <c:v>4.0036470933032121E-2</c:v>
                </c:pt>
                <c:pt idx="10">
                  <c:v>6.1532141300991605E-2</c:v>
                </c:pt>
                <c:pt idx="11">
                  <c:v>7.9445199940957695E-2</c:v>
                </c:pt>
                <c:pt idx="12">
                  <c:v>9.4602403405544586E-2</c:v>
                </c:pt>
                <c:pt idx="13">
                  <c:v>0.10759429208947602</c:v>
                </c:pt>
                <c:pt idx="14">
                  <c:v>0.1188539289488835</c:v>
                </c:pt>
                <c:pt idx="15">
                  <c:v>0.12870611120086478</c:v>
                </c:pt>
                <c:pt idx="16">
                  <c:v>0.13739921318790718</c:v>
                </c:pt>
                <c:pt idx="17">
                  <c:v>0.14512641495416717</c:v>
                </c:pt>
                <c:pt idx="18">
                  <c:v>0.18477938177150902</c:v>
                </c:pt>
                <c:pt idx="19">
                  <c:v>0.21722271825842507</c:v>
                </c:pt>
                <c:pt idx="20">
                  <c:v>0.24425883199752191</c:v>
                </c:pt>
                <c:pt idx="21">
                  <c:v>0.26713554362291125</c:v>
                </c:pt>
                <c:pt idx="22">
                  <c:v>0.28674415358753097</c:v>
                </c:pt>
                <c:pt idx="23">
                  <c:v>0.30373828222353466</c:v>
                </c:pt>
                <c:pt idx="24">
                  <c:v>0.31860814478003779</c:v>
                </c:pt>
                <c:pt idx="25">
                  <c:v>0.3317286117416583</c:v>
                </c:pt>
                <c:pt idx="26">
                  <c:v>0.34339124904087642</c:v>
                </c:pt>
                <c:pt idx="27">
                  <c:v>0.35382624030859811</c:v>
                </c:pt>
                <c:pt idx="28">
                  <c:v>0.3632177324495473</c:v>
                </c:pt>
                <c:pt idx="29">
                  <c:v>0.37171479676754926</c:v>
                </c:pt>
                <c:pt idx="30">
                  <c:v>0.37943940069300547</c:v>
                </c:pt>
                <c:pt idx="31">
                  <c:v>0.38649229992929157</c:v>
                </c:pt>
                <c:pt idx="32">
                  <c:v>0.39295745756255385</c:v>
                </c:pt>
                <c:pt idx="33">
                  <c:v>0.398905402585155</c:v>
                </c:pt>
                <c:pt idx="34">
                  <c:v>0.40439581337524855</c:v>
                </c:pt>
                <c:pt idx="35">
                  <c:v>0.40947952706977947</c:v>
                </c:pt>
                <c:pt idx="36">
                  <c:v>0.41420011835755832</c:v>
                </c:pt>
                <c:pt idx="37">
                  <c:v>0.41859515162549032</c:v>
                </c:pt>
                <c:pt idx="38">
                  <c:v>0.42269718267556022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3-40FF-B14B-928CFF0E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27392"/>
        <c:axId val="152829312"/>
      </c:scatterChart>
      <c:valAx>
        <c:axId val="152827392"/>
        <c:scaling>
          <c:orientation val="minMax"/>
          <c:max val="3000"/>
          <c:min val="0"/>
        </c:scaling>
        <c:delete val="0"/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Ave. kWh/Month </a:t>
                </a:r>
              </a:p>
            </c:rich>
          </c:tx>
          <c:layout>
            <c:manualLayout>
              <c:xMode val="edge"/>
              <c:yMode val="edge"/>
              <c:x val="0.4297316291525326"/>
              <c:y val="0.81220410538981214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sz="1200" b="1"/>
            </a:pPr>
            <a:endParaRPr lang="en-US"/>
          </a:p>
        </c:txPr>
        <c:crossAx val="152829312"/>
        <c:crosses val="autoZero"/>
        <c:crossBetween val="midCat"/>
        <c:majorUnit val="100"/>
      </c:valAx>
      <c:valAx>
        <c:axId val="152829312"/>
        <c:scaling>
          <c:orientation val="minMax"/>
          <c:max val="0.5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On-Peak Ratio (On-Peak kWh /Total kWh)</a:t>
                </a:r>
              </a:p>
            </c:rich>
          </c:tx>
          <c:layout>
            <c:manualLayout>
              <c:xMode val="edge"/>
              <c:yMode val="edge"/>
              <c:x val="8.5112636718486217E-3"/>
              <c:y val="0.2858712600555926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52827392"/>
        <c:crosses val="autoZero"/>
        <c:crossBetween val="midCat"/>
        <c:majorUnit val="5.000000000000001E-2"/>
        <c:minorUnit val="1.0000000000000002E-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Economics of Residential  </a:t>
            </a:r>
            <a:r>
              <a:rPr lang="en-US" u="sng"/>
              <a:t>FLAT</a:t>
            </a:r>
            <a:r>
              <a:rPr lang="en-US"/>
              <a:t> Rate 1A vs TOD (Phase II)</a:t>
            </a:r>
          </a:p>
          <a:p>
            <a:pPr>
              <a:defRPr/>
            </a:pPr>
            <a:r>
              <a:rPr lang="en-US" sz="1400"/>
              <a:t>On-Peak Ratio under which Residential Power customers are</a:t>
            </a:r>
            <a:r>
              <a:rPr lang="en-US" sz="1400" baseline="0"/>
              <a:t> better off</a:t>
            </a:r>
          </a:p>
        </c:rich>
      </c:tx>
      <c:layout>
        <c:manualLayout>
          <c:xMode val="edge"/>
          <c:yMode val="edge"/>
          <c:x val="0.19377305693274013"/>
          <c:y val="1.01143366022550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955523269805901E-2"/>
          <c:y val="0.13987633750155498"/>
          <c:w val="0.90144424224701514"/>
          <c:h val="0.59526208786070334"/>
        </c:manualLayout>
      </c:layout>
      <c:scatterChart>
        <c:scatterStyle val="lineMarker"/>
        <c:varyColors val="0"/>
        <c:ser>
          <c:idx val="1"/>
          <c:order val="0"/>
          <c:tx>
            <c:v>OPR for Flat Residential 1A vs TOD</c:v>
          </c:tx>
          <c:spPr>
            <a:ln w="34925"/>
          </c:spPr>
          <c:marker>
            <c:symbol val="none"/>
          </c:marker>
          <c:xVal>
            <c:numRef>
              <c:f>'1A FLAT vs TOD Ph2'!$A$23:$A$61</c:f>
              <c:numCache>
                <c:formatCode>#,##0_);[Red]\(#,##0\)</c:formatCode>
                <c:ptCount val="39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1000</c:v>
                </c:pt>
                <c:pt idx="19">
                  <c:v>1100</c:v>
                </c:pt>
                <c:pt idx="20">
                  <c:v>1200</c:v>
                </c:pt>
                <c:pt idx="21">
                  <c:v>1300</c:v>
                </c:pt>
                <c:pt idx="22">
                  <c:v>1400</c:v>
                </c:pt>
                <c:pt idx="23">
                  <c:v>1500</c:v>
                </c:pt>
                <c:pt idx="24">
                  <c:v>1600</c:v>
                </c:pt>
                <c:pt idx="25">
                  <c:v>1700</c:v>
                </c:pt>
                <c:pt idx="26">
                  <c:v>1800</c:v>
                </c:pt>
                <c:pt idx="27">
                  <c:v>1900</c:v>
                </c:pt>
                <c:pt idx="28">
                  <c:v>2000</c:v>
                </c:pt>
                <c:pt idx="29">
                  <c:v>2100</c:v>
                </c:pt>
                <c:pt idx="30">
                  <c:v>2200</c:v>
                </c:pt>
                <c:pt idx="31">
                  <c:v>2300</c:v>
                </c:pt>
                <c:pt idx="32">
                  <c:v>2400</c:v>
                </c:pt>
                <c:pt idx="33">
                  <c:v>2500</c:v>
                </c:pt>
                <c:pt idx="34">
                  <c:v>2600</c:v>
                </c:pt>
                <c:pt idx="35">
                  <c:v>2700</c:v>
                </c:pt>
                <c:pt idx="36">
                  <c:v>2800</c:v>
                </c:pt>
                <c:pt idx="37">
                  <c:v>2900</c:v>
                </c:pt>
                <c:pt idx="38">
                  <c:v>3000</c:v>
                </c:pt>
              </c:numCache>
            </c:numRef>
          </c:xVal>
          <c:yVal>
            <c:numRef>
              <c:f>'1A FLAT vs TOD Ph2'!$E$23:$E$61</c:f>
              <c:numCache>
                <c:formatCode>0.0%</c:formatCode>
                <c:ptCount val="39"/>
                <c:pt idx="0">
                  <c:v>0.15555254833216539</c:v>
                </c:pt>
                <c:pt idx="1">
                  <c:v>0.15555254833216539</c:v>
                </c:pt>
                <c:pt idx="2">
                  <c:v>0.15555254833216556</c:v>
                </c:pt>
                <c:pt idx="3">
                  <c:v>0.15555254833216559</c:v>
                </c:pt>
                <c:pt idx="4">
                  <c:v>0.15555254833216547</c:v>
                </c:pt>
                <c:pt idx="5">
                  <c:v>0.15555254833216556</c:v>
                </c:pt>
                <c:pt idx="6">
                  <c:v>0.15555254833216547</c:v>
                </c:pt>
                <c:pt idx="7">
                  <c:v>0.1555525483321655</c:v>
                </c:pt>
                <c:pt idx="8">
                  <c:v>0.15555254833216545</c:v>
                </c:pt>
                <c:pt idx="9">
                  <c:v>0.15555254833216556</c:v>
                </c:pt>
                <c:pt idx="10">
                  <c:v>0.15555254833216545</c:v>
                </c:pt>
                <c:pt idx="11">
                  <c:v>0.15555254833216556</c:v>
                </c:pt>
                <c:pt idx="12">
                  <c:v>0.15555254833216531</c:v>
                </c:pt>
                <c:pt idx="13">
                  <c:v>0.15555254833216536</c:v>
                </c:pt>
                <c:pt idx="14">
                  <c:v>0.15555254833216542</c:v>
                </c:pt>
                <c:pt idx="15">
                  <c:v>0.15555254833216539</c:v>
                </c:pt>
                <c:pt idx="16">
                  <c:v>0.15555254833216547</c:v>
                </c:pt>
                <c:pt idx="17">
                  <c:v>0.15555254833216545</c:v>
                </c:pt>
                <c:pt idx="18">
                  <c:v>0.15555254833216547</c:v>
                </c:pt>
                <c:pt idx="19">
                  <c:v>0.15555254833216536</c:v>
                </c:pt>
                <c:pt idx="20">
                  <c:v>0.15555254833216556</c:v>
                </c:pt>
                <c:pt idx="21">
                  <c:v>0.15555254833216545</c:v>
                </c:pt>
                <c:pt idx="22">
                  <c:v>0.15555254833216547</c:v>
                </c:pt>
                <c:pt idx="23">
                  <c:v>0.15555254833216553</c:v>
                </c:pt>
                <c:pt idx="24">
                  <c:v>0.15555254833216539</c:v>
                </c:pt>
                <c:pt idx="25">
                  <c:v>0.15555254833216547</c:v>
                </c:pt>
                <c:pt idx="26">
                  <c:v>0.15555254833216545</c:v>
                </c:pt>
                <c:pt idx="27">
                  <c:v>0.1555525483321655</c:v>
                </c:pt>
                <c:pt idx="28">
                  <c:v>0.15555254833216547</c:v>
                </c:pt>
                <c:pt idx="29">
                  <c:v>0.15555254833216556</c:v>
                </c:pt>
                <c:pt idx="30">
                  <c:v>0.15555254833216536</c:v>
                </c:pt>
                <c:pt idx="31">
                  <c:v>0.15555254833216542</c:v>
                </c:pt>
                <c:pt idx="32">
                  <c:v>0.15555254833216556</c:v>
                </c:pt>
                <c:pt idx="33">
                  <c:v>0.15555254833216539</c:v>
                </c:pt>
                <c:pt idx="34">
                  <c:v>0.15555254833216559</c:v>
                </c:pt>
                <c:pt idx="35">
                  <c:v>0.15555254833216542</c:v>
                </c:pt>
                <c:pt idx="36">
                  <c:v>0.15555254833216547</c:v>
                </c:pt>
                <c:pt idx="37">
                  <c:v>0.15555254833216547</c:v>
                </c:pt>
                <c:pt idx="38">
                  <c:v>0.15555254833216553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37-4839-AD14-08BF0910C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27392"/>
        <c:axId val="152829312"/>
      </c:scatterChart>
      <c:valAx>
        <c:axId val="152827392"/>
        <c:scaling>
          <c:orientation val="minMax"/>
          <c:max val="3000"/>
          <c:min val="0"/>
        </c:scaling>
        <c:delete val="0"/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kWh </a:t>
                </a:r>
              </a:p>
            </c:rich>
          </c:tx>
          <c:layout>
            <c:manualLayout>
              <c:xMode val="edge"/>
              <c:yMode val="edge"/>
              <c:x val="0.51475395376914779"/>
              <c:y val="0.81220415531588019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sz="1000" b="1"/>
            </a:pPr>
            <a:endParaRPr lang="en-US"/>
          </a:p>
        </c:txPr>
        <c:crossAx val="152829312"/>
        <c:crosses val="autoZero"/>
        <c:crossBetween val="midCat"/>
        <c:majorUnit val="100"/>
      </c:valAx>
      <c:valAx>
        <c:axId val="152829312"/>
        <c:scaling>
          <c:orientation val="minMax"/>
          <c:max val="0.5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On-Peak Ratio (On-Peak kWh /Total kWh)</a:t>
                </a:r>
              </a:p>
            </c:rich>
          </c:tx>
          <c:layout>
            <c:manualLayout>
              <c:xMode val="edge"/>
              <c:yMode val="edge"/>
              <c:x val="8.5112636718486217E-3"/>
              <c:y val="0.2858712600555926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152827392"/>
        <c:crosses val="autoZero"/>
        <c:crossBetween val="midCat"/>
        <c:majorUnit val="5.000000000000001E-2"/>
        <c:minorUnit val="1.0000000000000002E-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F9A3348-EC52-450C-9FC0-86185FE7FB15}">
  <sheetPr>
    <tabColor theme="2" tint="-9.9978637043366805E-2"/>
  </sheetPr>
  <sheetViews>
    <sheetView tabSelected="1" zoomScale="12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D942EBE-7E81-4BF2-B372-5C70AC4F0913}">
  <sheetPr>
    <tabColor theme="2" tint="-9.9978637043366805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559D78-037D-447B-9901-9EEFA53FA46E}">
  <sheetPr>
    <tabColor theme="2" tint="-9.9978637043366805E-2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CA608E-A667-3FFB-60E0-585388DD0D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81F5DC-8F42-A93D-F4E8-FA45447A6D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0.07744</cdr:x>
      <cdr:y>0.56596</cdr:y>
    </cdr:from>
    <cdr:to>
      <cdr:x>0.97132</cdr:x>
      <cdr:y>0.5686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22E79FB-EE4B-BC99-ED23-D8BB155620C8}"/>
            </a:ext>
          </a:extLst>
        </cdr:cNvPr>
        <cdr:cNvCxnSpPr/>
      </cdr:nvCxnSpPr>
      <cdr:spPr>
        <a:xfrm xmlns:a="http://schemas.openxmlformats.org/drawingml/2006/main">
          <a:off x="670910" y="3553248"/>
          <a:ext cx="7744227" cy="165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C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0.82983</cdr:x>
      <cdr:y>0.52902</cdr:y>
    </cdr:from>
    <cdr:to>
      <cdr:x>0.99231</cdr:x>
      <cdr:y>0.6907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69C37F1-8155-4EE0-8D46-7D9FA3399C00}"/>
            </a:ext>
          </a:extLst>
        </cdr:cNvPr>
        <cdr:cNvSpPr txBox="1"/>
      </cdr:nvSpPr>
      <cdr:spPr>
        <a:xfrm xmlns:a="http://schemas.openxmlformats.org/drawingml/2006/main">
          <a:off x="7192759" y="3319386"/>
          <a:ext cx="1408316" cy="1014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 kern="1200"/>
            <a:t>Ave. OPR= ~15%</a:t>
          </a:r>
        </a:p>
      </cdr:txBody>
    </cdr:sp>
  </cdr:relSizeAnchor>
  <cdr:relSizeAnchor xmlns:cdr="http://schemas.openxmlformats.org/drawingml/2006/chartDrawing">
    <cdr:from>
      <cdr:x>0.39592</cdr:x>
      <cdr:y>0.51469</cdr:y>
    </cdr:from>
    <cdr:to>
      <cdr:x>0.47718</cdr:x>
      <cdr:y>0.62946</cdr:y>
    </cdr:to>
    <cdr:sp macro="" textlink="">
      <cdr:nvSpPr>
        <cdr:cNvPr id="2" name="Arrow: Up 1">
          <a:extLst xmlns:a="http://schemas.openxmlformats.org/drawingml/2006/main">
            <a:ext uri="{FF2B5EF4-FFF2-40B4-BE49-F238E27FC236}">
              <a16:creationId xmlns:a16="http://schemas.microsoft.com/office/drawing/2014/main" id="{16A9E7A9-96F3-BC52-5BE6-C17DA6299C01}"/>
            </a:ext>
          </a:extLst>
        </cdr:cNvPr>
        <cdr:cNvSpPr/>
      </cdr:nvSpPr>
      <cdr:spPr>
        <a:xfrm xmlns:a="http://schemas.openxmlformats.org/drawingml/2006/main" rot="8937472">
          <a:off x="3430105" y="3231324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0.81753</cdr:x>
      <cdr:y>0.28118</cdr:y>
    </cdr:from>
    <cdr:to>
      <cdr:x>0.89879</cdr:x>
      <cdr:y>0.39595</cdr:y>
    </cdr:to>
    <cdr:sp macro="" textlink="">
      <cdr:nvSpPr>
        <cdr:cNvPr id="5" name="Arrow: Up 4">
          <a:extLst xmlns:a="http://schemas.openxmlformats.org/drawingml/2006/main">
            <a:ext uri="{FF2B5EF4-FFF2-40B4-BE49-F238E27FC236}">
              <a16:creationId xmlns:a16="http://schemas.microsoft.com/office/drawing/2014/main" id="{14D67179-588A-FEF6-6698-D46ECF211352}"/>
            </a:ext>
          </a:extLst>
        </cdr:cNvPr>
        <cdr:cNvSpPr/>
      </cdr:nvSpPr>
      <cdr:spPr>
        <a:xfrm xmlns:a="http://schemas.openxmlformats.org/drawingml/2006/main" rot="9383346">
          <a:off x="7082735" y="1765300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0.55366</cdr:x>
      <cdr:y>0.19279</cdr:y>
    </cdr:from>
    <cdr:to>
      <cdr:x>0.63493</cdr:x>
      <cdr:y>0.30756</cdr:y>
    </cdr:to>
    <cdr:sp macro="" textlink="">
      <cdr:nvSpPr>
        <cdr:cNvPr id="8" name="Arrow: Up 7">
          <a:extLst xmlns:a="http://schemas.openxmlformats.org/drawingml/2006/main">
            <a:ext uri="{FF2B5EF4-FFF2-40B4-BE49-F238E27FC236}">
              <a16:creationId xmlns:a16="http://schemas.microsoft.com/office/drawing/2014/main" id="{7958826F-4CBE-0D06-85CE-BA8DDF12E60D}"/>
            </a:ext>
          </a:extLst>
        </cdr:cNvPr>
        <cdr:cNvSpPr/>
      </cdr:nvSpPr>
      <cdr:spPr>
        <a:xfrm xmlns:a="http://schemas.openxmlformats.org/drawingml/2006/main" rot="19854700">
          <a:off x="4796735" y="1210366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0.25921</cdr:x>
      <cdr:y>0.43289</cdr:y>
    </cdr:from>
    <cdr:to>
      <cdr:x>0.34047</cdr:x>
      <cdr:y>0.54767</cdr:y>
    </cdr:to>
    <cdr:sp macro="" textlink="">
      <cdr:nvSpPr>
        <cdr:cNvPr id="9" name="Arrow: Up 8">
          <a:extLst xmlns:a="http://schemas.openxmlformats.org/drawingml/2006/main">
            <a:ext uri="{FF2B5EF4-FFF2-40B4-BE49-F238E27FC236}">
              <a16:creationId xmlns:a16="http://schemas.microsoft.com/office/drawing/2014/main" id="{D7D24295-BFF2-19A5-652B-115EEBF84229}"/>
            </a:ext>
          </a:extLst>
        </cdr:cNvPr>
        <cdr:cNvSpPr/>
      </cdr:nvSpPr>
      <cdr:spPr>
        <a:xfrm xmlns:a="http://schemas.openxmlformats.org/drawingml/2006/main" rot="19355328">
          <a:off x="2245692" y="2717800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0.66922</cdr:x>
      <cdr:y>0.36807</cdr:y>
    </cdr:from>
    <cdr:to>
      <cdr:x>0.68929</cdr:x>
      <cdr:y>0.39314</cdr:y>
    </cdr:to>
    <cdr:sp macro="" textlink="">
      <cdr:nvSpPr>
        <cdr:cNvPr id="10" name="Oval 9">
          <a:extLst xmlns:a="http://schemas.openxmlformats.org/drawingml/2006/main">
            <a:ext uri="{FF2B5EF4-FFF2-40B4-BE49-F238E27FC236}">
              <a16:creationId xmlns:a16="http://schemas.microsoft.com/office/drawing/2014/main" id="{D2D826FD-2CD0-47E4-118A-B0A1FF29044B}"/>
            </a:ext>
          </a:extLst>
        </cdr:cNvPr>
        <cdr:cNvSpPr/>
      </cdr:nvSpPr>
      <cdr:spPr>
        <a:xfrm xmlns:a="http://schemas.openxmlformats.org/drawingml/2006/main">
          <a:off x="5797826" y="2310848"/>
          <a:ext cx="173935" cy="157369"/>
        </a:xfrm>
        <a:prstGeom xmlns:a="http://schemas.openxmlformats.org/drawingml/2006/main" prst="ellipse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rgbClr val="FFC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0.24678</cdr:x>
      <cdr:y>0.60704</cdr:y>
    </cdr:from>
    <cdr:to>
      <cdr:x>0.26686</cdr:x>
      <cdr:y>0.6321</cdr:y>
    </cdr:to>
    <cdr:sp macro="" textlink="">
      <cdr:nvSpPr>
        <cdr:cNvPr id="11" name="Oval 10">
          <a:extLst xmlns:a="http://schemas.openxmlformats.org/drawingml/2006/main">
            <a:ext uri="{FF2B5EF4-FFF2-40B4-BE49-F238E27FC236}">
              <a16:creationId xmlns:a16="http://schemas.microsoft.com/office/drawing/2014/main" id="{E4435781-ABF5-BD5E-E940-F4BFE03F458B}"/>
            </a:ext>
          </a:extLst>
        </cdr:cNvPr>
        <cdr:cNvSpPr/>
      </cdr:nvSpPr>
      <cdr:spPr>
        <a:xfrm xmlns:a="http://schemas.openxmlformats.org/drawingml/2006/main">
          <a:off x="2138018" y="3811105"/>
          <a:ext cx="173935" cy="157369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99000"/>
          </a:srgbClr>
        </a:solidFill>
        <a:ln xmlns:a="http://schemas.openxmlformats.org/drawingml/2006/main">
          <a:solidFill>
            <a:srgbClr val="92D05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0.14735</cdr:x>
      <cdr:y>0.29965</cdr:y>
    </cdr:from>
    <cdr:to>
      <cdr:x>0.51912</cdr:x>
      <cdr:y>0.3445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6800CC67-1AE0-60D5-0EC4-E633D9CA3660}"/>
            </a:ext>
          </a:extLst>
        </cdr:cNvPr>
        <cdr:cNvSpPr txBox="1"/>
      </cdr:nvSpPr>
      <cdr:spPr>
        <a:xfrm xmlns:a="http://schemas.openxmlformats.org/drawingml/2006/main">
          <a:off x="1276626" y="1881257"/>
          <a:ext cx="322083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kern="1200">
              <a:solidFill>
                <a:sysClr val="windowText" lastClr="000000"/>
              </a:solidFill>
            </a:rPr>
            <a:t>Customers cannot benefit from</a:t>
          </a:r>
          <a:r>
            <a:rPr lang="en-US" sz="1400" b="1" kern="1200" baseline="0">
              <a:solidFill>
                <a:sysClr val="windowText" lastClr="000000"/>
              </a:solidFill>
            </a:rPr>
            <a:t> TOD</a:t>
          </a:r>
          <a:endParaRPr lang="en-US" sz="1400" b="1" kern="12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0.54888</cdr:x>
      <cdr:y>0.61363</cdr:y>
    </cdr:from>
    <cdr:to>
      <cdr:x>0.87489</cdr:x>
      <cdr:y>0.65849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EF979CB0-63C8-D0B6-AB86-F1CB3E5192A6}"/>
            </a:ext>
          </a:extLst>
        </cdr:cNvPr>
        <cdr:cNvSpPr txBox="1"/>
      </cdr:nvSpPr>
      <cdr:spPr>
        <a:xfrm xmlns:a="http://schemas.openxmlformats.org/drawingml/2006/main">
          <a:off x="4755322" y="3852517"/>
          <a:ext cx="282437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kern="1200">
              <a:solidFill>
                <a:sysClr val="windowText" lastClr="000000"/>
              </a:solidFill>
            </a:rPr>
            <a:t>Customers can benefit from </a:t>
          </a:r>
          <a:r>
            <a:rPr lang="en-US" sz="1400" b="1" kern="1200" baseline="0">
              <a:solidFill>
                <a:sysClr val="windowText" lastClr="000000"/>
              </a:solidFill>
            </a:rPr>
            <a:t>TOD</a:t>
          </a:r>
          <a:endParaRPr lang="en-US" sz="1400" b="1" kern="1200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496B4-107C-3AF7-6EB5-5E6AA51D81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0.82218</cdr:x>
      <cdr:y>0.51583</cdr:y>
    </cdr:from>
    <cdr:to>
      <cdr:x>0.95698</cdr:x>
      <cdr:y>0.55673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69C37F1-8155-4EE0-8D46-7D9FA3399C00}"/>
            </a:ext>
          </a:extLst>
        </cdr:cNvPr>
        <cdr:cNvSpPr txBox="1"/>
      </cdr:nvSpPr>
      <cdr:spPr>
        <a:xfrm xmlns:a="http://schemas.openxmlformats.org/drawingml/2006/main">
          <a:off x="7123062" y="3238476"/>
          <a:ext cx="1167854" cy="256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 kern="1200"/>
            <a:t>Ave. OPR= ~15%</a:t>
          </a:r>
        </a:p>
      </cdr:txBody>
    </cdr:sp>
  </cdr:relSizeAnchor>
  <cdr:relSizeAnchor xmlns:cdr="http://schemas.openxmlformats.org/drawingml/2006/chartDrawing">
    <cdr:from>
      <cdr:x>0.3174</cdr:x>
      <cdr:y>0.61741</cdr:y>
    </cdr:from>
    <cdr:to>
      <cdr:x>0.6434</cdr:x>
      <cdr:y>0.66227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FEB109-D03B-3753-C6AD-63F68B73F89B}"/>
            </a:ext>
          </a:extLst>
        </cdr:cNvPr>
        <cdr:cNvSpPr txBox="1"/>
      </cdr:nvSpPr>
      <cdr:spPr>
        <a:xfrm xmlns:a="http://schemas.openxmlformats.org/drawingml/2006/main">
          <a:off x="2749826" y="3876261"/>
          <a:ext cx="282437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 kern="1200">
              <a:solidFill>
                <a:sysClr val="windowText" lastClr="000000"/>
              </a:solidFill>
            </a:rPr>
            <a:t>Customers can benefit from </a:t>
          </a:r>
          <a:r>
            <a:rPr lang="en-US" sz="1400" b="1" kern="1200" baseline="0">
              <a:solidFill>
                <a:sysClr val="windowText" lastClr="000000"/>
              </a:solidFill>
            </a:rPr>
            <a:t>TOD</a:t>
          </a:r>
          <a:endParaRPr lang="en-US" sz="1400" b="1" kern="12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0.28693</cdr:x>
      <cdr:y>0.40123</cdr:y>
    </cdr:from>
    <cdr:to>
      <cdr:x>0.6587</cdr:x>
      <cdr:y>0.44609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D2B0AAE-7EE7-0672-6FB8-8BB6A34DE660}"/>
            </a:ext>
          </a:extLst>
        </cdr:cNvPr>
        <cdr:cNvSpPr txBox="1"/>
      </cdr:nvSpPr>
      <cdr:spPr>
        <a:xfrm xmlns:a="http://schemas.openxmlformats.org/drawingml/2006/main">
          <a:off x="2485888" y="2519017"/>
          <a:ext cx="3220830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 kern="1200">
              <a:solidFill>
                <a:sysClr val="windowText" lastClr="000000"/>
              </a:solidFill>
            </a:rPr>
            <a:t>Customers cannot benefit from</a:t>
          </a:r>
          <a:r>
            <a:rPr lang="en-US" sz="1400" b="1" kern="1200" baseline="0">
              <a:solidFill>
                <a:sysClr val="windowText" lastClr="000000"/>
              </a:solidFill>
            </a:rPr>
            <a:t> TOD</a:t>
          </a:r>
          <a:endParaRPr lang="en-US" sz="1400" b="1" kern="12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0.10612</cdr:x>
      <cdr:y>0.40369</cdr:y>
    </cdr:from>
    <cdr:to>
      <cdr:x>0.18738</cdr:x>
      <cdr:y>0.51847</cdr:y>
    </cdr:to>
    <cdr:sp macro="" textlink="">
      <cdr:nvSpPr>
        <cdr:cNvPr id="6" name="Arrow: Up 5">
          <a:extLst xmlns:a="http://schemas.openxmlformats.org/drawingml/2006/main">
            <a:ext uri="{FF2B5EF4-FFF2-40B4-BE49-F238E27FC236}">
              <a16:creationId xmlns:a16="http://schemas.microsoft.com/office/drawing/2014/main" id="{6936F60D-6812-5FD1-377D-B0F570350CA0}"/>
            </a:ext>
          </a:extLst>
        </cdr:cNvPr>
        <cdr:cNvSpPr/>
      </cdr:nvSpPr>
      <cdr:spPr>
        <a:xfrm xmlns:a="http://schemas.openxmlformats.org/drawingml/2006/main">
          <a:off x="919370" y="2534479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0.76495</cdr:x>
      <cdr:y>0.41442</cdr:y>
    </cdr:from>
    <cdr:to>
      <cdr:x>0.84621</cdr:x>
      <cdr:y>0.5292</cdr:y>
    </cdr:to>
    <cdr:sp macro="" textlink="">
      <cdr:nvSpPr>
        <cdr:cNvPr id="7" name="Arrow: Up 6">
          <a:extLst xmlns:a="http://schemas.openxmlformats.org/drawingml/2006/main">
            <a:ext uri="{FF2B5EF4-FFF2-40B4-BE49-F238E27FC236}">
              <a16:creationId xmlns:a16="http://schemas.microsoft.com/office/drawing/2014/main" id="{C1A4ADD6-8642-7AA4-4D15-AAAD403C5F51}"/>
            </a:ext>
          </a:extLst>
        </cdr:cNvPr>
        <cdr:cNvSpPr/>
      </cdr:nvSpPr>
      <cdr:spPr>
        <a:xfrm xmlns:a="http://schemas.openxmlformats.org/drawingml/2006/main">
          <a:off x="6627192" y="2601844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0.10816</cdr:x>
      <cdr:y>0.58461</cdr:y>
    </cdr:from>
    <cdr:to>
      <cdr:x>0.18942</cdr:x>
      <cdr:y>0.69938</cdr:y>
    </cdr:to>
    <cdr:sp macro="" textlink="">
      <cdr:nvSpPr>
        <cdr:cNvPr id="8" name="Arrow: Up 7">
          <a:extLst xmlns:a="http://schemas.openxmlformats.org/drawingml/2006/main">
            <a:ext uri="{FF2B5EF4-FFF2-40B4-BE49-F238E27FC236}">
              <a16:creationId xmlns:a16="http://schemas.microsoft.com/office/drawing/2014/main" id="{E8545F43-AA4B-FBBE-EEDA-D84226986B29}"/>
            </a:ext>
          </a:extLst>
        </cdr:cNvPr>
        <cdr:cNvSpPr/>
      </cdr:nvSpPr>
      <cdr:spPr>
        <a:xfrm xmlns:a="http://schemas.openxmlformats.org/drawingml/2006/main" rot="10800000">
          <a:off x="937039" y="3670300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0.76112</cdr:x>
      <cdr:y>0.58461</cdr:y>
    </cdr:from>
    <cdr:to>
      <cdr:x>0.84238</cdr:x>
      <cdr:y>0.69938</cdr:y>
    </cdr:to>
    <cdr:sp macro="" textlink="">
      <cdr:nvSpPr>
        <cdr:cNvPr id="9" name="Arrow: Up 8">
          <a:extLst xmlns:a="http://schemas.openxmlformats.org/drawingml/2006/main">
            <a:ext uri="{FF2B5EF4-FFF2-40B4-BE49-F238E27FC236}">
              <a16:creationId xmlns:a16="http://schemas.microsoft.com/office/drawing/2014/main" id="{39C61297-3A6C-9154-5EBA-9CB512B0CF26}"/>
            </a:ext>
          </a:extLst>
        </cdr:cNvPr>
        <cdr:cNvSpPr/>
      </cdr:nvSpPr>
      <cdr:spPr>
        <a:xfrm xmlns:a="http://schemas.openxmlformats.org/drawingml/2006/main" rot="10800000">
          <a:off x="6594061" y="3670300"/>
          <a:ext cx="704022" cy="720586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0.67126</cdr:x>
      <cdr:y>0.36693</cdr:y>
    </cdr:from>
    <cdr:to>
      <cdr:x>0.69133</cdr:x>
      <cdr:y>0.392</cdr:y>
    </cdr:to>
    <cdr:sp macro="" textlink="">
      <cdr:nvSpPr>
        <cdr:cNvPr id="10" name="Oval 9">
          <a:extLst xmlns:a="http://schemas.openxmlformats.org/drawingml/2006/main">
            <a:ext uri="{FF2B5EF4-FFF2-40B4-BE49-F238E27FC236}">
              <a16:creationId xmlns:a16="http://schemas.microsoft.com/office/drawing/2014/main" id="{2CB07969-FC73-3176-7462-973661BB9D00}"/>
            </a:ext>
          </a:extLst>
        </cdr:cNvPr>
        <cdr:cNvSpPr/>
      </cdr:nvSpPr>
      <cdr:spPr>
        <a:xfrm xmlns:a="http://schemas.openxmlformats.org/drawingml/2006/main">
          <a:off x="5815496" y="2303669"/>
          <a:ext cx="173935" cy="157369"/>
        </a:xfrm>
        <a:prstGeom xmlns:a="http://schemas.openxmlformats.org/drawingml/2006/main" prst="ellipse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solidFill>
            <a:srgbClr val="FFC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0.24869</cdr:x>
      <cdr:y>0.59912</cdr:y>
    </cdr:from>
    <cdr:to>
      <cdr:x>0.26877</cdr:x>
      <cdr:y>0.62419</cdr:y>
    </cdr:to>
    <cdr:sp macro="" textlink="">
      <cdr:nvSpPr>
        <cdr:cNvPr id="11" name="Oval 10">
          <a:extLst xmlns:a="http://schemas.openxmlformats.org/drawingml/2006/main">
            <a:ext uri="{FF2B5EF4-FFF2-40B4-BE49-F238E27FC236}">
              <a16:creationId xmlns:a16="http://schemas.microsoft.com/office/drawing/2014/main" id="{CBDAF45E-9EA9-DEC4-777E-0C77FBC97AB3}"/>
            </a:ext>
          </a:extLst>
        </cdr:cNvPr>
        <cdr:cNvSpPr/>
      </cdr:nvSpPr>
      <cdr:spPr>
        <a:xfrm xmlns:a="http://schemas.openxmlformats.org/drawingml/2006/main">
          <a:off x="2154583" y="3761409"/>
          <a:ext cx="173935" cy="157369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99000"/>
          </a:srgbClr>
        </a:solidFill>
        <a:ln xmlns:a="http://schemas.openxmlformats.org/drawingml/2006/main">
          <a:solidFill>
            <a:srgbClr val="92D05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guirr1\Desktop\Pricing%20In-Progress\TOU%20vs%20TOD\Economics%20of%20Residential%20Rates%201A_1B_TOD.xlsx" TargetMode="External"/><Relationship Id="rId1" Type="http://schemas.openxmlformats.org/officeDocument/2006/relationships/externalLinkPath" Target="Economics%20of%20Residential%20Rates%201A_1B_TO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isha%20Vora\Fuel%20Clause\Fuel%20clause%20test%20period%20SUPPLEMENTAL_550rev-from%20Sue-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ss%20Margin/2011%20Fuel%20Clause%20Reset/Master%20Analysis%20Template%2011FCR_2AL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News/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cooper/Local%20Settings/Temporary%20Internet%20Files/OLK9A/TNMP2006VEHICLEREPLACEMENTS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13596/My%20Documents/AEP/Modern%20Grid%20Business%20Case/Model/GRIDSmart%20Business%20Case%20Model/GRIDSMART%20MODEL/Copy%20of%20GridSmart%20OPCO%20v54%20updated%20D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27053/My%20Documents/RAMNIK1/Main/BAH-engagements/Oncor-Stimulus-package/Cost-Benefit/AMI%20Deployment%20Cost%20Model%20(version%206.2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elfs01\booz%20allen%20model\Documents%20and%20Settings\519323\My%20Documents\IT%20Synergy%20Project%20Hunt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DATA/Research%20Reports/FactSet/TCEM%20Industry%20Spreadsheets/Music%20AW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kgf/My%20Documents/Projects/Project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HG/Local%20Settings/Temporary%20Internet%20Files/OLK1C9/Hayworth%20Request%20DEPT%2008-25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oad%20Analysis\LRWORK\Peak%20Hour\2009\Pk%20Hr_Catergoy%20525%20(wo%20Phelps)\PkHr-0809_Cat.525%20(wo%20Phelps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527053/My%20Documents/RAMNIK1/Main/BAH-engagements/Oncor-Stimulus-package/Cost-Benefit/FIM/USER/nVision/INSTANCE/TUSFRC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bothwe/My%20Documents/Projects/RECs/Annual%20Filing/2009%20Filings/New%20Folder/REC%20BANK%20MODEL%20PP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isk%20Management\PositionTemplateMTM-Supply%20Test%20Fil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ing/01-General%20Rate%20Cases/14-xxxxx-UT%20(2014%20Rate%20Case)/Revenue%20Annualization/Rate%20Case%20Revann/REVANN%20MODEL%20for%20NMPRC%20Case%20No%2014-00332-UT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JFX/Local%20Settings/Temporary%20Internet%20Files/OLK2/D2%20Units%20Pricing%20Analysis%20-%2046%20Sample%20projects%20comparison%208-4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WINGER/Local%20Settings/Temporary%20Internet%20Files/Content.Outlook/83U0TRHW/MDM%20-%202%20(Allocation)%205-18-2010%20with%20Delay%200924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a1623/Local%20Settings/Temporary%20Internet%20Files/OLK30E/AMS-Deployment%20schedule%20by%20month%20(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icing\01-General%20Rate%20Cases\15-xxxxx-UT%20(2015%20Rate%20Case)\Revenue%20Annualization\Rate%20Case%20Revann\REVANN%20MODEL%20for%20NMPRC%20Case%20No%2015-XXXXX-UT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ing/INTERCONNECTION%20Master%20used%20for%20Feb%20Renewable%20Report%20as%20of%2001-18-13%2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am%20Carte/Local%20Settings/Temporary%20Internet%20Files/Content.IE5/QTTYN6HO/Ver5/Nov14/2004%20EBITDA%20-%20FC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uel%20Over-Under%20and%20Revenue%20Worksheets\TEXAS%20OVER-UNDER%20Fuel%20Recovery%20Worksheet\FUEL%20PUC%201997-2001detail-bac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sparks/Local%20Settings/Temporary%20Internet%20Files/OLK3/2003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icing\09-Weather%20Info\ABQ%20Daily%20Temp%20Data%20-%20'48%20to%20Pres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icing\01-General%20Rate%20Cases\14-xxxxx-UT%20(2014%20Rate%20Case)\Rate%20Design\SL%20RD%20WP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icing\01-General%20Rate%20Cases\12-xxxxx-UT%20(2012%20Rate%20Case)\Rate%20Design\SL%20RD%20WP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RITER/Local%20Settings/Temporary%20Internet%20Files/Content.Outlook/NFQKZ788/Lg%20Cust%20cap%2012_03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SMARTIN1\Application%20Data\Microsoft\Excel\PNM%20Unbilled%20Estim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A vs 1B OPR - Curr v Prop"/>
      <sheetName val="Sheet1"/>
      <sheetName val="1A vs 1B OPR Chart"/>
      <sheetName val="2A vs 2B OPR - Curr v Prop"/>
      <sheetName val="2A vs 2B OPR Chart"/>
      <sheetName val="1A vs 1B OPR Chart (2)"/>
      <sheetName val="PRAC&gt;&gt;&gt;"/>
      <sheetName val="Flat to TOD Ph2"/>
      <sheetName val="1A vs TOD"/>
      <sheetName val="1A vs TOD Graph"/>
      <sheetName val="Flattenning"/>
      <sheetName val="Cust.Count"/>
      <sheetName val="FlatRateAll"/>
      <sheetName val="Flat Rate 2 Blocks"/>
      <sheetName val="Flat Rate 2 Blocks FCCC"/>
      <sheetName val="Flat Rate + Inc. CC"/>
      <sheetName val="Flat Rate"/>
      <sheetName val="FlatRateGraph"/>
      <sheetName val="3D-B1"/>
      <sheetName val="3D-B2"/>
      <sheetName val="Chart11"/>
      <sheetName val="Flat to TOD"/>
      <sheetName val="100%Flat"/>
      <sheetName val="Sheet4"/>
      <sheetName val="TOD &quot;Lite&quot;"/>
      <sheetName val="Flat to TOD &quot;Lite&quot;"/>
      <sheetName val="&gt;&gt;"/>
      <sheetName val="3B vs 3B TOD - Curr v Prop "/>
      <sheetName val="3B vs 3B TOU Chart"/>
    </sheetNames>
    <sheetDataSet>
      <sheetData sheetId="0"/>
      <sheetData sheetId="1"/>
      <sheetData sheetId="3"/>
      <sheetData sheetId="6"/>
      <sheetData sheetId="7"/>
      <sheetData sheetId="8"/>
      <sheetData sheetId="10"/>
      <sheetData sheetId="11"/>
      <sheetData sheetId="13">
        <row r="16">
          <cell r="A16">
            <v>1E-4</v>
          </cell>
          <cell r="J16">
            <v>0</v>
          </cell>
        </row>
        <row r="17">
          <cell r="A17">
            <v>50</v>
          </cell>
          <cell r="J17">
            <v>0</v>
          </cell>
        </row>
        <row r="18">
          <cell r="A18">
            <v>100</v>
          </cell>
          <cell r="J18">
            <v>0</v>
          </cell>
        </row>
        <row r="19">
          <cell r="A19">
            <v>150</v>
          </cell>
          <cell r="J19">
            <v>0</v>
          </cell>
        </row>
        <row r="20">
          <cell r="A20">
            <v>200</v>
          </cell>
          <cell r="J20">
            <v>0</v>
          </cell>
        </row>
        <row r="21">
          <cell r="A21">
            <v>250</v>
          </cell>
          <cell r="J21">
            <v>0</v>
          </cell>
        </row>
        <row r="22">
          <cell r="A22">
            <v>300</v>
          </cell>
          <cell r="J22">
            <v>0</v>
          </cell>
        </row>
        <row r="23">
          <cell r="A23">
            <v>350</v>
          </cell>
          <cell r="J23">
            <v>0</v>
          </cell>
        </row>
        <row r="24">
          <cell r="A24">
            <v>400</v>
          </cell>
          <cell r="J24">
            <v>0</v>
          </cell>
        </row>
        <row r="25">
          <cell r="A25">
            <v>450</v>
          </cell>
          <cell r="J25">
            <v>0</v>
          </cell>
        </row>
        <row r="26">
          <cell r="A26">
            <v>500</v>
          </cell>
          <cell r="J26">
            <v>1.3188751458037551E-2</v>
          </cell>
        </row>
        <row r="27">
          <cell r="A27">
            <v>550</v>
          </cell>
          <cell r="J27">
            <v>2.3697115808579028E-2</v>
          </cell>
        </row>
        <row r="28">
          <cell r="A28">
            <v>600</v>
          </cell>
          <cell r="J28">
            <v>3.2266833939231132E-2</v>
          </cell>
        </row>
        <row r="29">
          <cell r="A29">
            <v>650</v>
          </cell>
          <cell r="J29">
            <v>3.9389078289412627E-2</v>
          </cell>
        </row>
        <row r="30">
          <cell r="A30">
            <v>700</v>
          </cell>
          <cell r="J30">
            <v>4.540201916399389E-2</v>
          </cell>
        </row>
        <row r="31">
          <cell r="A31">
            <v>750</v>
          </cell>
          <cell r="J31">
            <v>5.0546096355349013E-2</v>
          </cell>
        </row>
        <row r="32">
          <cell r="A32">
            <v>800</v>
          </cell>
          <cell r="J32">
            <v>5.4996945149336396E-2</v>
          </cell>
        </row>
        <row r="33">
          <cell r="A33">
            <v>850</v>
          </cell>
          <cell r="J33">
            <v>5.8885851091831976E-2</v>
          </cell>
        </row>
        <row r="34">
          <cell r="A34">
            <v>900</v>
          </cell>
          <cell r="J34">
            <v>6.2312917236314824E-2</v>
          </cell>
        </row>
        <row r="35">
          <cell r="A35">
            <v>1000</v>
          </cell>
          <cell r="J35">
            <v>3.1861852687570247E-2</v>
          </cell>
        </row>
        <row r="36">
          <cell r="A36">
            <v>1100</v>
          </cell>
          <cell r="J36">
            <v>8.7235123611291154E-3</v>
          </cell>
        </row>
        <row r="37">
          <cell r="A37">
            <v>1333</v>
          </cell>
          <cell r="J37">
            <v>-2.8344758795721847E-2</v>
          </cell>
        </row>
        <row r="38">
          <cell r="A38">
            <v>1363</v>
          </cell>
          <cell r="J38">
            <v>-3.1972030605140644E-2</v>
          </cell>
        </row>
        <row r="39">
          <cell r="A39">
            <v>1400</v>
          </cell>
          <cell r="J39">
            <v>-3.6181076159805703E-2</v>
          </cell>
        </row>
        <row r="40">
          <cell r="A40">
            <v>1500</v>
          </cell>
          <cell r="J40">
            <v>-4.6292716958843516E-2</v>
          </cell>
        </row>
        <row r="41">
          <cell r="A41">
            <v>1600</v>
          </cell>
          <cell r="J41">
            <v>-5.4887032124214419E-2</v>
          </cell>
        </row>
        <row r="42">
          <cell r="A42">
            <v>1700</v>
          </cell>
          <cell r="J42">
            <v>-6.2281714311055336E-2</v>
          </cell>
        </row>
        <row r="43">
          <cell r="A43">
            <v>1800</v>
          </cell>
          <cell r="J43">
            <v>-6.8711552296148559E-2</v>
          </cell>
        </row>
        <row r="44">
          <cell r="A44">
            <v>1900</v>
          </cell>
          <cell r="J44">
            <v>-7.4353817631255481E-2</v>
          </cell>
        </row>
        <row r="45">
          <cell r="A45">
            <v>2000</v>
          </cell>
          <cell r="J45">
            <v>-7.9344861026237501E-2</v>
          </cell>
        </row>
        <row r="46">
          <cell r="A46">
            <v>2100</v>
          </cell>
          <cell r="J46">
            <v>-8.3791275679482413E-2</v>
          </cell>
        </row>
        <row r="47">
          <cell r="A47">
            <v>2200</v>
          </cell>
          <cell r="J47">
            <v>-8.7777595213685777E-2</v>
          </cell>
        </row>
        <row r="48">
          <cell r="A48">
            <v>2300</v>
          </cell>
          <cell r="J48">
            <v>-9.1371719520561001E-2</v>
          </cell>
        </row>
        <row r="49">
          <cell r="A49">
            <v>2400</v>
          </cell>
          <cell r="J49">
            <v>-9.462881422236713E-2</v>
          </cell>
        </row>
        <row r="50">
          <cell r="A50">
            <v>2500</v>
          </cell>
          <cell r="J50">
            <v>-9.7594162277975016E-2</v>
          </cell>
        </row>
        <row r="51">
          <cell r="A51">
            <v>2600</v>
          </cell>
          <cell r="J51">
            <v>-0.10030528215873658</v>
          </cell>
        </row>
        <row r="52">
          <cell r="A52">
            <v>2700</v>
          </cell>
          <cell r="J52">
            <v>-0.10279352362508354</v>
          </cell>
        </row>
        <row r="53">
          <cell r="A53">
            <v>2800</v>
          </cell>
          <cell r="J53">
            <v>-0.10508528548005058</v>
          </cell>
        </row>
        <row r="54">
          <cell r="A54">
            <v>2900</v>
          </cell>
          <cell r="J54">
            <v>-0.1072029558063039</v>
          </cell>
        </row>
        <row r="55">
          <cell r="A55">
            <v>3000</v>
          </cell>
          <cell r="J55">
            <v>-0.1091656457712139</v>
          </cell>
        </row>
        <row r="56">
          <cell r="A56">
            <v>3100</v>
          </cell>
          <cell r="J56">
            <v>-0.11098976800997917</v>
          </cell>
        </row>
        <row r="57">
          <cell r="A57">
            <v>3200</v>
          </cell>
          <cell r="J57">
            <v>-0.11268949668257011</v>
          </cell>
        </row>
        <row r="58">
          <cell r="A58">
            <v>3300</v>
          </cell>
          <cell r="J58">
            <v>-0.11427713651511751</v>
          </cell>
        </row>
        <row r="59">
          <cell r="A59">
            <v>3400</v>
          </cell>
          <cell r="J59">
            <v>-0.11576342116231264</v>
          </cell>
        </row>
        <row r="60">
          <cell r="A60">
            <v>3500</v>
          </cell>
          <cell r="J60">
            <v>-0.1171577561948709</v>
          </cell>
        </row>
        <row r="61">
          <cell r="A61">
            <v>3600</v>
          </cell>
          <cell r="J61">
            <v>-0.11846841834256572</v>
          </cell>
        </row>
        <row r="62">
          <cell r="A62">
            <v>3700</v>
          </cell>
          <cell r="J62">
            <v>-0.11970271991292758</v>
          </cell>
        </row>
        <row r="63">
          <cell r="A63">
            <v>3800</v>
          </cell>
          <cell r="J63">
            <v>-0.12086714528576348</v>
          </cell>
        </row>
        <row r="64">
          <cell r="A64">
            <v>3900</v>
          </cell>
          <cell r="J64">
            <v>-0.1219674648641329</v>
          </cell>
        </row>
        <row r="65">
          <cell r="A65">
            <v>4000</v>
          </cell>
          <cell r="J65">
            <v>-0.12300883070928137</v>
          </cell>
        </row>
        <row r="66">
          <cell r="A66">
            <v>4500</v>
          </cell>
          <cell r="J66">
            <v>-0.12747759535506087</v>
          </cell>
        </row>
        <row r="67">
          <cell r="A67">
            <v>5000</v>
          </cell>
          <cell r="J67">
            <v>-0.13100215321034758</v>
          </cell>
        </row>
      </sheetData>
      <sheetData sheetId="14"/>
      <sheetData sheetId="15"/>
      <sheetData sheetId="16">
        <row r="16">
          <cell r="A16">
            <v>1E-4</v>
          </cell>
          <cell r="J16">
            <v>1.9762744685181133E-7</v>
          </cell>
        </row>
        <row r="17">
          <cell r="A17">
            <v>50</v>
          </cell>
          <cell r="J17">
            <v>7.1820075078925738E-2</v>
          </cell>
        </row>
        <row r="18">
          <cell r="A18">
            <v>100</v>
          </cell>
          <cell r="J18">
            <v>0.11282019306684998</v>
          </cell>
        </row>
        <row r="19">
          <cell r="A19">
            <v>150</v>
          </cell>
          <cell r="J19">
            <v>0.1393342271351834</v>
          </cell>
        </row>
        <row r="20">
          <cell r="A20">
            <v>200</v>
          </cell>
          <cell r="J20">
            <v>0.15788683158371231</v>
          </cell>
        </row>
        <row r="21">
          <cell r="A21">
            <v>250</v>
          </cell>
          <cell r="J21">
            <v>0.17159580688248743</v>
          </cell>
        </row>
        <row r="22">
          <cell r="A22">
            <v>300</v>
          </cell>
          <cell r="J22">
            <v>0.18213896422481279</v>
          </cell>
        </row>
        <row r="23">
          <cell r="A23">
            <v>350</v>
          </cell>
          <cell r="J23">
            <v>0.19049941365309686</v>
          </cell>
        </row>
        <row r="24">
          <cell r="A24">
            <v>400</v>
          </cell>
          <cell r="J24">
            <v>0.19729138988448081</v>
          </cell>
        </row>
        <row r="25">
          <cell r="A25">
            <v>450</v>
          </cell>
          <cell r="J25">
            <v>0.20291842369556035</v>
          </cell>
        </row>
        <row r="26">
          <cell r="A26">
            <v>500</v>
          </cell>
          <cell r="J26">
            <v>0.16291078202727816</v>
          </cell>
        </row>
        <row r="27">
          <cell r="A27">
            <v>550</v>
          </cell>
          <cell r="J27">
            <v>0.13103400606453364</v>
          </cell>
        </row>
        <row r="28">
          <cell r="A28">
            <v>600</v>
          </cell>
          <cell r="J28">
            <v>0.10503804933882144</v>
          </cell>
        </row>
        <row r="29">
          <cell r="A29">
            <v>650</v>
          </cell>
          <cell r="J29">
            <v>8.343295648810134E-2</v>
          </cell>
        </row>
        <row r="30">
          <cell r="A30">
            <v>700</v>
          </cell>
          <cell r="J30">
            <v>6.5192899068851728E-2</v>
          </cell>
        </row>
        <row r="31">
          <cell r="A31">
            <v>750</v>
          </cell>
          <cell r="J31">
            <v>4.958851091728822E-2</v>
          </cell>
        </row>
        <row r="32">
          <cell r="A32">
            <v>800</v>
          </cell>
          <cell r="J32">
            <v>3.6087008198391057E-2</v>
          </cell>
        </row>
        <row r="33">
          <cell r="A33">
            <v>850</v>
          </cell>
          <cell r="J33">
            <v>2.4290140547649441E-2</v>
          </cell>
        </row>
        <row r="34">
          <cell r="A34">
            <v>900</v>
          </cell>
          <cell r="J34">
            <v>1.3894248660671682E-2</v>
          </cell>
        </row>
        <row r="35">
          <cell r="A35">
            <v>1000</v>
          </cell>
          <cell r="J35">
            <v>-3.737096494963843E-2</v>
          </cell>
        </row>
        <row r="36">
          <cell r="A36">
            <v>1100</v>
          </cell>
          <cell r="J36">
            <v>-7.6325004061283841E-2</v>
          </cell>
        </row>
        <row r="37">
          <cell r="A37">
            <v>1333</v>
          </cell>
          <cell r="J37">
            <v>-0.13873046893358409</v>
          </cell>
        </row>
        <row r="38">
          <cell r="A38">
            <v>1363</v>
          </cell>
          <cell r="J38">
            <v>-0.14483708185133104</v>
          </cell>
        </row>
        <row r="39">
          <cell r="A39">
            <v>1400</v>
          </cell>
          <cell r="J39">
            <v>-0.15192312704065536</v>
          </cell>
        </row>
        <row r="40">
          <cell r="A40">
            <v>1500</v>
          </cell>
          <cell r="J40">
            <v>-0.16894635539720759</v>
          </cell>
        </row>
        <row r="41">
          <cell r="A41">
            <v>1600</v>
          </cell>
          <cell r="J41">
            <v>-0.18341512387266712</v>
          </cell>
        </row>
        <row r="42">
          <cell r="A42">
            <v>1700</v>
          </cell>
          <cell r="J42">
            <v>-0.19586427688280006</v>
          </cell>
        </row>
        <row r="43">
          <cell r="A43">
            <v>1800</v>
          </cell>
          <cell r="J43">
            <v>-0.20668908785969808</v>
          </cell>
        </row>
        <row r="44">
          <cell r="A44">
            <v>1900</v>
          </cell>
          <cell r="J44">
            <v>-0.21618799838833602</v>
          </cell>
        </row>
        <row r="45">
          <cell r="A45">
            <v>2000</v>
          </cell>
          <cell r="J45">
            <v>-0.22459055867888011</v>
          </cell>
        </row>
        <row r="46">
          <cell r="A46">
            <v>2100</v>
          </cell>
          <cell r="J46">
            <v>-0.23207622134376771</v>
          </cell>
        </row>
        <row r="47">
          <cell r="A47">
            <v>2200</v>
          </cell>
          <cell r="J47">
            <v>-0.23878730108657142</v>
          </cell>
        </row>
        <row r="48">
          <cell r="A48">
            <v>2300</v>
          </cell>
          <cell r="J48">
            <v>-0.24483810926239125</v>
          </cell>
        </row>
        <row r="49">
          <cell r="A49">
            <v>2400</v>
          </cell>
          <cell r="J49">
            <v>-0.25032151872972863</v>
          </cell>
        </row>
        <row r="50">
          <cell r="A50">
            <v>2500</v>
          </cell>
          <cell r="J50">
            <v>-0.25531376460856547</v>
          </cell>
        </row>
        <row r="51">
          <cell r="A51">
            <v>2600</v>
          </cell>
          <cell r="J51">
            <v>-0.25987801028831548</v>
          </cell>
        </row>
        <row r="52">
          <cell r="A52">
            <v>2700</v>
          </cell>
          <cell r="J52">
            <v>-0.26406703396208908</v>
          </cell>
        </row>
        <row r="53">
          <cell r="A53">
            <v>2800</v>
          </cell>
          <cell r="J53">
            <v>-0.26792527874859839</v>
          </cell>
        </row>
        <row r="54">
          <cell r="A54">
            <v>2900</v>
          </cell>
          <cell r="J54">
            <v>-0.27149043560732855</v>
          </cell>
        </row>
        <row r="55">
          <cell r="A55">
            <v>3000</v>
          </cell>
          <cell r="J55">
            <v>-0.27479467871977681</v>
          </cell>
        </row>
        <row r="56">
          <cell r="A56">
            <v>3100</v>
          </cell>
          <cell r="J56">
            <v>-0.27786563921352014</v>
          </cell>
        </row>
        <row r="57">
          <cell r="A57">
            <v>3200</v>
          </cell>
          <cell r="J57">
            <v>-0.28072717968086447</v>
          </cell>
        </row>
        <row r="58">
          <cell r="A58">
            <v>3300</v>
          </cell>
          <cell r="J58">
            <v>-0.28340001547028271</v>
          </cell>
        </row>
        <row r="59">
          <cell r="A59">
            <v>3400</v>
          </cell>
          <cell r="J59">
            <v>-0.28590221698780993</v>
          </cell>
        </row>
        <row r="60">
          <cell r="A60">
            <v>3500</v>
          </cell>
          <cell r="J60">
            <v>-0.28824961877318966</v>
          </cell>
        </row>
        <row r="61">
          <cell r="A61">
            <v>3600</v>
          </cell>
          <cell r="J61">
            <v>-0.29045615493106247</v>
          </cell>
        </row>
        <row r="62">
          <cell r="A62">
            <v>3700</v>
          </cell>
          <cell r="J62">
            <v>-0.29253413593441513</v>
          </cell>
        </row>
        <row r="63">
          <cell r="A63">
            <v>3800</v>
          </cell>
          <cell r="J63">
            <v>-0.29449447841689624</v>
          </cell>
        </row>
        <row r="64">
          <cell r="A64">
            <v>3900</v>
          </cell>
          <cell r="J64">
            <v>-0.29634689701245676</v>
          </cell>
        </row>
        <row r="65">
          <cell r="A65">
            <v>4000</v>
          </cell>
          <cell r="J65">
            <v>-0.29810006535941413</v>
          </cell>
        </row>
        <row r="66">
          <cell r="A66">
            <v>4500</v>
          </cell>
          <cell r="J66">
            <v>-0.3056233548579923</v>
          </cell>
        </row>
        <row r="67">
          <cell r="A67">
            <v>5000</v>
          </cell>
          <cell r="J67">
            <v>-0.31155704597883738</v>
          </cell>
        </row>
      </sheetData>
      <sheetData sheetId="21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50"/>
      <sheetName val="Summary Sheet Monthly"/>
      <sheetName val="General Assumptions"/>
      <sheetName val="Total"/>
      <sheetName val="FAC Revenues Collected"/>
      <sheetName val="NM"/>
      <sheetName val="FERC"/>
      <sheetName val="EXCLUDED"/>
      <sheetName val="Data Entry"/>
      <sheetName val="base period data"/>
      <sheetName val="test period data"/>
    </sheetNames>
    <sheetDataSet>
      <sheetData sheetId="0" refreshError="1"/>
      <sheetData sheetId="1" refreshError="1"/>
      <sheetData sheetId="2" refreshError="1">
        <row r="6">
          <cell r="C6">
            <v>0.66666666666666663</v>
          </cell>
        </row>
        <row r="8">
          <cell r="C8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alidations"/>
      <sheetName val="year1MerchCOS"/>
      <sheetName val="year1FercCOS"/>
      <sheetName val="year1SouthCos"/>
      <sheetName val="year1NorthCOS"/>
      <sheetName val="year1TotalCOS"/>
      <sheetName val="Year1AnnualCOS"/>
      <sheetName val="year1ROE Template"/>
      <sheetName val="year1baseload stats"/>
      <sheetName val="year1gas plant stats"/>
      <sheetName val="gross margin monthly"/>
      <sheetName val="Year1"/>
      <sheetName val="monthlyallocators"/>
      <sheetName val="Allocators"/>
      <sheetName val="YearRef"/>
      <sheetName val="VariableRef"/>
      <sheetName val="Pivot"/>
      <sheetName val="YearAll"/>
      <sheetName val="gross margin annual"/>
      <sheetName val="gross margin all"/>
      <sheetName val="Impact Template"/>
      <sheetName val="NorthDetalRev"/>
      <sheetName val="SouthDetailRev"/>
      <sheetName val="TotalCOSAll"/>
      <sheetName val="NorthCOSall"/>
      <sheetName val="SouthCOSall"/>
      <sheetName val="FERCCOSAll"/>
      <sheetName val="MerchCOS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">
          <cell r="A4" t="str">
            <v>NorthAfton</v>
          </cell>
          <cell r="B4">
            <v>0.5</v>
          </cell>
          <cell r="C4">
            <v>0.5</v>
          </cell>
          <cell r="D4">
            <v>0.5</v>
          </cell>
          <cell r="E4">
            <v>0.5</v>
          </cell>
          <cell r="F4">
            <v>0.5</v>
          </cell>
          <cell r="G4">
            <v>0.5</v>
          </cell>
          <cell r="H4">
            <v>0.5</v>
          </cell>
          <cell r="I4">
            <v>0.92930000000000001</v>
          </cell>
          <cell r="J4">
            <v>0.92930000000000001</v>
          </cell>
          <cell r="K4">
            <v>0.92930000000000001</v>
          </cell>
          <cell r="L4">
            <v>0.92930000000000001</v>
          </cell>
          <cell r="M4">
            <v>0.92930000000000001</v>
          </cell>
          <cell r="N4">
            <v>0.92930000000000001</v>
          </cell>
          <cell r="O4">
            <v>0.92930000000000001</v>
          </cell>
          <cell r="P4">
            <v>0.92930000000000001</v>
          </cell>
          <cell r="Q4">
            <v>0.92930000000000001</v>
          </cell>
          <cell r="R4">
            <v>0.92930000000000001</v>
          </cell>
          <cell r="S4">
            <v>0.92930000000000001</v>
          </cell>
          <cell r="T4">
            <v>0.92930000000000001</v>
          </cell>
          <cell r="U4">
            <v>0.92930000000000001</v>
          </cell>
          <cell r="V4">
            <v>0.92930000000000001</v>
          </cell>
          <cell r="W4">
            <v>0.92930000000000001</v>
          </cell>
          <cell r="X4">
            <v>0.92930000000000001</v>
          </cell>
          <cell r="Y4">
            <v>0.92930000000000001</v>
          </cell>
          <cell r="Z4">
            <v>0.92930000000000001</v>
          </cell>
          <cell r="AA4">
            <v>0.92930000000000001</v>
          </cell>
          <cell r="AB4">
            <v>0.92930000000000001</v>
          </cell>
          <cell r="AC4">
            <v>0.92930000000000001</v>
          </cell>
          <cell r="AD4">
            <v>0.92930000000000001</v>
          </cell>
          <cell r="AE4">
            <v>0.92930000000000001</v>
          </cell>
          <cell r="AF4">
            <v>0.92930000000000001</v>
          </cell>
          <cell r="AG4">
            <v>0.92930000000000001</v>
          </cell>
          <cell r="AH4">
            <v>0.92930000000000001</v>
          </cell>
          <cell r="AI4">
            <v>0.92930000000000001</v>
          </cell>
          <cell r="AJ4">
            <v>0.92930000000000001</v>
          </cell>
          <cell r="AK4">
            <v>0.92930000000000001</v>
          </cell>
          <cell r="AL4">
            <v>0.92520000000000002</v>
          </cell>
          <cell r="AM4">
            <v>0.92520000000000002</v>
          </cell>
          <cell r="AN4">
            <v>0.92520000000000002</v>
          </cell>
          <cell r="AO4">
            <v>0.92520000000000002</v>
          </cell>
          <cell r="AP4">
            <v>0.92520000000000002</v>
          </cell>
          <cell r="AQ4">
            <v>0.92520000000000002</v>
          </cell>
          <cell r="AR4">
            <v>0.92520000000000002</v>
          </cell>
          <cell r="AS4">
            <v>0.92520000000000002</v>
          </cell>
          <cell r="AT4">
            <v>0.92520000000000002</v>
          </cell>
          <cell r="AU4">
            <v>0.92520000000000002</v>
          </cell>
          <cell r="AV4">
            <v>0.92520000000000002</v>
          </cell>
          <cell r="AW4">
            <v>0.92520000000000002</v>
          </cell>
          <cell r="AX4">
            <v>0.92520000000000002</v>
          </cell>
          <cell r="AY4">
            <v>0.92520000000000002</v>
          </cell>
          <cell r="AZ4">
            <v>0.92520000000000002</v>
          </cell>
          <cell r="BA4">
            <v>0.92520000000000002</v>
          </cell>
          <cell r="BB4">
            <v>0.92520000000000002</v>
          </cell>
          <cell r="BC4">
            <v>0.92520000000000002</v>
          </cell>
          <cell r="BD4">
            <v>0.92520000000000002</v>
          </cell>
          <cell r="BE4">
            <v>0.92520000000000002</v>
          </cell>
          <cell r="BF4">
            <v>0.92520000000000002</v>
          </cell>
          <cell r="BG4">
            <v>0.92520000000000002</v>
          </cell>
          <cell r="BH4">
            <v>0.92520000000000002</v>
          </cell>
          <cell r="BI4">
            <v>0.92520000000000002</v>
          </cell>
        </row>
        <row r="5">
          <cell r="A5" t="str">
            <v>SouthAfton</v>
          </cell>
          <cell r="B5">
            <v>0.5</v>
          </cell>
          <cell r="C5">
            <v>0.5</v>
          </cell>
          <cell r="D5">
            <v>0.5</v>
          </cell>
          <cell r="E5">
            <v>0.5</v>
          </cell>
          <cell r="F5">
            <v>0.5</v>
          </cell>
          <cell r="G5">
            <v>0.5</v>
          </cell>
          <cell r="H5">
            <v>0.5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</row>
        <row r="6">
          <cell r="A6" t="str">
            <v>FercAfton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7.0699999999999999E-2</v>
          </cell>
          <cell r="J6">
            <v>7.0699999999999999E-2</v>
          </cell>
          <cell r="K6">
            <v>7.0699999999999999E-2</v>
          </cell>
          <cell r="L6">
            <v>7.0699999999999999E-2</v>
          </cell>
          <cell r="M6">
            <v>7.0699999999999999E-2</v>
          </cell>
          <cell r="N6">
            <v>7.0699999999999999E-2</v>
          </cell>
          <cell r="O6">
            <v>7.0699999999999999E-2</v>
          </cell>
          <cell r="P6">
            <v>7.0699999999999999E-2</v>
          </cell>
          <cell r="Q6">
            <v>7.0699999999999999E-2</v>
          </cell>
          <cell r="R6">
            <v>7.0699999999999999E-2</v>
          </cell>
          <cell r="S6">
            <v>7.0699999999999999E-2</v>
          </cell>
          <cell r="T6">
            <v>7.0699999999999999E-2</v>
          </cell>
          <cell r="U6">
            <v>7.0699999999999999E-2</v>
          </cell>
          <cell r="V6">
            <v>7.0699999999999999E-2</v>
          </cell>
          <cell r="W6">
            <v>7.0699999999999999E-2</v>
          </cell>
          <cell r="X6">
            <v>7.0699999999999999E-2</v>
          </cell>
          <cell r="Y6">
            <v>7.0699999999999999E-2</v>
          </cell>
          <cell r="Z6">
            <v>7.0699999999999999E-2</v>
          </cell>
          <cell r="AA6">
            <v>7.0699999999999999E-2</v>
          </cell>
          <cell r="AB6">
            <v>7.0699999999999999E-2</v>
          </cell>
          <cell r="AC6">
            <v>7.0699999999999999E-2</v>
          </cell>
          <cell r="AD6">
            <v>7.0699999999999999E-2</v>
          </cell>
          <cell r="AE6">
            <v>7.0699999999999999E-2</v>
          </cell>
          <cell r="AF6">
            <v>7.0699999999999999E-2</v>
          </cell>
          <cell r="AG6">
            <v>7.0699999999999999E-2</v>
          </cell>
          <cell r="AH6">
            <v>7.0699999999999999E-2</v>
          </cell>
          <cell r="AI6">
            <v>7.0699999999999999E-2</v>
          </cell>
          <cell r="AJ6">
            <v>7.0699999999999999E-2</v>
          </cell>
          <cell r="AK6">
            <v>7.0699999999999999E-2</v>
          </cell>
          <cell r="AL6">
            <v>7.4800000000000005E-2</v>
          </cell>
          <cell r="AM6">
            <v>7.4800000000000005E-2</v>
          </cell>
          <cell r="AN6">
            <v>7.4800000000000005E-2</v>
          </cell>
          <cell r="AO6">
            <v>7.4800000000000005E-2</v>
          </cell>
          <cell r="AP6">
            <v>7.4800000000000005E-2</v>
          </cell>
          <cell r="AQ6">
            <v>7.4800000000000005E-2</v>
          </cell>
          <cell r="AR6">
            <v>7.4800000000000005E-2</v>
          </cell>
          <cell r="AS6">
            <v>7.4800000000000005E-2</v>
          </cell>
          <cell r="AT6">
            <v>7.4800000000000005E-2</v>
          </cell>
          <cell r="AU6">
            <v>7.4800000000000005E-2</v>
          </cell>
          <cell r="AV6">
            <v>7.4800000000000005E-2</v>
          </cell>
          <cell r="AW6">
            <v>7.4800000000000005E-2</v>
          </cell>
          <cell r="AX6">
            <v>7.4800000000000005E-2</v>
          </cell>
          <cell r="AY6">
            <v>7.4800000000000005E-2</v>
          </cell>
          <cell r="AZ6">
            <v>7.4800000000000005E-2</v>
          </cell>
          <cell r="BA6">
            <v>7.4800000000000005E-2</v>
          </cell>
          <cell r="BB6">
            <v>7.4800000000000005E-2</v>
          </cell>
          <cell r="BC6">
            <v>7.4800000000000005E-2</v>
          </cell>
          <cell r="BD6">
            <v>7.4800000000000005E-2</v>
          </cell>
          <cell r="BE6">
            <v>7.4800000000000005E-2</v>
          </cell>
          <cell r="BF6">
            <v>7.4800000000000005E-2</v>
          </cell>
          <cell r="BG6">
            <v>7.4800000000000005E-2</v>
          </cell>
          <cell r="BH6">
            <v>7.4800000000000005E-2</v>
          </cell>
          <cell r="BI6">
            <v>7.4800000000000005E-2</v>
          </cell>
        </row>
        <row r="7">
          <cell r="A7" t="str">
            <v>NorthFerc</v>
          </cell>
          <cell r="B7">
            <v>0.92589999999999995</v>
          </cell>
          <cell r="C7">
            <v>0.92589999999999995</v>
          </cell>
          <cell r="D7">
            <v>0.92589999999999995</v>
          </cell>
          <cell r="E7">
            <v>0.92589999999999995</v>
          </cell>
          <cell r="F7">
            <v>0.92589999999999995</v>
          </cell>
          <cell r="G7">
            <v>0.92589999999999995</v>
          </cell>
          <cell r="H7">
            <v>0.92589999999999995</v>
          </cell>
          <cell r="I7">
            <v>0.92930000000000001</v>
          </cell>
          <cell r="J7">
            <v>0.92930000000000001</v>
          </cell>
          <cell r="K7">
            <v>0.92930000000000001</v>
          </cell>
          <cell r="L7">
            <v>0.92930000000000001</v>
          </cell>
          <cell r="M7">
            <v>0.92930000000000001</v>
          </cell>
          <cell r="N7">
            <v>0.92930000000000001</v>
          </cell>
          <cell r="O7">
            <v>0.92930000000000001</v>
          </cell>
          <cell r="P7">
            <v>0.92930000000000001</v>
          </cell>
          <cell r="Q7">
            <v>0.92930000000000001</v>
          </cell>
          <cell r="R7">
            <v>0.92930000000000001</v>
          </cell>
          <cell r="S7">
            <v>0.92930000000000001</v>
          </cell>
          <cell r="T7">
            <v>0.92930000000000001</v>
          </cell>
          <cell r="U7">
            <v>0.92930000000000001</v>
          </cell>
          <cell r="V7">
            <v>0.92930000000000001</v>
          </cell>
          <cell r="W7">
            <v>0.92930000000000001</v>
          </cell>
          <cell r="X7">
            <v>0.92930000000000001</v>
          </cell>
          <cell r="Y7">
            <v>0.92930000000000001</v>
          </cell>
          <cell r="Z7">
            <v>0.92930000000000001</v>
          </cell>
          <cell r="AA7">
            <v>0.92930000000000001</v>
          </cell>
          <cell r="AB7">
            <v>0.92930000000000001</v>
          </cell>
          <cell r="AC7">
            <v>0.92930000000000001</v>
          </cell>
          <cell r="AD7">
            <v>0.92930000000000001</v>
          </cell>
          <cell r="AE7">
            <v>0.92930000000000001</v>
          </cell>
          <cell r="AF7">
            <v>0.92930000000000001</v>
          </cell>
          <cell r="AG7">
            <v>0.92930000000000001</v>
          </cell>
          <cell r="AH7">
            <v>0.92930000000000001</v>
          </cell>
          <cell r="AI7">
            <v>0.92930000000000001</v>
          </cell>
          <cell r="AJ7">
            <v>0.92930000000000001</v>
          </cell>
          <cell r="AK7">
            <v>0.92930000000000001</v>
          </cell>
          <cell r="AL7">
            <v>0.92520000000000002</v>
          </cell>
          <cell r="AM7">
            <v>0.92520000000000002</v>
          </cell>
          <cell r="AN7">
            <v>0.92520000000000002</v>
          </cell>
          <cell r="AO7">
            <v>0.92520000000000002</v>
          </cell>
          <cell r="AP7">
            <v>0.92520000000000002</v>
          </cell>
          <cell r="AQ7">
            <v>0.92520000000000002</v>
          </cell>
          <cell r="AR7">
            <v>0.92520000000000002</v>
          </cell>
          <cell r="AS7">
            <v>0.92520000000000002</v>
          </cell>
          <cell r="AT7">
            <v>0.92520000000000002</v>
          </cell>
          <cell r="AU7">
            <v>0.92520000000000002</v>
          </cell>
          <cell r="AV7">
            <v>0.92520000000000002</v>
          </cell>
          <cell r="AW7">
            <v>0.92520000000000002</v>
          </cell>
          <cell r="AX7">
            <v>0.92520000000000002</v>
          </cell>
          <cell r="AY7">
            <v>0.92520000000000002</v>
          </cell>
          <cell r="AZ7">
            <v>0.92520000000000002</v>
          </cell>
          <cell r="BA7">
            <v>0.92520000000000002</v>
          </cell>
          <cell r="BB7">
            <v>0.92520000000000002</v>
          </cell>
          <cell r="BC7">
            <v>0.92520000000000002</v>
          </cell>
          <cell r="BD7">
            <v>0.92520000000000002</v>
          </cell>
          <cell r="BE7">
            <v>0.92520000000000002</v>
          </cell>
          <cell r="BF7">
            <v>0.92520000000000002</v>
          </cell>
          <cell r="BG7">
            <v>0.92520000000000002</v>
          </cell>
          <cell r="BH7">
            <v>0.92520000000000002</v>
          </cell>
          <cell r="BI7">
            <v>0.92520000000000002</v>
          </cell>
        </row>
        <row r="8">
          <cell r="A8" t="str">
            <v>FercNorth</v>
          </cell>
          <cell r="B8">
            <v>7.4099999999999999E-2</v>
          </cell>
          <cell r="C8">
            <v>7.4099999999999999E-2</v>
          </cell>
          <cell r="D8">
            <v>7.4099999999999999E-2</v>
          </cell>
          <cell r="E8">
            <v>7.4099999999999999E-2</v>
          </cell>
          <cell r="F8">
            <v>7.4099999999999999E-2</v>
          </cell>
          <cell r="G8">
            <v>7.4099999999999999E-2</v>
          </cell>
          <cell r="H8">
            <v>7.4099999999999999E-2</v>
          </cell>
          <cell r="I8">
            <v>7.0699999999999999E-2</v>
          </cell>
          <cell r="J8">
            <v>7.0699999999999999E-2</v>
          </cell>
          <cell r="K8">
            <v>7.0699999999999999E-2</v>
          </cell>
          <cell r="L8">
            <v>7.0699999999999999E-2</v>
          </cell>
          <cell r="M8">
            <v>7.0699999999999999E-2</v>
          </cell>
          <cell r="N8">
            <v>7.0699999999999999E-2</v>
          </cell>
          <cell r="O8">
            <v>7.0699999999999999E-2</v>
          </cell>
          <cell r="P8">
            <v>7.0699999999999999E-2</v>
          </cell>
          <cell r="Q8">
            <v>7.0699999999999999E-2</v>
          </cell>
          <cell r="R8">
            <v>7.0699999999999999E-2</v>
          </cell>
          <cell r="S8">
            <v>7.0699999999999999E-2</v>
          </cell>
          <cell r="T8">
            <v>7.0699999999999999E-2</v>
          </cell>
          <cell r="U8">
            <v>7.0699999999999999E-2</v>
          </cell>
          <cell r="V8">
            <v>7.0699999999999999E-2</v>
          </cell>
          <cell r="W8">
            <v>7.0699999999999999E-2</v>
          </cell>
          <cell r="X8">
            <v>7.0699999999999999E-2</v>
          </cell>
          <cell r="Y8">
            <v>7.0699999999999999E-2</v>
          </cell>
          <cell r="Z8">
            <v>7.0699999999999999E-2</v>
          </cell>
          <cell r="AA8">
            <v>7.0699999999999999E-2</v>
          </cell>
          <cell r="AB8">
            <v>7.0699999999999999E-2</v>
          </cell>
          <cell r="AC8">
            <v>7.0699999999999999E-2</v>
          </cell>
          <cell r="AD8">
            <v>7.0699999999999999E-2</v>
          </cell>
          <cell r="AE8">
            <v>7.0699999999999999E-2</v>
          </cell>
          <cell r="AF8">
            <v>7.0699999999999999E-2</v>
          </cell>
          <cell r="AG8">
            <v>7.0699999999999999E-2</v>
          </cell>
          <cell r="AH8">
            <v>7.0699999999999999E-2</v>
          </cell>
          <cell r="AI8">
            <v>7.0699999999999999E-2</v>
          </cell>
          <cell r="AJ8">
            <v>7.0699999999999999E-2</v>
          </cell>
          <cell r="AK8">
            <v>7.0699999999999999E-2</v>
          </cell>
          <cell r="AL8">
            <v>7.4800000000000005E-2</v>
          </cell>
          <cell r="AM8">
            <v>7.4800000000000005E-2</v>
          </cell>
          <cell r="AN8">
            <v>7.4800000000000005E-2</v>
          </cell>
          <cell r="AO8">
            <v>7.4800000000000005E-2</v>
          </cell>
          <cell r="AP8">
            <v>7.4800000000000005E-2</v>
          </cell>
          <cell r="AQ8">
            <v>7.4800000000000005E-2</v>
          </cell>
          <cell r="AR8">
            <v>7.4800000000000005E-2</v>
          </cell>
          <cell r="AS8">
            <v>7.4800000000000005E-2</v>
          </cell>
          <cell r="AT8">
            <v>7.4800000000000005E-2</v>
          </cell>
          <cell r="AU8">
            <v>7.4800000000000005E-2</v>
          </cell>
          <cell r="AV8">
            <v>7.4800000000000005E-2</v>
          </cell>
          <cell r="AW8">
            <v>7.4800000000000005E-2</v>
          </cell>
          <cell r="AX8">
            <v>7.4800000000000005E-2</v>
          </cell>
          <cell r="AY8">
            <v>7.4800000000000005E-2</v>
          </cell>
          <cell r="AZ8">
            <v>7.4800000000000005E-2</v>
          </cell>
          <cell r="BA8">
            <v>7.4800000000000005E-2</v>
          </cell>
          <cell r="BB8">
            <v>7.4800000000000005E-2</v>
          </cell>
          <cell r="BC8">
            <v>7.4800000000000005E-2</v>
          </cell>
          <cell r="BD8">
            <v>7.4800000000000005E-2</v>
          </cell>
          <cell r="BE8">
            <v>7.4800000000000005E-2</v>
          </cell>
          <cell r="BF8">
            <v>7.4800000000000005E-2</v>
          </cell>
          <cell r="BG8">
            <v>7.4800000000000005E-2</v>
          </cell>
          <cell r="BH8">
            <v>7.4800000000000005E-2</v>
          </cell>
          <cell r="BI8">
            <v>7.4800000000000005E-2</v>
          </cell>
        </row>
        <row r="9">
          <cell r="A9" t="str">
            <v>NorthAll</v>
          </cell>
          <cell r="B9">
            <v>0.86990000000000001</v>
          </cell>
          <cell r="C9">
            <v>0.86990000000000001</v>
          </cell>
          <cell r="D9">
            <v>0.86990000000000001</v>
          </cell>
          <cell r="E9">
            <v>0.86990000000000001</v>
          </cell>
          <cell r="F9">
            <v>0.86990000000000001</v>
          </cell>
          <cell r="G9">
            <v>0.86990000000000001</v>
          </cell>
          <cell r="H9">
            <v>0.86990000000000001</v>
          </cell>
          <cell r="I9">
            <v>0.92930000000000001</v>
          </cell>
          <cell r="J9">
            <v>0.92930000000000001</v>
          </cell>
          <cell r="K9">
            <v>0.92930000000000001</v>
          </cell>
          <cell r="L9">
            <v>0.92930000000000001</v>
          </cell>
          <cell r="M9">
            <v>0.92930000000000001</v>
          </cell>
          <cell r="N9">
            <v>0.92930000000000001</v>
          </cell>
          <cell r="O9">
            <v>0.92930000000000001</v>
          </cell>
          <cell r="P9">
            <v>0.92930000000000001</v>
          </cell>
          <cell r="Q9">
            <v>0.92930000000000001</v>
          </cell>
          <cell r="R9">
            <v>0.92930000000000001</v>
          </cell>
          <cell r="S9">
            <v>0.92930000000000001</v>
          </cell>
          <cell r="T9">
            <v>0.92930000000000001</v>
          </cell>
          <cell r="U9">
            <v>0.92930000000000001</v>
          </cell>
          <cell r="V9">
            <v>0.92930000000000001</v>
          </cell>
          <cell r="W9">
            <v>0.92930000000000001</v>
          </cell>
          <cell r="X9">
            <v>0.92930000000000001</v>
          </cell>
          <cell r="Y9">
            <v>0.92930000000000001</v>
          </cell>
          <cell r="Z9">
            <v>0.92930000000000001</v>
          </cell>
          <cell r="AA9">
            <v>0.92930000000000001</v>
          </cell>
          <cell r="AB9">
            <v>0.92930000000000001</v>
          </cell>
          <cell r="AC9">
            <v>0.92930000000000001</v>
          </cell>
          <cell r="AD9">
            <v>0.92930000000000001</v>
          </cell>
          <cell r="AE9">
            <v>0.92930000000000001</v>
          </cell>
          <cell r="AF9">
            <v>0.92930000000000001</v>
          </cell>
          <cell r="AG9">
            <v>0.92930000000000001</v>
          </cell>
          <cell r="AH9">
            <v>0.92930000000000001</v>
          </cell>
          <cell r="AI9">
            <v>0.92930000000000001</v>
          </cell>
          <cell r="AJ9">
            <v>0.92930000000000001</v>
          </cell>
          <cell r="AK9">
            <v>0.92930000000000001</v>
          </cell>
          <cell r="AL9">
            <v>0.92520000000000002</v>
          </cell>
          <cell r="AM9">
            <v>0.92520000000000002</v>
          </cell>
          <cell r="AN9">
            <v>0.92520000000000002</v>
          </cell>
          <cell r="AO9">
            <v>0.92520000000000002</v>
          </cell>
          <cell r="AP9">
            <v>0.92520000000000002</v>
          </cell>
          <cell r="AQ9">
            <v>0.92520000000000002</v>
          </cell>
          <cell r="AR9">
            <v>0.92520000000000002</v>
          </cell>
          <cell r="AS9">
            <v>0.92520000000000002</v>
          </cell>
          <cell r="AT9">
            <v>0.92520000000000002</v>
          </cell>
          <cell r="AU9">
            <v>0.92520000000000002</v>
          </cell>
          <cell r="AV9">
            <v>0.92520000000000002</v>
          </cell>
          <cell r="AW9">
            <v>0.92520000000000002</v>
          </cell>
          <cell r="AX9">
            <v>0.92520000000000002</v>
          </cell>
          <cell r="AY9">
            <v>0.92520000000000002</v>
          </cell>
          <cell r="AZ9">
            <v>0.92520000000000002</v>
          </cell>
          <cell r="BA9">
            <v>0.92520000000000002</v>
          </cell>
          <cell r="BB9">
            <v>0.92520000000000002</v>
          </cell>
          <cell r="BC9">
            <v>0.92520000000000002</v>
          </cell>
          <cell r="BD9">
            <v>0.92520000000000002</v>
          </cell>
          <cell r="BE9">
            <v>0.92520000000000002</v>
          </cell>
          <cell r="BF9">
            <v>0.92520000000000002</v>
          </cell>
          <cell r="BG9">
            <v>0.92520000000000002</v>
          </cell>
          <cell r="BH9">
            <v>0.92520000000000002</v>
          </cell>
          <cell r="BI9">
            <v>0.92520000000000002</v>
          </cell>
        </row>
        <row r="10">
          <cell r="A10" t="str">
            <v>SouthAll</v>
          </cell>
          <cell r="B10">
            <v>6.0400000000000002E-2</v>
          </cell>
          <cell r="C10">
            <v>6.0400000000000002E-2</v>
          </cell>
          <cell r="D10">
            <v>6.0400000000000002E-2</v>
          </cell>
          <cell r="E10">
            <v>6.0400000000000002E-2</v>
          </cell>
          <cell r="F10">
            <v>6.0400000000000002E-2</v>
          </cell>
          <cell r="G10">
            <v>6.0400000000000002E-2</v>
          </cell>
          <cell r="H10">
            <v>6.0400000000000002E-2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</row>
        <row r="11">
          <cell r="A11" t="str">
            <v>FercAll</v>
          </cell>
          <cell r="B11">
            <v>6.9699999999999998E-2</v>
          </cell>
          <cell r="C11">
            <v>6.9699999999999998E-2</v>
          </cell>
          <cell r="D11">
            <v>6.9699999999999998E-2</v>
          </cell>
          <cell r="E11">
            <v>6.9699999999999998E-2</v>
          </cell>
          <cell r="F11">
            <v>6.9699999999999998E-2</v>
          </cell>
          <cell r="G11">
            <v>6.9699999999999998E-2</v>
          </cell>
          <cell r="H11">
            <v>6.9699999999999998E-2</v>
          </cell>
          <cell r="I11">
            <v>7.0699999999999999E-2</v>
          </cell>
          <cell r="J11">
            <v>7.0699999999999999E-2</v>
          </cell>
          <cell r="K11">
            <v>7.0699999999999999E-2</v>
          </cell>
          <cell r="L11">
            <v>7.0699999999999999E-2</v>
          </cell>
          <cell r="M11">
            <v>7.0699999999999999E-2</v>
          </cell>
          <cell r="N11">
            <v>7.0699999999999999E-2</v>
          </cell>
          <cell r="O11">
            <v>7.0699999999999999E-2</v>
          </cell>
          <cell r="P11">
            <v>7.0699999999999999E-2</v>
          </cell>
          <cell r="Q11">
            <v>7.0699999999999999E-2</v>
          </cell>
          <cell r="R11">
            <v>7.0699999999999999E-2</v>
          </cell>
          <cell r="S11">
            <v>7.0699999999999999E-2</v>
          </cell>
          <cell r="T11">
            <v>7.0699999999999999E-2</v>
          </cell>
          <cell r="U11">
            <v>7.0699999999999999E-2</v>
          </cell>
          <cell r="V11">
            <v>7.0699999999999999E-2</v>
          </cell>
          <cell r="W11">
            <v>7.0699999999999999E-2</v>
          </cell>
          <cell r="X11">
            <v>7.0699999999999999E-2</v>
          </cell>
          <cell r="Y11">
            <v>7.0699999999999999E-2</v>
          </cell>
          <cell r="Z11">
            <v>7.0699999999999999E-2</v>
          </cell>
          <cell r="AA11">
            <v>7.0699999999999999E-2</v>
          </cell>
          <cell r="AB11">
            <v>7.0699999999999999E-2</v>
          </cell>
          <cell r="AC11">
            <v>7.0699999999999999E-2</v>
          </cell>
          <cell r="AD11">
            <v>7.0699999999999999E-2</v>
          </cell>
          <cell r="AE11">
            <v>7.0699999999999999E-2</v>
          </cell>
          <cell r="AF11">
            <v>7.0699999999999999E-2</v>
          </cell>
          <cell r="AG11">
            <v>7.0699999999999999E-2</v>
          </cell>
          <cell r="AH11">
            <v>7.0699999999999999E-2</v>
          </cell>
          <cell r="AI11">
            <v>7.0699999999999999E-2</v>
          </cell>
          <cell r="AJ11">
            <v>7.0699999999999999E-2</v>
          </cell>
          <cell r="AK11">
            <v>7.0699999999999999E-2</v>
          </cell>
          <cell r="AL11">
            <v>7.4800000000000005E-2</v>
          </cell>
          <cell r="AM11">
            <v>7.4800000000000005E-2</v>
          </cell>
          <cell r="AN11">
            <v>7.4800000000000005E-2</v>
          </cell>
          <cell r="AO11">
            <v>7.4800000000000005E-2</v>
          </cell>
          <cell r="AP11">
            <v>7.4800000000000005E-2</v>
          </cell>
          <cell r="AQ11">
            <v>7.4800000000000005E-2</v>
          </cell>
          <cell r="AR11">
            <v>7.4800000000000005E-2</v>
          </cell>
          <cell r="AS11">
            <v>7.4800000000000005E-2</v>
          </cell>
          <cell r="AT11">
            <v>7.4800000000000005E-2</v>
          </cell>
          <cell r="AU11">
            <v>7.4800000000000005E-2</v>
          </cell>
          <cell r="AV11">
            <v>7.4800000000000005E-2</v>
          </cell>
          <cell r="AW11">
            <v>7.4800000000000005E-2</v>
          </cell>
          <cell r="AX11">
            <v>7.4800000000000005E-2</v>
          </cell>
          <cell r="AY11">
            <v>7.4800000000000005E-2</v>
          </cell>
          <cell r="AZ11">
            <v>7.4800000000000005E-2</v>
          </cell>
          <cell r="BA11">
            <v>7.4800000000000005E-2</v>
          </cell>
          <cell r="BB11">
            <v>7.4800000000000005E-2</v>
          </cell>
          <cell r="BC11">
            <v>7.4800000000000005E-2</v>
          </cell>
          <cell r="BD11">
            <v>7.4800000000000005E-2</v>
          </cell>
          <cell r="BE11">
            <v>7.4800000000000005E-2</v>
          </cell>
          <cell r="BF11">
            <v>7.4800000000000005E-2</v>
          </cell>
          <cell r="BG11">
            <v>7.4800000000000005E-2</v>
          </cell>
          <cell r="BH11">
            <v>7.4800000000000005E-2</v>
          </cell>
          <cell r="BI11">
            <v>7.4800000000000005E-2</v>
          </cell>
        </row>
        <row r="12">
          <cell r="A12" t="str">
            <v>PVNorth</v>
          </cell>
          <cell r="B12">
            <v>0.61729999999999996</v>
          </cell>
          <cell r="C12">
            <v>0.61729999999999996</v>
          </cell>
          <cell r="D12">
            <v>0.61729999999999996</v>
          </cell>
          <cell r="E12">
            <v>0.61729999999999996</v>
          </cell>
          <cell r="F12">
            <v>0.61729999999999996</v>
          </cell>
          <cell r="G12">
            <v>0.61729999999999996</v>
          </cell>
          <cell r="H12">
            <v>0.61729999999999996</v>
          </cell>
          <cell r="I12">
            <v>0.61950000000000005</v>
          </cell>
          <cell r="J12">
            <v>0.61950000000000005</v>
          </cell>
          <cell r="K12">
            <v>0.61950000000000005</v>
          </cell>
          <cell r="L12">
            <v>0.61950000000000005</v>
          </cell>
          <cell r="M12">
            <v>0.61950000000000005</v>
          </cell>
          <cell r="N12">
            <v>0.61950000000000005</v>
          </cell>
          <cell r="O12">
            <v>0.61950000000000005</v>
          </cell>
          <cell r="P12">
            <v>0.61950000000000005</v>
          </cell>
          <cell r="Q12">
            <v>0.61950000000000005</v>
          </cell>
          <cell r="R12">
            <v>0.61950000000000005</v>
          </cell>
          <cell r="S12">
            <v>0.61950000000000005</v>
          </cell>
          <cell r="T12">
            <v>0.61950000000000005</v>
          </cell>
          <cell r="U12">
            <v>0.61950000000000005</v>
          </cell>
          <cell r="V12">
            <v>0.61950000000000005</v>
          </cell>
          <cell r="W12">
            <v>0.61950000000000005</v>
          </cell>
          <cell r="X12">
            <v>0.61950000000000005</v>
          </cell>
          <cell r="Y12">
            <v>0.61950000000000005</v>
          </cell>
          <cell r="Z12">
            <v>0.61950000000000005</v>
          </cell>
          <cell r="AA12">
            <v>0.61950000000000005</v>
          </cell>
          <cell r="AB12">
            <v>0.61950000000000005</v>
          </cell>
          <cell r="AC12">
            <v>0.61950000000000005</v>
          </cell>
          <cell r="AD12">
            <v>0.61950000000000005</v>
          </cell>
          <cell r="AE12">
            <v>0.61950000000000005</v>
          </cell>
          <cell r="AF12">
            <v>0.61950000000000005</v>
          </cell>
          <cell r="AG12">
            <v>0.61950000000000005</v>
          </cell>
          <cell r="AH12">
            <v>0.61950000000000005</v>
          </cell>
          <cell r="AI12">
            <v>0.61950000000000005</v>
          </cell>
          <cell r="AJ12">
            <v>0.61950000000000005</v>
          </cell>
          <cell r="AK12">
            <v>0.61950000000000005</v>
          </cell>
          <cell r="AL12">
            <v>0.61680000000000001</v>
          </cell>
          <cell r="AM12">
            <v>0.61680000000000001</v>
          </cell>
          <cell r="AN12">
            <v>0.61680000000000001</v>
          </cell>
          <cell r="AO12">
            <v>0.61680000000000001</v>
          </cell>
          <cell r="AP12">
            <v>0.61680000000000001</v>
          </cell>
          <cell r="AQ12">
            <v>0.61680000000000001</v>
          </cell>
          <cell r="AR12">
            <v>0.61680000000000001</v>
          </cell>
          <cell r="AS12">
            <v>0.61680000000000001</v>
          </cell>
          <cell r="AT12">
            <v>0.61680000000000001</v>
          </cell>
          <cell r="AU12">
            <v>0.61680000000000001</v>
          </cell>
          <cell r="AV12">
            <v>0.61680000000000001</v>
          </cell>
          <cell r="AW12">
            <v>0.61680000000000001</v>
          </cell>
          <cell r="AX12">
            <v>0.61680000000000001</v>
          </cell>
          <cell r="AY12">
            <v>0.61680000000000001</v>
          </cell>
          <cell r="AZ12">
            <v>0.61680000000000001</v>
          </cell>
          <cell r="BA12">
            <v>0.61680000000000001</v>
          </cell>
          <cell r="BB12">
            <v>0.61680000000000001</v>
          </cell>
          <cell r="BC12">
            <v>0.61680000000000001</v>
          </cell>
          <cell r="BD12">
            <v>0.61680000000000001</v>
          </cell>
          <cell r="BE12">
            <v>0.61680000000000001</v>
          </cell>
          <cell r="BF12">
            <v>0.61680000000000001</v>
          </cell>
          <cell r="BG12">
            <v>0.61680000000000001</v>
          </cell>
          <cell r="BH12">
            <v>0.61680000000000001</v>
          </cell>
          <cell r="BI12">
            <v>0.61680000000000001</v>
          </cell>
        </row>
        <row r="13">
          <cell r="A13" t="str">
            <v>PVFerc</v>
          </cell>
          <cell r="B13">
            <v>4.9399999999999999E-2</v>
          </cell>
          <cell r="C13">
            <v>4.9399999999999999E-2</v>
          </cell>
          <cell r="D13">
            <v>4.9399999999999999E-2</v>
          </cell>
          <cell r="E13">
            <v>4.9399999999999999E-2</v>
          </cell>
          <cell r="F13">
            <v>4.9399999999999999E-2</v>
          </cell>
          <cell r="G13">
            <v>4.9399999999999999E-2</v>
          </cell>
          <cell r="H13">
            <v>4.9399999999999999E-2</v>
          </cell>
          <cell r="I13">
            <v>4.7199999999999999E-2</v>
          </cell>
          <cell r="J13">
            <v>4.7199999999999999E-2</v>
          </cell>
          <cell r="K13">
            <v>4.7199999999999999E-2</v>
          </cell>
          <cell r="L13">
            <v>4.7199999999999999E-2</v>
          </cell>
          <cell r="M13">
            <v>4.7199999999999999E-2</v>
          </cell>
          <cell r="N13">
            <v>4.7199999999999999E-2</v>
          </cell>
          <cell r="O13">
            <v>4.7199999999999999E-2</v>
          </cell>
          <cell r="P13">
            <v>4.7199999999999999E-2</v>
          </cell>
          <cell r="Q13">
            <v>4.7199999999999999E-2</v>
          </cell>
          <cell r="R13">
            <v>4.7199999999999999E-2</v>
          </cell>
          <cell r="S13">
            <v>4.7199999999999999E-2</v>
          </cell>
          <cell r="T13">
            <v>4.7199999999999999E-2</v>
          </cell>
          <cell r="U13">
            <v>4.7199999999999999E-2</v>
          </cell>
          <cell r="V13">
            <v>4.7199999999999999E-2</v>
          </cell>
          <cell r="W13">
            <v>4.7199999999999999E-2</v>
          </cell>
          <cell r="X13">
            <v>4.7199999999999999E-2</v>
          </cell>
          <cell r="Y13">
            <v>4.7199999999999999E-2</v>
          </cell>
          <cell r="Z13">
            <v>4.7199999999999999E-2</v>
          </cell>
          <cell r="AA13">
            <v>4.7199999999999999E-2</v>
          </cell>
          <cell r="AB13">
            <v>4.7199999999999999E-2</v>
          </cell>
          <cell r="AC13">
            <v>4.7199999999999999E-2</v>
          </cell>
          <cell r="AD13">
            <v>4.7199999999999999E-2</v>
          </cell>
          <cell r="AE13">
            <v>4.7199999999999999E-2</v>
          </cell>
          <cell r="AF13">
            <v>4.7199999999999999E-2</v>
          </cell>
          <cell r="AG13">
            <v>4.7199999999999999E-2</v>
          </cell>
          <cell r="AH13">
            <v>4.7199999999999999E-2</v>
          </cell>
          <cell r="AI13">
            <v>4.7199999999999999E-2</v>
          </cell>
          <cell r="AJ13">
            <v>4.7199999999999999E-2</v>
          </cell>
          <cell r="AK13">
            <v>4.7199999999999999E-2</v>
          </cell>
          <cell r="AL13">
            <v>4.99E-2</v>
          </cell>
          <cell r="AM13">
            <v>4.99E-2</v>
          </cell>
          <cell r="AN13">
            <v>4.99E-2</v>
          </cell>
          <cell r="AO13">
            <v>4.99E-2</v>
          </cell>
          <cell r="AP13">
            <v>4.99E-2</v>
          </cell>
          <cell r="AQ13">
            <v>4.99E-2</v>
          </cell>
          <cell r="AR13">
            <v>4.99E-2</v>
          </cell>
          <cell r="AS13">
            <v>4.99E-2</v>
          </cell>
          <cell r="AT13">
            <v>4.99E-2</v>
          </cell>
          <cell r="AU13">
            <v>4.99E-2</v>
          </cell>
          <cell r="AV13">
            <v>4.99E-2</v>
          </cell>
          <cell r="AW13">
            <v>4.99E-2</v>
          </cell>
          <cell r="AX13">
            <v>4.99E-2</v>
          </cell>
          <cell r="AY13">
            <v>4.99E-2</v>
          </cell>
          <cell r="AZ13">
            <v>4.99E-2</v>
          </cell>
          <cell r="BA13">
            <v>4.99E-2</v>
          </cell>
          <cell r="BB13">
            <v>4.99E-2</v>
          </cell>
          <cell r="BC13">
            <v>4.99E-2</v>
          </cell>
          <cell r="BD13">
            <v>4.99E-2</v>
          </cell>
          <cell r="BE13">
            <v>4.99E-2</v>
          </cell>
          <cell r="BF13">
            <v>4.99E-2</v>
          </cell>
          <cell r="BG13">
            <v>4.99E-2</v>
          </cell>
          <cell r="BH13">
            <v>4.99E-2</v>
          </cell>
          <cell r="BI13">
            <v>4.99E-2</v>
          </cell>
        </row>
        <row r="14">
          <cell r="A14" t="str">
            <v>PVMerch</v>
          </cell>
          <cell r="B14">
            <v>0.33329999999999999</v>
          </cell>
          <cell r="C14">
            <v>0.33329999999999999</v>
          </cell>
          <cell r="D14">
            <v>0.33329999999999999</v>
          </cell>
          <cell r="E14">
            <v>0.33329999999999999</v>
          </cell>
          <cell r="F14">
            <v>0.33329999999999999</v>
          </cell>
          <cell r="G14">
            <v>0.33329999999999999</v>
          </cell>
          <cell r="H14">
            <v>0.33329999999999999</v>
          </cell>
          <cell r="I14">
            <v>0.33329999999999999</v>
          </cell>
          <cell r="J14">
            <v>0.33329999999999999</v>
          </cell>
          <cell r="K14">
            <v>0.33329999999999999</v>
          </cell>
          <cell r="L14">
            <v>0.33329999999999999</v>
          </cell>
          <cell r="M14">
            <v>0.33329999999999999</v>
          </cell>
          <cell r="N14">
            <v>0.33329999999999999</v>
          </cell>
          <cell r="O14">
            <v>0.33329999999999999</v>
          </cell>
          <cell r="P14">
            <v>0.33329999999999999</v>
          </cell>
          <cell r="Q14">
            <v>0.33329999999999999</v>
          </cell>
          <cell r="R14">
            <v>0.33329999999999999</v>
          </cell>
          <cell r="S14">
            <v>0.33329999999999999</v>
          </cell>
          <cell r="T14">
            <v>0.33329999999999999</v>
          </cell>
          <cell r="U14">
            <v>0.33329999999999999</v>
          </cell>
          <cell r="V14">
            <v>0.33329999999999999</v>
          </cell>
          <cell r="W14">
            <v>0.33329999999999999</v>
          </cell>
          <cell r="X14">
            <v>0.33329999999999999</v>
          </cell>
          <cell r="Y14">
            <v>0.33329999999999999</v>
          </cell>
          <cell r="Z14">
            <v>0.33329999999999999</v>
          </cell>
          <cell r="AA14">
            <v>0.33329999999999999</v>
          </cell>
          <cell r="AB14">
            <v>0.33329999999999999</v>
          </cell>
          <cell r="AC14">
            <v>0.33329999999999999</v>
          </cell>
          <cell r="AD14">
            <v>0.33329999999999999</v>
          </cell>
          <cell r="AE14">
            <v>0.33329999999999999</v>
          </cell>
          <cell r="AF14">
            <v>0.33329999999999999</v>
          </cell>
          <cell r="AG14">
            <v>0.33329999999999999</v>
          </cell>
          <cell r="AH14">
            <v>0.33329999999999999</v>
          </cell>
          <cell r="AI14">
            <v>0.33329999999999999</v>
          </cell>
          <cell r="AJ14">
            <v>0.33329999999999999</v>
          </cell>
          <cell r="AK14">
            <v>0.33329999999999999</v>
          </cell>
          <cell r="AL14">
            <v>0.33329999999999999</v>
          </cell>
          <cell r="AM14">
            <v>0.33329999999999999</v>
          </cell>
          <cell r="AN14">
            <v>0.33329999999999999</v>
          </cell>
          <cell r="AO14">
            <v>0.33329999999999999</v>
          </cell>
          <cell r="AP14">
            <v>0.33329999999999999</v>
          </cell>
          <cell r="AQ14">
            <v>0.33329999999999999</v>
          </cell>
          <cell r="AR14">
            <v>0.33329999999999999</v>
          </cell>
          <cell r="AS14">
            <v>0.33329999999999999</v>
          </cell>
          <cell r="AT14">
            <v>0.33329999999999999</v>
          </cell>
          <cell r="AU14">
            <v>0.33329999999999999</v>
          </cell>
          <cell r="AV14">
            <v>0.33329999999999999</v>
          </cell>
          <cell r="AW14">
            <v>0.33329999999999999</v>
          </cell>
          <cell r="AX14">
            <v>0.33329999999999999</v>
          </cell>
          <cell r="AY14">
            <v>0.33329999999999999</v>
          </cell>
          <cell r="AZ14">
            <v>0.33329999999999999</v>
          </cell>
          <cell r="BA14">
            <v>0.33329999999999999</v>
          </cell>
          <cell r="BB14">
            <v>0.33329999999999999</v>
          </cell>
          <cell r="BC14">
            <v>0.33329999999999999</v>
          </cell>
          <cell r="BD14">
            <v>0.33329999999999999</v>
          </cell>
          <cell r="BE14">
            <v>0.33329999999999999</v>
          </cell>
          <cell r="BF14">
            <v>0.33329999999999999</v>
          </cell>
          <cell r="BG14">
            <v>0.33329999999999999</v>
          </cell>
          <cell r="BH14">
            <v>0.33329999999999999</v>
          </cell>
          <cell r="BI14">
            <v>0.33329999999999999</v>
          </cell>
        </row>
        <row r="15">
          <cell r="A15" t="str">
            <v>NorthOnly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1</v>
          </cell>
          <cell r="AH15">
            <v>1</v>
          </cell>
          <cell r="AI15">
            <v>1</v>
          </cell>
          <cell r="AJ15">
            <v>1</v>
          </cell>
          <cell r="AK15">
            <v>1</v>
          </cell>
          <cell r="AL15">
            <v>1</v>
          </cell>
          <cell r="AM15">
            <v>1</v>
          </cell>
          <cell r="AN15">
            <v>1</v>
          </cell>
          <cell r="AO15">
            <v>1</v>
          </cell>
          <cell r="AP15">
            <v>1</v>
          </cell>
          <cell r="AQ15">
            <v>1</v>
          </cell>
          <cell r="AR15">
            <v>1</v>
          </cell>
          <cell r="AS15">
            <v>1</v>
          </cell>
          <cell r="AT15">
            <v>1</v>
          </cell>
          <cell r="AU15">
            <v>1</v>
          </cell>
          <cell r="AV15">
            <v>1</v>
          </cell>
          <cell r="AW15">
            <v>1</v>
          </cell>
          <cell r="AX15">
            <v>1</v>
          </cell>
          <cell r="AY15">
            <v>1</v>
          </cell>
          <cell r="AZ15">
            <v>1</v>
          </cell>
          <cell r="BA15">
            <v>1</v>
          </cell>
          <cell r="BB15">
            <v>1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1</v>
          </cell>
          <cell r="BH15">
            <v>1</v>
          </cell>
          <cell r="BI15">
            <v>1</v>
          </cell>
        </row>
        <row r="16">
          <cell r="A16" t="str">
            <v>SouthOnly</v>
          </cell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1</v>
          </cell>
          <cell r="AL16">
            <v>1</v>
          </cell>
          <cell r="AM16">
            <v>1</v>
          </cell>
          <cell r="AN16">
            <v>1</v>
          </cell>
          <cell r="AO16">
            <v>1</v>
          </cell>
          <cell r="AP16">
            <v>1</v>
          </cell>
          <cell r="AQ16">
            <v>1</v>
          </cell>
          <cell r="AR16">
            <v>1</v>
          </cell>
          <cell r="AS16">
            <v>1</v>
          </cell>
          <cell r="AT16">
            <v>1</v>
          </cell>
          <cell r="AU16">
            <v>1</v>
          </cell>
          <cell r="AV16">
            <v>1</v>
          </cell>
          <cell r="AW16">
            <v>1</v>
          </cell>
          <cell r="AX16">
            <v>1</v>
          </cell>
          <cell r="AY16">
            <v>1</v>
          </cell>
          <cell r="AZ16">
            <v>1</v>
          </cell>
          <cell r="BA16">
            <v>1</v>
          </cell>
          <cell r="BB16">
            <v>1</v>
          </cell>
          <cell r="BC16">
            <v>1</v>
          </cell>
          <cell r="BD16">
            <v>1</v>
          </cell>
          <cell r="BE16">
            <v>1</v>
          </cell>
          <cell r="BF16">
            <v>1</v>
          </cell>
          <cell r="BG16">
            <v>1</v>
          </cell>
          <cell r="BH16">
            <v>1</v>
          </cell>
          <cell r="BI16">
            <v>1</v>
          </cell>
        </row>
        <row r="17">
          <cell r="A17" t="str">
            <v>FercOnly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1</v>
          </cell>
          <cell r="AM17">
            <v>1</v>
          </cell>
          <cell r="AN17">
            <v>1</v>
          </cell>
          <cell r="AO17">
            <v>1</v>
          </cell>
          <cell r="AP17">
            <v>1</v>
          </cell>
          <cell r="AQ17">
            <v>1</v>
          </cell>
          <cell r="AR17">
            <v>1</v>
          </cell>
          <cell r="AS17">
            <v>1</v>
          </cell>
          <cell r="AT17">
            <v>1</v>
          </cell>
          <cell r="AU17">
            <v>1</v>
          </cell>
          <cell r="AV17">
            <v>1</v>
          </cell>
          <cell r="AW17">
            <v>1</v>
          </cell>
          <cell r="AX17">
            <v>1</v>
          </cell>
          <cell r="AY17">
            <v>1</v>
          </cell>
          <cell r="AZ17">
            <v>1</v>
          </cell>
          <cell r="BA17">
            <v>1</v>
          </cell>
          <cell r="BB17">
            <v>1</v>
          </cell>
          <cell r="BC17">
            <v>1</v>
          </cell>
          <cell r="BD17">
            <v>1</v>
          </cell>
          <cell r="BE17">
            <v>1</v>
          </cell>
          <cell r="BF17">
            <v>1</v>
          </cell>
          <cell r="BG17">
            <v>1</v>
          </cell>
          <cell r="BH17">
            <v>1</v>
          </cell>
          <cell r="BI17">
            <v>1</v>
          </cell>
        </row>
        <row r="18">
          <cell r="A18" t="str">
            <v>MerchOnly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  <cell r="AL18">
            <v>1</v>
          </cell>
          <cell r="AM18">
            <v>1</v>
          </cell>
          <cell r="AN18">
            <v>1</v>
          </cell>
          <cell r="AO18">
            <v>1</v>
          </cell>
          <cell r="AP18">
            <v>1</v>
          </cell>
          <cell r="AQ18">
            <v>1</v>
          </cell>
          <cell r="AR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1</v>
          </cell>
          <cell r="AX18">
            <v>1</v>
          </cell>
          <cell r="AY18">
            <v>1</v>
          </cell>
          <cell r="AZ18">
            <v>1</v>
          </cell>
          <cell r="BA18">
            <v>1</v>
          </cell>
          <cell r="BB18">
            <v>1</v>
          </cell>
          <cell r="BC18">
            <v>1</v>
          </cell>
          <cell r="BD18">
            <v>1</v>
          </cell>
          <cell r="BE18">
            <v>1</v>
          </cell>
          <cell r="BF18">
            <v>1</v>
          </cell>
          <cell r="BG18">
            <v>1</v>
          </cell>
          <cell r="BH18">
            <v>1</v>
          </cell>
          <cell r="BI18">
            <v>1</v>
          </cell>
        </row>
        <row r="19">
          <cell r="A19" t="str">
            <v>NorthRenew</v>
          </cell>
          <cell r="B19">
            <v>0.92589999999999995</v>
          </cell>
          <cell r="C19">
            <v>0.92589999999999995</v>
          </cell>
          <cell r="D19">
            <v>0.92589999999999995</v>
          </cell>
          <cell r="E19">
            <v>0.92589999999999995</v>
          </cell>
          <cell r="F19">
            <v>0.92589999999999995</v>
          </cell>
          <cell r="G19">
            <v>0.92589999999999995</v>
          </cell>
          <cell r="H19">
            <v>0.92589999999999995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1</v>
          </cell>
          <cell r="AT19">
            <v>1</v>
          </cell>
          <cell r="AU19">
            <v>1</v>
          </cell>
          <cell r="AV19">
            <v>1</v>
          </cell>
          <cell r="AW19">
            <v>1</v>
          </cell>
          <cell r="AX19">
            <v>1</v>
          </cell>
          <cell r="AY19">
            <v>1</v>
          </cell>
          <cell r="AZ19">
            <v>1</v>
          </cell>
          <cell r="BA19">
            <v>1</v>
          </cell>
          <cell r="BB19">
            <v>1</v>
          </cell>
          <cell r="BC19">
            <v>1</v>
          </cell>
          <cell r="BD19">
            <v>1</v>
          </cell>
          <cell r="BE19">
            <v>1</v>
          </cell>
          <cell r="BF19">
            <v>1</v>
          </cell>
          <cell r="BG19">
            <v>1</v>
          </cell>
          <cell r="BH19">
            <v>1</v>
          </cell>
          <cell r="BI19">
            <v>1</v>
          </cell>
        </row>
        <row r="20">
          <cell r="A20" t="str">
            <v>FercRenew</v>
          </cell>
          <cell r="B20">
            <v>7.4099999999999999E-2</v>
          </cell>
          <cell r="C20">
            <v>7.4099999999999999E-2</v>
          </cell>
          <cell r="D20">
            <v>7.4099999999999999E-2</v>
          </cell>
          <cell r="E20">
            <v>7.4099999999999999E-2</v>
          </cell>
          <cell r="F20">
            <v>7.4099999999999999E-2</v>
          </cell>
          <cell r="G20">
            <v>7.4099999999999999E-2</v>
          </cell>
          <cell r="H20">
            <v>7.4099999999999999E-2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1">
          <cell r="A21" t="str">
            <v>NorthSouth</v>
          </cell>
          <cell r="B21">
            <v>0.93279913445345242</v>
          </cell>
          <cell r="C21">
            <v>0.93279913445345242</v>
          </cell>
          <cell r="D21">
            <v>0.93279913445345242</v>
          </cell>
          <cell r="E21">
            <v>0.93279913445345242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  <cell r="AO21">
            <v>1</v>
          </cell>
          <cell r="AP21">
            <v>1</v>
          </cell>
          <cell r="AQ21">
            <v>1</v>
          </cell>
          <cell r="AR21">
            <v>1</v>
          </cell>
          <cell r="AS21">
            <v>1</v>
          </cell>
          <cell r="AT21">
            <v>1</v>
          </cell>
          <cell r="AU21">
            <v>1</v>
          </cell>
          <cell r="AV21">
            <v>1</v>
          </cell>
          <cell r="AW21">
            <v>1</v>
          </cell>
          <cell r="AX21">
            <v>1</v>
          </cell>
          <cell r="AY21">
            <v>1</v>
          </cell>
          <cell r="AZ21">
            <v>1</v>
          </cell>
          <cell r="BA21">
            <v>1</v>
          </cell>
          <cell r="BB21">
            <v>1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1</v>
          </cell>
          <cell r="BH21">
            <v>1</v>
          </cell>
          <cell r="BI21">
            <v>1</v>
          </cell>
        </row>
        <row r="22">
          <cell r="A22" t="str">
            <v>SouthNorth</v>
          </cell>
          <cell r="B22">
            <v>6.7200865546547583E-2</v>
          </cell>
          <cell r="C22">
            <v>6.7200865546547583E-2</v>
          </cell>
          <cell r="D22">
            <v>6.7200865546547583E-2</v>
          </cell>
          <cell r="E22">
            <v>6.7200865546547583E-2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</row>
        <row r="23">
          <cell r="A23" t="str">
            <v>SkyBlue</v>
          </cell>
          <cell r="B23">
            <v>0.75</v>
          </cell>
          <cell r="C23">
            <v>0.75</v>
          </cell>
          <cell r="D23">
            <v>0.75</v>
          </cell>
          <cell r="E23">
            <v>0.75</v>
          </cell>
          <cell r="F23">
            <v>0.75</v>
          </cell>
          <cell r="G23">
            <v>0.75</v>
          </cell>
          <cell r="H23">
            <v>0.75</v>
          </cell>
          <cell r="I23">
            <v>0.75</v>
          </cell>
          <cell r="J23">
            <v>0.75</v>
          </cell>
          <cell r="K23">
            <v>0.75</v>
          </cell>
          <cell r="L23">
            <v>0.75</v>
          </cell>
          <cell r="M23">
            <v>0.75</v>
          </cell>
          <cell r="N23">
            <v>0.75</v>
          </cell>
          <cell r="O23">
            <v>0.75</v>
          </cell>
          <cell r="P23">
            <v>0.75</v>
          </cell>
          <cell r="Q23">
            <v>0.75</v>
          </cell>
          <cell r="R23">
            <v>0.75</v>
          </cell>
          <cell r="S23">
            <v>0.75</v>
          </cell>
          <cell r="T23">
            <v>0.75</v>
          </cell>
          <cell r="U23">
            <v>0.75</v>
          </cell>
          <cell r="V23">
            <v>0.75</v>
          </cell>
          <cell r="W23">
            <v>0.75</v>
          </cell>
          <cell r="X23">
            <v>0.75</v>
          </cell>
          <cell r="Y23">
            <v>0.75</v>
          </cell>
          <cell r="Z23">
            <v>0.75</v>
          </cell>
          <cell r="AA23">
            <v>0.75</v>
          </cell>
          <cell r="AB23">
            <v>0.75</v>
          </cell>
          <cell r="AC23">
            <v>0.75</v>
          </cell>
          <cell r="AD23">
            <v>0.75</v>
          </cell>
          <cell r="AE23">
            <v>0.75</v>
          </cell>
          <cell r="AF23">
            <v>0.75</v>
          </cell>
          <cell r="AG23">
            <v>0.75</v>
          </cell>
          <cell r="AH23">
            <v>0.75</v>
          </cell>
          <cell r="AI23">
            <v>0.75</v>
          </cell>
          <cell r="AJ23">
            <v>0.75</v>
          </cell>
          <cell r="AK23">
            <v>0.75</v>
          </cell>
          <cell r="AL23">
            <v>0.75</v>
          </cell>
          <cell r="AM23">
            <v>0.75</v>
          </cell>
          <cell r="AN23">
            <v>0.75</v>
          </cell>
          <cell r="AO23">
            <v>0.75</v>
          </cell>
          <cell r="AP23">
            <v>0.75</v>
          </cell>
          <cell r="AQ23">
            <v>0.75</v>
          </cell>
          <cell r="AR23">
            <v>0.75</v>
          </cell>
          <cell r="AS23">
            <v>0.75</v>
          </cell>
          <cell r="AT23">
            <v>0.75</v>
          </cell>
          <cell r="AU23">
            <v>0.75</v>
          </cell>
          <cell r="AV23">
            <v>0.75</v>
          </cell>
          <cell r="AW23">
            <v>0.75</v>
          </cell>
          <cell r="AX23">
            <v>0.75</v>
          </cell>
          <cell r="AY23">
            <v>0.75</v>
          </cell>
          <cell r="AZ23">
            <v>0.75</v>
          </cell>
          <cell r="BA23">
            <v>0.75</v>
          </cell>
          <cell r="BB23">
            <v>0.75</v>
          </cell>
          <cell r="BC23">
            <v>0.75</v>
          </cell>
          <cell r="BD23">
            <v>0.75</v>
          </cell>
          <cell r="BE23">
            <v>0.75</v>
          </cell>
          <cell r="BF23">
            <v>0.75</v>
          </cell>
          <cell r="BG23">
            <v>0.75</v>
          </cell>
          <cell r="BH23">
            <v>0.75</v>
          </cell>
          <cell r="BI23">
            <v>0.75</v>
          </cell>
        </row>
        <row r="26">
          <cell r="A26" t="str">
            <v>NorthFercDmd</v>
          </cell>
          <cell r="B26">
            <v>0.92589999999999995</v>
          </cell>
          <cell r="C26">
            <v>0.92589999999999995</v>
          </cell>
          <cell r="D26">
            <v>0.92589999999999995</v>
          </cell>
          <cell r="E26">
            <v>0.92589999999999995</v>
          </cell>
          <cell r="F26">
            <v>0.92589999999999995</v>
          </cell>
          <cell r="G26">
            <v>0.92589999999999995</v>
          </cell>
          <cell r="H26">
            <v>0.92589999999999995</v>
          </cell>
          <cell r="I26">
            <v>0.92930000000000001</v>
          </cell>
          <cell r="J26">
            <v>0.92930000000000001</v>
          </cell>
          <cell r="K26">
            <v>0.92930000000000001</v>
          </cell>
          <cell r="L26">
            <v>0.92930000000000001</v>
          </cell>
          <cell r="M26">
            <v>0.92930000000000001</v>
          </cell>
          <cell r="N26">
            <v>0.92930000000000001</v>
          </cell>
          <cell r="O26">
            <v>0.92930000000000001</v>
          </cell>
          <cell r="P26">
            <v>0.92930000000000001</v>
          </cell>
          <cell r="Q26">
            <v>0.92930000000000001</v>
          </cell>
          <cell r="R26">
            <v>0.92930000000000001</v>
          </cell>
          <cell r="S26">
            <v>0.92930000000000001</v>
          </cell>
          <cell r="T26">
            <v>0.92930000000000001</v>
          </cell>
          <cell r="U26">
            <v>0.92930000000000001</v>
          </cell>
          <cell r="V26">
            <v>0.92930000000000001</v>
          </cell>
          <cell r="W26">
            <v>0.92930000000000001</v>
          </cell>
          <cell r="X26">
            <v>0.92930000000000001</v>
          </cell>
          <cell r="Y26">
            <v>0.92930000000000001</v>
          </cell>
          <cell r="Z26">
            <v>0.92930000000000001</v>
          </cell>
          <cell r="AA26">
            <v>0.92930000000000001</v>
          </cell>
          <cell r="AB26">
            <v>0.92930000000000001</v>
          </cell>
          <cell r="AC26">
            <v>0.92930000000000001</v>
          </cell>
          <cell r="AD26">
            <v>0.92930000000000001</v>
          </cell>
          <cell r="AE26">
            <v>0.92930000000000001</v>
          </cell>
          <cell r="AF26">
            <v>0.92930000000000001</v>
          </cell>
          <cell r="AG26">
            <v>0.92930000000000001</v>
          </cell>
          <cell r="AH26">
            <v>0.92930000000000001</v>
          </cell>
          <cell r="AI26">
            <v>0.92930000000000001</v>
          </cell>
          <cell r="AJ26">
            <v>0.92930000000000001</v>
          </cell>
          <cell r="AK26">
            <v>0.92930000000000001</v>
          </cell>
          <cell r="AL26">
            <v>0.92520000000000002</v>
          </cell>
          <cell r="AM26">
            <v>0.92520000000000002</v>
          </cell>
          <cell r="AN26">
            <v>0.92520000000000002</v>
          </cell>
          <cell r="AO26">
            <v>0.92520000000000002</v>
          </cell>
          <cell r="AP26">
            <v>0.92520000000000002</v>
          </cell>
          <cell r="AQ26">
            <v>0.92520000000000002</v>
          </cell>
          <cell r="AR26">
            <v>0.92520000000000002</v>
          </cell>
          <cell r="AS26">
            <v>0.92520000000000002</v>
          </cell>
          <cell r="AT26">
            <v>0.92520000000000002</v>
          </cell>
          <cell r="AU26">
            <v>0.92520000000000002</v>
          </cell>
          <cell r="AV26">
            <v>0.92520000000000002</v>
          </cell>
          <cell r="AW26">
            <v>0.92520000000000002</v>
          </cell>
          <cell r="AX26">
            <v>0.92520000000000002</v>
          </cell>
          <cell r="AY26">
            <v>0.92520000000000002</v>
          </cell>
          <cell r="AZ26">
            <v>0.92520000000000002</v>
          </cell>
          <cell r="BA26">
            <v>0.92520000000000002</v>
          </cell>
          <cell r="BB26">
            <v>0.92520000000000002</v>
          </cell>
          <cell r="BC26">
            <v>0.92520000000000002</v>
          </cell>
          <cell r="BD26">
            <v>0.92520000000000002</v>
          </cell>
          <cell r="BE26">
            <v>0.92520000000000002</v>
          </cell>
          <cell r="BF26">
            <v>0.92520000000000002</v>
          </cell>
          <cell r="BG26">
            <v>0.92520000000000002</v>
          </cell>
          <cell r="BH26">
            <v>0.92520000000000002</v>
          </cell>
          <cell r="BI26">
            <v>0.92520000000000002</v>
          </cell>
        </row>
        <row r="27">
          <cell r="A27" t="str">
            <v>FercNorthDmd</v>
          </cell>
          <cell r="B27">
            <v>7.4099999999999999E-2</v>
          </cell>
          <cell r="C27">
            <v>7.4099999999999999E-2</v>
          </cell>
          <cell r="D27">
            <v>7.4099999999999999E-2</v>
          </cell>
          <cell r="E27">
            <v>7.4099999999999999E-2</v>
          </cell>
          <cell r="F27">
            <v>7.4099999999999999E-2</v>
          </cell>
          <cell r="G27">
            <v>7.4099999999999999E-2</v>
          </cell>
          <cell r="H27">
            <v>7.4099999999999999E-2</v>
          </cell>
          <cell r="I27">
            <v>7.0699999999999999E-2</v>
          </cell>
          <cell r="J27">
            <v>7.0699999999999999E-2</v>
          </cell>
          <cell r="K27">
            <v>7.0699999999999999E-2</v>
          </cell>
          <cell r="L27">
            <v>7.0699999999999999E-2</v>
          </cell>
          <cell r="M27">
            <v>7.0699999999999999E-2</v>
          </cell>
          <cell r="N27">
            <v>7.0699999999999999E-2</v>
          </cell>
          <cell r="O27">
            <v>7.0699999999999999E-2</v>
          </cell>
          <cell r="P27">
            <v>7.0699999999999999E-2</v>
          </cell>
          <cell r="Q27">
            <v>7.0699999999999999E-2</v>
          </cell>
          <cell r="R27">
            <v>7.0699999999999999E-2</v>
          </cell>
          <cell r="S27">
            <v>7.0699999999999999E-2</v>
          </cell>
          <cell r="T27">
            <v>7.0699999999999999E-2</v>
          </cell>
          <cell r="U27">
            <v>7.0699999999999999E-2</v>
          </cell>
          <cell r="V27">
            <v>7.0699999999999999E-2</v>
          </cell>
          <cell r="W27">
            <v>7.0699999999999999E-2</v>
          </cell>
          <cell r="X27">
            <v>7.0699999999999999E-2</v>
          </cell>
          <cell r="Y27">
            <v>7.0699999999999999E-2</v>
          </cell>
          <cell r="Z27">
            <v>7.0699999999999999E-2</v>
          </cell>
          <cell r="AA27">
            <v>7.0699999999999999E-2</v>
          </cell>
          <cell r="AB27">
            <v>7.0699999999999999E-2</v>
          </cell>
          <cell r="AC27">
            <v>7.0699999999999999E-2</v>
          </cell>
          <cell r="AD27">
            <v>7.0699999999999999E-2</v>
          </cell>
          <cell r="AE27">
            <v>7.0699999999999999E-2</v>
          </cell>
          <cell r="AF27">
            <v>7.0699999999999999E-2</v>
          </cell>
          <cell r="AG27">
            <v>7.0699999999999999E-2</v>
          </cell>
          <cell r="AH27">
            <v>7.0699999999999999E-2</v>
          </cell>
          <cell r="AI27">
            <v>7.0699999999999999E-2</v>
          </cell>
          <cell r="AJ27">
            <v>7.0699999999999999E-2</v>
          </cell>
          <cell r="AK27">
            <v>7.0699999999999999E-2</v>
          </cell>
          <cell r="AL27">
            <v>7.4800000000000005E-2</v>
          </cell>
          <cell r="AM27">
            <v>7.4800000000000005E-2</v>
          </cell>
          <cell r="AN27">
            <v>7.4800000000000005E-2</v>
          </cell>
          <cell r="AO27">
            <v>7.4800000000000005E-2</v>
          </cell>
          <cell r="AP27">
            <v>7.4800000000000005E-2</v>
          </cell>
          <cell r="AQ27">
            <v>7.4800000000000005E-2</v>
          </cell>
          <cell r="AR27">
            <v>7.4800000000000005E-2</v>
          </cell>
          <cell r="AS27">
            <v>7.4800000000000005E-2</v>
          </cell>
          <cell r="AT27">
            <v>7.4800000000000005E-2</v>
          </cell>
          <cell r="AU27">
            <v>7.4800000000000005E-2</v>
          </cell>
          <cell r="AV27">
            <v>7.4800000000000005E-2</v>
          </cell>
          <cell r="AW27">
            <v>7.4800000000000005E-2</v>
          </cell>
          <cell r="AX27">
            <v>7.4800000000000005E-2</v>
          </cell>
          <cell r="AY27">
            <v>7.4800000000000005E-2</v>
          </cell>
          <cell r="AZ27">
            <v>7.4800000000000005E-2</v>
          </cell>
          <cell r="BA27">
            <v>7.4800000000000005E-2</v>
          </cell>
          <cell r="BB27">
            <v>7.4800000000000005E-2</v>
          </cell>
          <cell r="BC27">
            <v>7.4800000000000005E-2</v>
          </cell>
          <cell r="BD27">
            <v>7.4800000000000005E-2</v>
          </cell>
          <cell r="BE27">
            <v>7.4800000000000005E-2</v>
          </cell>
          <cell r="BF27">
            <v>7.4800000000000005E-2</v>
          </cell>
          <cell r="BG27">
            <v>7.4800000000000005E-2</v>
          </cell>
          <cell r="BH27">
            <v>7.4800000000000005E-2</v>
          </cell>
          <cell r="BI27">
            <v>7.4800000000000005E-2</v>
          </cell>
        </row>
        <row r="28">
          <cell r="A28" t="str">
            <v>NorthAllDmd</v>
          </cell>
          <cell r="B28">
            <v>0.86990000000000001</v>
          </cell>
          <cell r="C28">
            <v>0.86990000000000001</v>
          </cell>
          <cell r="D28">
            <v>0.86990000000000001</v>
          </cell>
          <cell r="E28">
            <v>0.86990000000000001</v>
          </cell>
          <cell r="F28">
            <v>0.86990000000000001</v>
          </cell>
          <cell r="G28">
            <v>0.86990000000000001</v>
          </cell>
          <cell r="H28">
            <v>0.86990000000000001</v>
          </cell>
          <cell r="I28">
            <v>0.92930000000000001</v>
          </cell>
          <cell r="J28">
            <v>0.92930000000000001</v>
          </cell>
          <cell r="K28">
            <v>0.92930000000000001</v>
          </cell>
          <cell r="L28">
            <v>0.92930000000000001</v>
          </cell>
          <cell r="M28">
            <v>0.92930000000000001</v>
          </cell>
          <cell r="N28">
            <v>0.92930000000000001</v>
          </cell>
          <cell r="O28">
            <v>0.92930000000000001</v>
          </cell>
          <cell r="P28">
            <v>0.92930000000000001</v>
          </cell>
          <cell r="Q28">
            <v>0.92930000000000001</v>
          </cell>
          <cell r="R28">
            <v>0.92930000000000001</v>
          </cell>
          <cell r="S28">
            <v>0.92930000000000001</v>
          </cell>
          <cell r="T28">
            <v>0.92930000000000001</v>
          </cell>
          <cell r="U28">
            <v>0.92930000000000001</v>
          </cell>
          <cell r="V28">
            <v>0.92930000000000001</v>
          </cell>
          <cell r="W28">
            <v>0.92930000000000001</v>
          </cell>
          <cell r="X28">
            <v>0.92930000000000001</v>
          </cell>
          <cell r="Y28">
            <v>0.92930000000000001</v>
          </cell>
          <cell r="Z28">
            <v>0.92930000000000001</v>
          </cell>
          <cell r="AA28">
            <v>0.92930000000000001</v>
          </cell>
          <cell r="AB28">
            <v>0.92930000000000001</v>
          </cell>
          <cell r="AC28">
            <v>0.92930000000000001</v>
          </cell>
          <cell r="AD28">
            <v>0.92930000000000001</v>
          </cell>
          <cell r="AE28">
            <v>0.92930000000000001</v>
          </cell>
          <cell r="AF28">
            <v>0.92930000000000001</v>
          </cell>
          <cell r="AG28">
            <v>0.92930000000000001</v>
          </cell>
          <cell r="AH28">
            <v>0.92930000000000001</v>
          </cell>
          <cell r="AI28">
            <v>0.92930000000000001</v>
          </cell>
          <cell r="AJ28">
            <v>0.92930000000000001</v>
          </cell>
          <cell r="AK28">
            <v>0.92930000000000001</v>
          </cell>
          <cell r="AL28">
            <v>0.92520000000000002</v>
          </cell>
          <cell r="AM28">
            <v>0.92520000000000002</v>
          </cell>
          <cell r="AN28">
            <v>0.92520000000000002</v>
          </cell>
          <cell r="AO28">
            <v>0.92520000000000002</v>
          </cell>
          <cell r="AP28">
            <v>0.92520000000000002</v>
          </cell>
          <cell r="AQ28">
            <v>0.92520000000000002</v>
          </cell>
          <cell r="AR28">
            <v>0.92520000000000002</v>
          </cell>
          <cell r="AS28">
            <v>0.92520000000000002</v>
          </cell>
          <cell r="AT28">
            <v>0.92520000000000002</v>
          </cell>
          <cell r="AU28">
            <v>0.92520000000000002</v>
          </cell>
          <cell r="AV28">
            <v>0.92520000000000002</v>
          </cell>
          <cell r="AW28">
            <v>0.92520000000000002</v>
          </cell>
          <cell r="AX28">
            <v>0.92520000000000002</v>
          </cell>
          <cell r="AY28">
            <v>0.92520000000000002</v>
          </cell>
          <cell r="AZ28">
            <v>0.92520000000000002</v>
          </cell>
          <cell r="BA28">
            <v>0.92520000000000002</v>
          </cell>
          <cell r="BB28">
            <v>0.92520000000000002</v>
          </cell>
          <cell r="BC28">
            <v>0.92520000000000002</v>
          </cell>
          <cell r="BD28">
            <v>0.92520000000000002</v>
          </cell>
          <cell r="BE28">
            <v>0.92520000000000002</v>
          </cell>
          <cell r="BF28">
            <v>0.92520000000000002</v>
          </cell>
          <cell r="BG28">
            <v>0.92520000000000002</v>
          </cell>
          <cell r="BH28">
            <v>0.92520000000000002</v>
          </cell>
          <cell r="BI28">
            <v>0.92520000000000002</v>
          </cell>
        </row>
        <row r="29">
          <cell r="A29" t="str">
            <v>SouthAllDmd</v>
          </cell>
          <cell r="B29">
            <v>6.0400000000000002E-2</v>
          </cell>
          <cell r="C29">
            <v>6.0400000000000002E-2</v>
          </cell>
          <cell r="D29">
            <v>6.0400000000000002E-2</v>
          </cell>
          <cell r="E29">
            <v>6.0400000000000002E-2</v>
          </cell>
          <cell r="F29">
            <v>6.0400000000000002E-2</v>
          </cell>
          <cell r="G29">
            <v>6.0400000000000002E-2</v>
          </cell>
          <cell r="H29">
            <v>6.0400000000000002E-2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A30" t="str">
            <v>FercAllDmd</v>
          </cell>
          <cell r="B30">
            <v>6.9699999999999998E-2</v>
          </cell>
          <cell r="C30">
            <v>6.9699999999999998E-2</v>
          </cell>
          <cell r="D30">
            <v>6.9699999999999998E-2</v>
          </cell>
          <cell r="E30">
            <v>6.9699999999999998E-2</v>
          </cell>
          <cell r="F30">
            <v>6.9699999999999998E-2</v>
          </cell>
          <cell r="G30">
            <v>6.9699999999999998E-2</v>
          </cell>
          <cell r="H30">
            <v>6.9699999999999998E-2</v>
          </cell>
          <cell r="I30">
            <v>7.0699999999999999E-2</v>
          </cell>
          <cell r="J30">
            <v>7.0699999999999999E-2</v>
          </cell>
          <cell r="K30">
            <v>7.0699999999999999E-2</v>
          </cell>
          <cell r="L30">
            <v>7.0699999999999999E-2</v>
          </cell>
          <cell r="M30">
            <v>7.0699999999999999E-2</v>
          </cell>
          <cell r="N30">
            <v>7.0699999999999999E-2</v>
          </cell>
          <cell r="O30">
            <v>7.0699999999999999E-2</v>
          </cell>
          <cell r="P30">
            <v>7.0699999999999999E-2</v>
          </cell>
          <cell r="Q30">
            <v>7.0699999999999999E-2</v>
          </cell>
          <cell r="R30">
            <v>7.0699999999999999E-2</v>
          </cell>
          <cell r="S30">
            <v>7.0699999999999999E-2</v>
          </cell>
          <cell r="T30">
            <v>7.0699999999999999E-2</v>
          </cell>
          <cell r="U30">
            <v>7.0699999999999999E-2</v>
          </cell>
          <cell r="V30">
            <v>7.0699999999999999E-2</v>
          </cell>
          <cell r="W30">
            <v>7.0699999999999999E-2</v>
          </cell>
          <cell r="X30">
            <v>7.0699999999999999E-2</v>
          </cell>
          <cell r="Y30">
            <v>7.0699999999999999E-2</v>
          </cell>
          <cell r="Z30">
            <v>7.0699999999999999E-2</v>
          </cell>
          <cell r="AA30">
            <v>7.0699999999999999E-2</v>
          </cell>
          <cell r="AB30">
            <v>7.0699999999999999E-2</v>
          </cell>
          <cell r="AC30">
            <v>7.0699999999999999E-2</v>
          </cell>
          <cell r="AD30">
            <v>7.0699999999999999E-2</v>
          </cell>
          <cell r="AE30">
            <v>7.0699999999999999E-2</v>
          </cell>
          <cell r="AF30">
            <v>7.0699999999999999E-2</v>
          </cell>
          <cell r="AG30">
            <v>7.0699999999999999E-2</v>
          </cell>
          <cell r="AH30">
            <v>7.0699999999999999E-2</v>
          </cell>
          <cell r="AI30">
            <v>7.0699999999999999E-2</v>
          </cell>
          <cell r="AJ30">
            <v>7.0699999999999999E-2</v>
          </cell>
          <cell r="AK30">
            <v>7.0699999999999999E-2</v>
          </cell>
          <cell r="AL30">
            <v>7.4800000000000005E-2</v>
          </cell>
          <cell r="AM30">
            <v>7.4800000000000005E-2</v>
          </cell>
          <cell r="AN30">
            <v>7.4800000000000005E-2</v>
          </cell>
          <cell r="AO30">
            <v>7.4800000000000005E-2</v>
          </cell>
          <cell r="AP30">
            <v>7.4800000000000005E-2</v>
          </cell>
          <cell r="AQ30">
            <v>7.4800000000000005E-2</v>
          </cell>
          <cell r="AR30">
            <v>7.4800000000000005E-2</v>
          </cell>
          <cell r="AS30">
            <v>7.4800000000000005E-2</v>
          </cell>
          <cell r="AT30">
            <v>7.4800000000000005E-2</v>
          </cell>
          <cell r="AU30">
            <v>7.4800000000000005E-2</v>
          </cell>
          <cell r="AV30">
            <v>7.4800000000000005E-2</v>
          </cell>
          <cell r="AW30">
            <v>7.4800000000000005E-2</v>
          </cell>
          <cell r="AX30">
            <v>7.4800000000000005E-2</v>
          </cell>
          <cell r="AY30">
            <v>7.4800000000000005E-2</v>
          </cell>
          <cell r="AZ30">
            <v>7.4800000000000005E-2</v>
          </cell>
          <cell r="BA30">
            <v>7.4800000000000005E-2</v>
          </cell>
          <cell r="BB30">
            <v>7.4800000000000005E-2</v>
          </cell>
          <cell r="BC30">
            <v>7.4800000000000005E-2</v>
          </cell>
          <cell r="BD30">
            <v>7.4800000000000005E-2</v>
          </cell>
          <cell r="BE30">
            <v>7.4800000000000005E-2</v>
          </cell>
          <cell r="BF30">
            <v>7.4800000000000005E-2</v>
          </cell>
          <cell r="BG30">
            <v>7.4800000000000005E-2</v>
          </cell>
          <cell r="BH30">
            <v>7.4800000000000005E-2</v>
          </cell>
          <cell r="BI30">
            <v>7.4800000000000005E-2</v>
          </cell>
        </row>
        <row r="32">
          <cell r="A32" t="str">
            <v>None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4">
          <cell r="A34" t="str">
            <v>NorthCoalDecomm</v>
          </cell>
          <cell r="B34">
            <v>0.76</v>
          </cell>
          <cell r="C34">
            <v>0.76</v>
          </cell>
          <cell r="D34">
            <v>0.76</v>
          </cell>
          <cell r="E34">
            <v>0.76</v>
          </cell>
          <cell r="F34">
            <v>0.76</v>
          </cell>
          <cell r="G34">
            <v>0.76</v>
          </cell>
          <cell r="H34">
            <v>0.76</v>
          </cell>
          <cell r="I34">
            <v>0.76</v>
          </cell>
          <cell r="J34">
            <v>0.76</v>
          </cell>
          <cell r="K34">
            <v>0.76</v>
          </cell>
          <cell r="L34">
            <v>0.76</v>
          </cell>
          <cell r="M34">
            <v>0.76</v>
          </cell>
          <cell r="N34">
            <v>0.76</v>
          </cell>
          <cell r="O34">
            <v>0.76</v>
          </cell>
          <cell r="P34">
            <v>0.76</v>
          </cell>
          <cell r="Q34">
            <v>0.76</v>
          </cell>
          <cell r="R34">
            <v>0.76</v>
          </cell>
          <cell r="S34">
            <v>0.76</v>
          </cell>
          <cell r="T34">
            <v>0.76</v>
          </cell>
          <cell r="U34">
            <v>0.76</v>
          </cell>
          <cell r="V34">
            <v>0.76</v>
          </cell>
          <cell r="W34">
            <v>0.76</v>
          </cell>
          <cell r="X34">
            <v>0.76</v>
          </cell>
          <cell r="Y34">
            <v>0.76</v>
          </cell>
          <cell r="Z34">
            <v>0.76</v>
          </cell>
          <cell r="AA34">
            <v>0.76</v>
          </cell>
          <cell r="AB34">
            <v>0.76</v>
          </cell>
          <cell r="AC34">
            <v>0.76</v>
          </cell>
          <cell r="AD34">
            <v>0.76</v>
          </cell>
          <cell r="AE34">
            <v>0.76</v>
          </cell>
          <cell r="AF34">
            <v>0.76</v>
          </cell>
          <cell r="AG34">
            <v>0.76</v>
          </cell>
          <cell r="AH34">
            <v>0.76</v>
          </cell>
          <cell r="AI34">
            <v>0.76</v>
          </cell>
          <cell r="AJ34">
            <v>0.76</v>
          </cell>
          <cell r="AK34">
            <v>0.76</v>
          </cell>
          <cell r="AL34">
            <v>0.76</v>
          </cell>
          <cell r="AM34">
            <v>0.76</v>
          </cell>
          <cell r="AN34">
            <v>0.76</v>
          </cell>
          <cell r="AO34">
            <v>0.76</v>
          </cell>
          <cell r="AP34">
            <v>0.76</v>
          </cell>
          <cell r="AQ34">
            <v>0.76</v>
          </cell>
          <cell r="AR34">
            <v>0.76</v>
          </cell>
          <cell r="AS34">
            <v>0.76</v>
          </cell>
          <cell r="AT34">
            <v>0.76</v>
          </cell>
          <cell r="AU34">
            <v>0.76</v>
          </cell>
          <cell r="AV34">
            <v>0.76</v>
          </cell>
          <cell r="AW34">
            <v>0.76</v>
          </cell>
          <cell r="AX34">
            <v>0.76</v>
          </cell>
          <cell r="AY34">
            <v>0.76</v>
          </cell>
          <cell r="AZ34">
            <v>0.76</v>
          </cell>
          <cell r="BA34">
            <v>0.76</v>
          </cell>
          <cell r="BB34">
            <v>0.76</v>
          </cell>
          <cell r="BC34">
            <v>0.76</v>
          </cell>
          <cell r="BD34">
            <v>0.76</v>
          </cell>
          <cell r="BE34">
            <v>0.76</v>
          </cell>
          <cell r="BF34">
            <v>0.76</v>
          </cell>
          <cell r="BG34">
            <v>0.76</v>
          </cell>
          <cell r="BH34">
            <v>0.76</v>
          </cell>
          <cell r="BI34">
            <v>0.76</v>
          </cell>
        </row>
        <row r="35">
          <cell r="A35" t="str">
            <v>FercCoalDecomm</v>
          </cell>
          <cell r="B35">
            <v>0.14000000000000001</v>
          </cell>
          <cell r="C35">
            <v>0.14000000000000001</v>
          </cell>
          <cell r="D35">
            <v>0.14000000000000001</v>
          </cell>
          <cell r="E35">
            <v>0.14000000000000001</v>
          </cell>
          <cell r="F35">
            <v>0.14000000000000001</v>
          </cell>
          <cell r="G35">
            <v>0.14000000000000001</v>
          </cell>
          <cell r="H35">
            <v>0.14000000000000001</v>
          </cell>
          <cell r="I35">
            <v>0.14000000000000001</v>
          </cell>
          <cell r="J35">
            <v>0.14000000000000001</v>
          </cell>
          <cell r="K35">
            <v>0.14000000000000001</v>
          </cell>
          <cell r="L35">
            <v>0.14000000000000001</v>
          </cell>
          <cell r="M35">
            <v>0.14000000000000001</v>
          </cell>
          <cell r="N35">
            <v>0.14000000000000001</v>
          </cell>
          <cell r="O35">
            <v>0.14000000000000001</v>
          </cell>
          <cell r="P35">
            <v>0.14000000000000001</v>
          </cell>
          <cell r="Q35">
            <v>0.14000000000000001</v>
          </cell>
          <cell r="R35">
            <v>0.14000000000000001</v>
          </cell>
          <cell r="S35">
            <v>0.14000000000000001</v>
          </cell>
          <cell r="T35">
            <v>0.14000000000000001</v>
          </cell>
          <cell r="U35">
            <v>0.14000000000000001</v>
          </cell>
          <cell r="V35">
            <v>0.14000000000000001</v>
          </cell>
          <cell r="W35">
            <v>0.14000000000000001</v>
          </cell>
          <cell r="X35">
            <v>0.14000000000000001</v>
          </cell>
          <cell r="Y35">
            <v>0.14000000000000001</v>
          </cell>
          <cell r="Z35">
            <v>0.14000000000000001</v>
          </cell>
          <cell r="AA35">
            <v>0.14000000000000001</v>
          </cell>
          <cell r="AB35">
            <v>0.14000000000000001</v>
          </cell>
          <cell r="AC35">
            <v>0.14000000000000001</v>
          </cell>
          <cell r="AD35">
            <v>0.14000000000000001</v>
          </cell>
          <cell r="AE35">
            <v>0.14000000000000001</v>
          </cell>
          <cell r="AF35">
            <v>0.14000000000000001</v>
          </cell>
          <cell r="AG35">
            <v>0.14000000000000001</v>
          </cell>
          <cell r="AH35">
            <v>0.14000000000000001</v>
          </cell>
          <cell r="AI35">
            <v>0.14000000000000001</v>
          </cell>
          <cell r="AJ35">
            <v>0.14000000000000001</v>
          </cell>
          <cell r="AK35">
            <v>0.14000000000000001</v>
          </cell>
          <cell r="AL35">
            <v>0.14000000000000001</v>
          </cell>
          <cell r="AM35">
            <v>0.14000000000000001</v>
          </cell>
          <cell r="AN35">
            <v>0.14000000000000001</v>
          </cell>
          <cell r="AO35">
            <v>0.14000000000000001</v>
          </cell>
          <cell r="AP35">
            <v>0.14000000000000001</v>
          </cell>
          <cell r="AQ35">
            <v>0.14000000000000001</v>
          </cell>
          <cell r="AR35">
            <v>0.14000000000000001</v>
          </cell>
          <cell r="AS35">
            <v>0.14000000000000001</v>
          </cell>
          <cell r="AT35">
            <v>0.14000000000000001</v>
          </cell>
          <cell r="AU35">
            <v>0.14000000000000001</v>
          </cell>
          <cell r="AV35">
            <v>0.14000000000000001</v>
          </cell>
          <cell r="AW35">
            <v>0.14000000000000001</v>
          </cell>
          <cell r="AX35">
            <v>0.14000000000000001</v>
          </cell>
          <cell r="AY35">
            <v>0.14000000000000001</v>
          </cell>
          <cell r="AZ35">
            <v>0.14000000000000001</v>
          </cell>
          <cell r="BA35">
            <v>0.14000000000000001</v>
          </cell>
          <cell r="BB35">
            <v>0.14000000000000001</v>
          </cell>
          <cell r="BC35">
            <v>0.14000000000000001</v>
          </cell>
          <cell r="BD35">
            <v>0.14000000000000001</v>
          </cell>
          <cell r="BE35">
            <v>0.14000000000000001</v>
          </cell>
          <cell r="BF35">
            <v>0.14000000000000001</v>
          </cell>
          <cell r="BG35">
            <v>0.14000000000000001</v>
          </cell>
          <cell r="BH35">
            <v>0.14000000000000001</v>
          </cell>
          <cell r="BI35">
            <v>0.14000000000000001</v>
          </cell>
        </row>
        <row r="36">
          <cell r="A36" t="str">
            <v>MerchCoalDecomm</v>
          </cell>
          <cell r="B36">
            <v>9.9999999999999978E-2</v>
          </cell>
          <cell r="C36">
            <v>9.9999999999999978E-2</v>
          </cell>
          <cell r="D36">
            <v>9.9999999999999978E-2</v>
          </cell>
          <cell r="E36">
            <v>9.9999999999999978E-2</v>
          </cell>
          <cell r="F36">
            <v>9.9999999999999978E-2</v>
          </cell>
          <cell r="G36">
            <v>9.9999999999999978E-2</v>
          </cell>
          <cell r="H36">
            <v>9.9999999999999978E-2</v>
          </cell>
          <cell r="I36">
            <v>9.9999999999999978E-2</v>
          </cell>
          <cell r="J36">
            <v>9.9999999999999978E-2</v>
          </cell>
          <cell r="K36">
            <v>9.9999999999999978E-2</v>
          </cell>
          <cell r="L36">
            <v>9.9999999999999978E-2</v>
          </cell>
          <cell r="M36">
            <v>9.9999999999999978E-2</v>
          </cell>
          <cell r="N36">
            <v>9.9999999999999978E-2</v>
          </cell>
          <cell r="O36">
            <v>9.9999999999999978E-2</v>
          </cell>
          <cell r="P36">
            <v>9.9999999999999978E-2</v>
          </cell>
          <cell r="Q36">
            <v>9.9999999999999978E-2</v>
          </cell>
          <cell r="R36">
            <v>9.9999999999999978E-2</v>
          </cell>
          <cell r="S36">
            <v>9.9999999999999978E-2</v>
          </cell>
          <cell r="T36">
            <v>9.9999999999999978E-2</v>
          </cell>
          <cell r="U36">
            <v>9.9999999999999978E-2</v>
          </cell>
          <cell r="V36">
            <v>9.9999999999999978E-2</v>
          </cell>
          <cell r="W36">
            <v>9.9999999999999978E-2</v>
          </cell>
          <cell r="X36">
            <v>9.9999999999999978E-2</v>
          </cell>
          <cell r="Y36">
            <v>9.9999999999999978E-2</v>
          </cell>
          <cell r="Z36">
            <v>9.9999999999999978E-2</v>
          </cell>
          <cell r="AA36">
            <v>9.9999999999999978E-2</v>
          </cell>
          <cell r="AB36">
            <v>9.9999999999999978E-2</v>
          </cell>
          <cell r="AC36">
            <v>9.9999999999999978E-2</v>
          </cell>
          <cell r="AD36">
            <v>9.9999999999999978E-2</v>
          </cell>
          <cell r="AE36">
            <v>9.9999999999999978E-2</v>
          </cell>
          <cell r="AF36">
            <v>9.9999999999999978E-2</v>
          </cell>
          <cell r="AG36">
            <v>9.9999999999999978E-2</v>
          </cell>
          <cell r="AH36">
            <v>9.9999999999999978E-2</v>
          </cell>
          <cell r="AI36">
            <v>9.9999999999999978E-2</v>
          </cell>
          <cell r="AJ36">
            <v>9.9999999999999978E-2</v>
          </cell>
          <cell r="AK36">
            <v>9.9999999999999978E-2</v>
          </cell>
          <cell r="AL36">
            <v>9.9999999999999978E-2</v>
          </cell>
          <cell r="AM36">
            <v>9.9999999999999978E-2</v>
          </cell>
          <cell r="AN36">
            <v>9.9999999999999978E-2</v>
          </cell>
          <cell r="AO36">
            <v>9.9999999999999978E-2</v>
          </cell>
          <cell r="AP36">
            <v>9.9999999999999978E-2</v>
          </cell>
          <cell r="AQ36">
            <v>9.9999999999999978E-2</v>
          </cell>
          <cell r="AR36">
            <v>9.9999999999999978E-2</v>
          </cell>
          <cell r="AS36">
            <v>9.9999999999999978E-2</v>
          </cell>
          <cell r="AT36">
            <v>9.9999999999999978E-2</v>
          </cell>
          <cell r="AU36">
            <v>9.9999999999999978E-2</v>
          </cell>
          <cell r="AV36">
            <v>9.9999999999999978E-2</v>
          </cell>
          <cell r="AW36">
            <v>9.9999999999999978E-2</v>
          </cell>
          <cell r="AX36">
            <v>9.9999999999999978E-2</v>
          </cell>
          <cell r="AY36">
            <v>9.9999999999999978E-2</v>
          </cell>
          <cell r="AZ36">
            <v>9.9999999999999978E-2</v>
          </cell>
          <cell r="BA36">
            <v>9.9999999999999978E-2</v>
          </cell>
          <cell r="BB36">
            <v>9.9999999999999978E-2</v>
          </cell>
          <cell r="BC36">
            <v>9.9999999999999978E-2</v>
          </cell>
          <cell r="BD36">
            <v>9.9999999999999978E-2</v>
          </cell>
          <cell r="BE36">
            <v>9.9999999999999978E-2</v>
          </cell>
          <cell r="BF36">
            <v>9.9999999999999978E-2</v>
          </cell>
          <cell r="BG36">
            <v>9.9999999999999978E-2</v>
          </cell>
          <cell r="BH36">
            <v>9.9999999999999978E-2</v>
          </cell>
          <cell r="BI36">
            <v>9.9999999999999978E-2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 Office Rankings"/>
      <sheetName val="TV Rankings"/>
      <sheetName val="Music Rankings"/>
      <sheetName val="TV Index"/>
      <sheetName val="Film Index"/>
      <sheetName val="Music Index"/>
      <sheetName val="Media Index"/>
      <sheetName val="__FDSCACHE__"/>
      <sheetName val="Digital Index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Prel Veh Replacement"/>
      <sheetName val="2006 Prel Veh Repl Revamped"/>
      <sheetName val="Cap "/>
      <sheetName val="O&amp;M"/>
      <sheetName val="Bay Area BU"/>
      <sheetName val="Brazos BU "/>
      <sheetName val="Central Tex BU"/>
      <sheetName val="East New Mexico BU"/>
      <sheetName val="Mainland BU"/>
      <sheetName val="LC Serv Cntr-MSMS"/>
      <sheetName val="North Texas BU"/>
      <sheetName val="North Tex Eng"/>
      <sheetName val="South Tex Eng"/>
      <sheetName val="West New Mexico "/>
      <sheetName val="West Tex BU"/>
      <sheetName val="60 Month Calculator"/>
      <sheetName val="50 Month Print"/>
      <sheetName val="48 Month Print"/>
      <sheetName val="36 Month Print"/>
      <sheetName val="30 Month Print"/>
      <sheetName val="24 Month Prin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A2" t="str">
            <v>TRUCK-PICKUP</v>
          </cell>
          <cell r="B2" t="str">
            <v>CAP</v>
          </cell>
          <cell r="C2" t="str">
            <v>YES</v>
          </cell>
        </row>
        <row r="3">
          <cell r="A3" t="str">
            <v>TRUCK-PICKUP W/SERVICE BODY</v>
          </cell>
          <cell r="B3" t="str">
            <v>O&amp;M</v>
          </cell>
          <cell r="C3" t="str">
            <v>NO</v>
          </cell>
        </row>
        <row r="4">
          <cell r="A4" t="str">
            <v>TRUCK-PICKUP, EXT. CAB</v>
          </cell>
        </row>
        <row r="5">
          <cell r="A5" t="str">
            <v>TRUCK-PICKUP, EXT. CAB W/SERVICE BODY</v>
          </cell>
        </row>
        <row r="6">
          <cell r="A6" t="str">
            <v>TRUCK-PICKUP, CREW CAB</v>
          </cell>
        </row>
        <row r="7">
          <cell r="A7" t="str">
            <v>TRUCK-PICKUP, CREW CAB W/SERVICE BODY</v>
          </cell>
        </row>
        <row r="8">
          <cell r="A8" t="str">
            <v>TRUCK-BUCKET</v>
          </cell>
        </row>
        <row r="9">
          <cell r="A9" t="str">
            <v>TRUCK-DERRICK</v>
          </cell>
        </row>
        <row r="10">
          <cell r="A10" t="str">
            <v>TRUCK-DIGGER/DERRICK</v>
          </cell>
        </row>
        <row r="11">
          <cell r="A11" t="str">
            <v>TRUCK-FLAT BED</v>
          </cell>
        </row>
        <row r="12">
          <cell r="A12" t="str">
            <v>TRAILER-POLE</v>
          </cell>
        </row>
        <row r="13">
          <cell r="A13" t="str">
            <v>TRAILER-EQUIPMENT</v>
          </cell>
        </row>
        <row r="14">
          <cell r="A14" t="str">
            <v>TRAILER-MATERIAL</v>
          </cell>
        </row>
        <row r="15">
          <cell r="A15" t="str">
            <v>TRAILER-WIRE TENSION</v>
          </cell>
        </row>
        <row r="16">
          <cell r="A16" t="str">
            <v>CAR</v>
          </cell>
        </row>
        <row r="17">
          <cell r="A17" t="str">
            <v>SPORT UTILITY</v>
          </cell>
        </row>
        <row r="18">
          <cell r="A18" t="str">
            <v>VAN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_snlqueryparms"/>
      <sheetName val="Table of Contents"/>
      <sheetName val="Decision Dashboard"/>
      <sheetName val="Inputs &amp; Data Verification"/>
      <sheetName val="Business Case Summary"/>
      <sheetName val="AMI Business Case"/>
      <sheetName val="Grid Management Business Case"/>
      <sheetName val="Demand Response Business Case"/>
      <sheetName val="Internal EE Business Case"/>
      <sheetName val="Rate Base Earnings Impact"/>
      <sheetName val="Societal Summary"/>
      <sheetName val="Legacy Meter Impact"/>
      <sheetName val="Chart Outputs"/>
      <sheetName val="CAPEX"/>
      <sheetName val="O&amp;M"/>
      <sheetName val="Fixed Charge"/>
      <sheetName val="Capital Costs"/>
      <sheetName val="Operating Costs"/>
      <sheetName val="AMI Benefits"/>
      <sheetName val="Grid Management Benefits"/>
      <sheetName val="DR - Residential"/>
      <sheetName val="DR - Commercial"/>
      <sheetName val="Energy Efficiency Benefits"/>
      <sheetName val="Demand Side Management"/>
      <sheetName val="DER"/>
      <sheetName val="Capital Benefit Impacts"/>
      <sheetName val="IT"/>
      <sheetName val="Assumptions and Factors"/>
      <sheetName val="Levelized Fixed Charge"/>
      <sheetName val="Line Loss"/>
      <sheetName val="Mckinsey AMI Inputs"/>
      <sheetName val="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42">
          <cell r="G142">
            <v>0.01</v>
          </cell>
          <cell r="H142">
            <v>0.01</v>
          </cell>
          <cell r="I142">
            <v>0.01</v>
          </cell>
          <cell r="J142">
            <v>0.01</v>
          </cell>
          <cell r="K142">
            <v>0.01</v>
          </cell>
          <cell r="L142">
            <v>0.01</v>
          </cell>
          <cell r="N142">
            <v>0.01</v>
          </cell>
          <cell r="O142">
            <v>0.01</v>
          </cell>
          <cell r="P142">
            <v>0.01</v>
          </cell>
          <cell r="Q142">
            <v>0.01</v>
          </cell>
          <cell r="R142">
            <v>0.01</v>
          </cell>
          <cell r="S142">
            <v>0.01</v>
          </cell>
        </row>
        <row r="143">
          <cell r="G143">
            <v>0.02</v>
          </cell>
          <cell r="H143">
            <v>0.02</v>
          </cell>
          <cell r="I143">
            <v>0.02</v>
          </cell>
          <cell r="J143">
            <v>0.02</v>
          </cell>
          <cell r="K143">
            <v>0.02</v>
          </cell>
          <cell r="L143">
            <v>0.02</v>
          </cell>
          <cell r="N143">
            <v>0.02</v>
          </cell>
          <cell r="O143">
            <v>0.02</v>
          </cell>
          <cell r="P143">
            <v>0.02</v>
          </cell>
          <cell r="Q143">
            <v>0.02</v>
          </cell>
          <cell r="R143">
            <v>0.02</v>
          </cell>
          <cell r="S143">
            <v>0.02</v>
          </cell>
        </row>
        <row r="144">
          <cell r="G144">
            <v>0.03</v>
          </cell>
          <cell r="H144">
            <v>0.03</v>
          </cell>
          <cell r="I144">
            <v>0.03</v>
          </cell>
          <cell r="J144">
            <v>0.03</v>
          </cell>
          <cell r="K144">
            <v>0.03</v>
          </cell>
          <cell r="L144">
            <v>0.03</v>
          </cell>
          <cell r="N144">
            <v>0.03</v>
          </cell>
          <cell r="O144">
            <v>0.03</v>
          </cell>
          <cell r="P144">
            <v>0.03</v>
          </cell>
          <cell r="Q144">
            <v>0.03</v>
          </cell>
          <cell r="R144">
            <v>0.03</v>
          </cell>
          <cell r="S144">
            <v>0.03</v>
          </cell>
        </row>
        <row r="145">
          <cell r="G145">
            <v>0.04</v>
          </cell>
          <cell r="H145">
            <v>0.04</v>
          </cell>
          <cell r="I145">
            <v>0.04</v>
          </cell>
          <cell r="J145">
            <v>0.04</v>
          </cell>
          <cell r="K145">
            <v>0.04</v>
          </cell>
          <cell r="L145">
            <v>0.04</v>
          </cell>
          <cell r="N145">
            <v>0.04</v>
          </cell>
          <cell r="O145">
            <v>0.04</v>
          </cell>
          <cell r="P145">
            <v>0.04</v>
          </cell>
          <cell r="Q145">
            <v>0.04</v>
          </cell>
          <cell r="R145">
            <v>0.04</v>
          </cell>
          <cell r="S145">
            <v>0.04</v>
          </cell>
        </row>
        <row r="146">
          <cell r="G146">
            <v>0.05</v>
          </cell>
          <cell r="H146">
            <v>0.05</v>
          </cell>
          <cell r="I146">
            <v>0.05</v>
          </cell>
          <cell r="J146">
            <v>0.05</v>
          </cell>
          <cell r="K146">
            <v>0.05</v>
          </cell>
          <cell r="L146">
            <v>0.05</v>
          </cell>
          <cell r="N146">
            <v>0.05</v>
          </cell>
          <cell r="O146">
            <v>0.05</v>
          </cell>
          <cell r="P146">
            <v>0.05</v>
          </cell>
          <cell r="Q146">
            <v>0.05</v>
          </cell>
          <cell r="R146">
            <v>0.05</v>
          </cell>
          <cell r="S146">
            <v>0.05</v>
          </cell>
        </row>
        <row r="147">
          <cell r="G147">
            <v>6.0000000000000005E-2</v>
          </cell>
          <cell r="H147">
            <v>6.0000000000000005E-2</v>
          </cell>
          <cell r="I147">
            <v>6.0000000000000005E-2</v>
          </cell>
          <cell r="J147">
            <v>6.0000000000000005E-2</v>
          </cell>
          <cell r="K147">
            <v>6.0000000000000005E-2</v>
          </cell>
          <cell r="L147">
            <v>6.0000000000000005E-2</v>
          </cell>
          <cell r="N147">
            <v>6.0000000000000005E-2</v>
          </cell>
          <cell r="O147">
            <v>6.0000000000000005E-2</v>
          </cell>
          <cell r="P147">
            <v>6.0000000000000005E-2</v>
          </cell>
          <cell r="Q147">
            <v>6.0000000000000005E-2</v>
          </cell>
          <cell r="R147">
            <v>6.0000000000000005E-2</v>
          </cell>
          <cell r="S147">
            <v>6.0000000000000005E-2</v>
          </cell>
        </row>
        <row r="148">
          <cell r="G148">
            <v>7.0000000000000007E-2</v>
          </cell>
          <cell r="H148">
            <v>7.0000000000000007E-2</v>
          </cell>
          <cell r="I148">
            <v>7.0000000000000007E-2</v>
          </cell>
          <cell r="J148">
            <v>7.0000000000000007E-2</v>
          </cell>
          <cell r="K148">
            <v>7.0000000000000007E-2</v>
          </cell>
          <cell r="L148">
            <v>7.0000000000000007E-2</v>
          </cell>
          <cell r="N148">
            <v>7.0000000000000007E-2</v>
          </cell>
          <cell r="O148">
            <v>7.0000000000000007E-2</v>
          </cell>
          <cell r="P148">
            <v>7.0000000000000007E-2</v>
          </cell>
          <cell r="Q148">
            <v>7.0000000000000007E-2</v>
          </cell>
          <cell r="R148">
            <v>7.0000000000000007E-2</v>
          </cell>
          <cell r="S148">
            <v>7.0000000000000007E-2</v>
          </cell>
        </row>
        <row r="149">
          <cell r="G149">
            <v>0.08</v>
          </cell>
          <cell r="H149">
            <v>0.08</v>
          </cell>
          <cell r="I149">
            <v>0.08</v>
          </cell>
          <cell r="J149">
            <v>0.08</v>
          </cell>
          <cell r="K149">
            <v>0.08</v>
          </cell>
          <cell r="L149">
            <v>0.08</v>
          </cell>
          <cell r="N149">
            <v>0.08</v>
          </cell>
          <cell r="O149">
            <v>0.08</v>
          </cell>
          <cell r="P149">
            <v>0.08</v>
          </cell>
          <cell r="Q149">
            <v>0.08</v>
          </cell>
          <cell r="R149">
            <v>0.08</v>
          </cell>
          <cell r="S149">
            <v>0.08</v>
          </cell>
        </row>
        <row r="150">
          <cell r="G150">
            <v>0.09</v>
          </cell>
          <cell r="H150">
            <v>0.09</v>
          </cell>
          <cell r="I150">
            <v>0.09</v>
          </cell>
          <cell r="J150">
            <v>0.09</v>
          </cell>
          <cell r="K150">
            <v>0.09</v>
          </cell>
          <cell r="L150">
            <v>0.09</v>
          </cell>
          <cell r="N150">
            <v>0.09</v>
          </cell>
          <cell r="O150">
            <v>0.09</v>
          </cell>
          <cell r="P150">
            <v>0.09</v>
          </cell>
          <cell r="Q150">
            <v>0.09</v>
          </cell>
          <cell r="R150">
            <v>0.09</v>
          </cell>
          <cell r="S150">
            <v>0.09</v>
          </cell>
        </row>
        <row r="151">
          <cell r="G151">
            <v>9.9999999999999992E-2</v>
          </cell>
          <cell r="H151">
            <v>9.9999999999999992E-2</v>
          </cell>
          <cell r="I151">
            <v>9.9999999999999992E-2</v>
          </cell>
          <cell r="J151">
            <v>9.9999999999999992E-2</v>
          </cell>
          <cell r="K151">
            <v>9.9999999999999992E-2</v>
          </cell>
          <cell r="L151">
            <v>9.9999999999999992E-2</v>
          </cell>
          <cell r="N151">
            <v>9.9999999999999992E-2</v>
          </cell>
          <cell r="O151">
            <v>9.9999999999999992E-2</v>
          </cell>
          <cell r="P151">
            <v>9.9999999999999992E-2</v>
          </cell>
          <cell r="Q151">
            <v>9.9999999999999992E-2</v>
          </cell>
          <cell r="R151">
            <v>9.9999999999999992E-2</v>
          </cell>
          <cell r="S151">
            <v>9.9999999999999992E-2</v>
          </cell>
        </row>
        <row r="152">
          <cell r="G152">
            <v>0.10999999999999999</v>
          </cell>
          <cell r="H152">
            <v>0.10999999999999999</v>
          </cell>
          <cell r="I152">
            <v>0.10999999999999999</v>
          </cell>
          <cell r="J152">
            <v>0.10999999999999999</v>
          </cell>
          <cell r="K152">
            <v>0.10999999999999999</v>
          </cell>
          <cell r="L152">
            <v>0.10999999999999999</v>
          </cell>
          <cell r="N152">
            <v>0.10999999999999999</v>
          </cell>
          <cell r="O152">
            <v>0.10999999999999999</v>
          </cell>
          <cell r="P152">
            <v>0.10999999999999999</v>
          </cell>
          <cell r="Q152">
            <v>0.10999999999999999</v>
          </cell>
          <cell r="R152">
            <v>0.10999999999999999</v>
          </cell>
          <cell r="S152">
            <v>0.10999999999999999</v>
          </cell>
        </row>
        <row r="153">
          <cell r="G153">
            <v>0.11999999999999998</v>
          </cell>
          <cell r="H153">
            <v>0.11999999999999998</v>
          </cell>
          <cell r="I153">
            <v>0.11999999999999998</v>
          </cell>
          <cell r="J153">
            <v>0.11999999999999998</v>
          </cell>
          <cell r="K153">
            <v>0.11999999999999998</v>
          </cell>
          <cell r="L153">
            <v>0.11999999999999998</v>
          </cell>
          <cell r="N153">
            <v>0.11999999999999998</v>
          </cell>
          <cell r="O153">
            <v>0.11999999999999998</v>
          </cell>
          <cell r="P153">
            <v>0.11999999999999998</v>
          </cell>
          <cell r="Q153">
            <v>0.11999999999999998</v>
          </cell>
          <cell r="R153">
            <v>0.11999999999999998</v>
          </cell>
          <cell r="S153">
            <v>0.11999999999999998</v>
          </cell>
        </row>
        <row r="154">
          <cell r="G154">
            <v>0.12999999999999998</v>
          </cell>
          <cell r="H154">
            <v>0.12999999999999998</v>
          </cell>
          <cell r="I154">
            <v>0.12999999999999998</v>
          </cell>
          <cell r="J154">
            <v>0.12999999999999998</v>
          </cell>
          <cell r="K154">
            <v>0.12999999999999998</v>
          </cell>
          <cell r="L154">
            <v>0.12999999999999998</v>
          </cell>
          <cell r="N154">
            <v>0.12999999999999998</v>
          </cell>
          <cell r="O154">
            <v>0.12999999999999998</v>
          </cell>
          <cell r="P154">
            <v>0.12999999999999998</v>
          </cell>
          <cell r="Q154">
            <v>0.12999999999999998</v>
          </cell>
          <cell r="R154">
            <v>0.12999999999999998</v>
          </cell>
          <cell r="S154">
            <v>0.12999999999999998</v>
          </cell>
        </row>
        <row r="155">
          <cell r="G155">
            <v>0.13999999999999999</v>
          </cell>
          <cell r="H155">
            <v>0.13999999999999999</v>
          </cell>
          <cell r="I155">
            <v>0.13999999999999999</v>
          </cell>
          <cell r="J155">
            <v>0.13999999999999999</v>
          </cell>
          <cell r="K155">
            <v>0.13999999999999999</v>
          </cell>
          <cell r="L155">
            <v>0.13999999999999999</v>
          </cell>
          <cell r="N155">
            <v>0.13999999999999999</v>
          </cell>
          <cell r="O155">
            <v>0.13999999999999999</v>
          </cell>
          <cell r="P155">
            <v>0.13999999999999999</v>
          </cell>
          <cell r="Q155">
            <v>0.13999999999999999</v>
          </cell>
          <cell r="R155">
            <v>0.13999999999999999</v>
          </cell>
          <cell r="S155">
            <v>0.13999999999999999</v>
          </cell>
        </row>
        <row r="156">
          <cell r="G156">
            <v>0.15</v>
          </cell>
          <cell r="H156">
            <v>0.15</v>
          </cell>
          <cell r="I156">
            <v>0.15</v>
          </cell>
          <cell r="J156">
            <v>0.15</v>
          </cell>
          <cell r="K156">
            <v>0.15</v>
          </cell>
          <cell r="L156">
            <v>0.15</v>
          </cell>
          <cell r="N156">
            <v>0.15</v>
          </cell>
          <cell r="O156">
            <v>0.15</v>
          </cell>
          <cell r="P156">
            <v>0.15</v>
          </cell>
          <cell r="Q156">
            <v>0.15</v>
          </cell>
          <cell r="R156">
            <v>0.15</v>
          </cell>
          <cell r="S156">
            <v>0.15</v>
          </cell>
        </row>
        <row r="157">
          <cell r="G157">
            <v>0.16</v>
          </cell>
          <cell r="H157">
            <v>0.16</v>
          </cell>
          <cell r="I157">
            <v>0.16</v>
          </cell>
          <cell r="J157">
            <v>0.16</v>
          </cell>
          <cell r="K157">
            <v>0.16</v>
          </cell>
          <cell r="L157">
            <v>0.16</v>
          </cell>
          <cell r="N157">
            <v>0.16</v>
          </cell>
          <cell r="O157">
            <v>0.16</v>
          </cell>
          <cell r="P157">
            <v>0.16</v>
          </cell>
          <cell r="Q157">
            <v>0.16</v>
          </cell>
          <cell r="R157">
            <v>0.16</v>
          </cell>
          <cell r="S157">
            <v>0.16</v>
          </cell>
        </row>
        <row r="158">
          <cell r="G158">
            <v>0.17</v>
          </cell>
          <cell r="H158">
            <v>0.17</v>
          </cell>
          <cell r="I158">
            <v>0.17</v>
          </cell>
          <cell r="J158">
            <v>0.17</v>
          </cell>
          <cell r="K158">
            <v>0.17</v>
          </cell>
          <cell r="L158">
            <v>0.17</v>
          </cell>
          <cell r="N158">
            <v>0.17</v>
          </cell>
          <cell r="O158">
            <v>0.17</v>
          </cell>
          <cell r="P158">
            <v>0.17</v>
          </cell>
          <cell r="Q158">
            <v>0.17</v>
          </cell>
          <cell r="R158">
            <v>0.17</v>
          </cell>
          <cell r="S158">
            <v>0.17</v>
          </cell>
        </row>
        <row r="159">
          <cell r="G159">
            <v>0.18000000000000002</v>
          </cell>
          <cell r="H159">
            <v>0.18000000000000002</v>
          </cell>
          <cell r="I159">
            <v>0.18000000000000002</v>
          </cell>
          <cell r="J159">
            <v>0.18000000000000002</v>
          </cell>
          <cell r="K159">
            <v>0.18000000000000002</v>
          </cell>
          <cell r="L159">
            <v>0.18000000000000002</v>
          </cell>
          <cell r="N159">
            <v>0.18000000000000002</v>
          </cell>
          <cell r="O159">
            <v>0.18000000000000002</v>
          </cell>
          <cell r="P159">
            <v>0.18000000000000002</v>
          </cell>
          <cell r="Q159">
            <v>0.18000000000000002</v>
          </cell>
          <cell r="R159">
            <v>0.18000000000000002</v>
          </cell>
          <cell r="S159">
            <v>0.18000000000000002</v>
          </cell>
        </row>
        <row r="160">
          <cell r="G160">
            <v>0.19000000000000003</v>
          </cell>
          <cell r="H160">
            <v>0.19000000000000003</v>
          </cell>
          <cell r="I160">
            <v>0.19000000000000003</v>
          </cell>
          <cell r="J160">
            <v>0.19000000000000003</v>
          </cell>
          <cell r="K160">
            <v>0.19000000000000003</v>
          </cell>
          <cell r="L160">
            <v>0.19000000000000003</v>
          </cell>
          <cell r="N160">
            <v>0.19000000000000003</v>
          </cell>
          <cell r="O160">
            <v>0.19000000000000003</v>
          </cell>
          <cell r="P160">
            <v>0.19000000000000003</v>
          </cell>
          <cell r="Q160">
            <v>0.19000000000000003</v>
          </cell>
          <cell r="R160">
            <v>0.19000000000000003</v>
          </cell>
          <cell r="S160">
            <v>0.19000000000000003</v>
          </cell>
        </row>
        <row r="161">
          <cell r="G161">
            <v>0.20000000000000004</v>
          </cell>
          <cell r="H161">
            <v>0.20000000000000004</v>
          </cell>
          <cell r="I161">
            <v>0.20000000000000004</v>
          </cell>
          <cell r="J161">
            <v>0.20000000000000004</v>
          </cell>
          <cell r="K161">
            <v>0.20000000000000004</v>
          </cell>
          <cell r="L161">
            <v>0.20000000000000004</v>
          </cell>
          <cell r="N161">
            <v>0.20000000000000004</v>
          </cell>
          <cell r="O161">
            <v>0.20000000000000004</v>
          </cell>
          <cell r="P161">
            <v>0.20000000000000004</v>
          </cell>
          <cell r="Q161">
            <v>0.20000000000000004</v>
          </cell>
          <cell r="R161">
            <v>0.20000000000000004</v>
          </cell>
          <cell r="S161">
            <v>0.20000000000000004</v>
          </cell>
        </row>
        <row r="162">
          <cell r="G162">
            <v>0.21000000000000005</v>
          </cell>
          <cell r="H162">
            <v>0.21000000000000005</v>
          </cell>
          <cell r="I162">
            <v>0.21000000000000005</v>
          </cell>
          <cell r="J162">
            <v>0.21000000000000005</v>
          </cell>
          <cell r="K162">
            <v>0.21000000000000005</v>
          </cell>
          <cell r="L162">
            <v>0.21000000000000005</v>
          </cell>
          <cell r="N162">
            <v>0.21000000000000005</v>
          </cell>
          <cell r="O162">
            <v>0.21000000000000005</v>
          </cell>
          <cell r="P162">
            <v>0.21000000000000005</v>
          </cell>
          <cell r="Q162">
            <v>0.21000000000000005</v>
          </cell>
          <cell r="R162">
            <v>0.21000000000000005</v>
          </cell>
          <cell r="S162">
            <v>0.21000000000000005</v>
          </cell>
        </row>
        <row r="163">
          <cell r="G163">
            <v>0.22000000000000006</v>
          </cell>
          <cell r="H163">
            <v>0.22000000000000006</v>
          </cell>
          <cell r="I163">
            <v>0.22000000000000006</v>
          </cell>
          <cell r="J163">
            <v>0.22000000000000006</v>
          </cell>
          <cell r="K163">
            <v>0.22000000000000006</v>
          </cell>
          <cell r="L163">
            <v>0.22000000000000006</v>
          </cell>
          <cell r="N163">
            <v>0.22000000000000006</v>
          </cell>
          <cell r="O163">
            <v>0.22000000000000006</v>
          </cell>
          <cell r="P163">
            <v>0.22000000000000006</v>
          </cell>
          <cell r="Q163">
            <v>0.22000000000000006</v>
          </cell>
          <cell r="R163">
            <v>0.22000000000000006</v>
          </cell>
          <cell r="S163">
            <v>0.22000000000000006</v>
          </cell>
        </row>
        <row r="164">
          <cell r="G164">
            <v>0.23000000000000007</v>
          </cell>
          <cell r="H164">
            <v>0.23000000000000007</v>
          </cell>
          <cell r="I164">
            <v>0.23000000000000007</v>
          </cell>
          <cell r="J164">
            <v>0.23000000000000007</v>
          </cell>
          <cell r="K164">
            <v>0.23000000000000007</v>
          </cell>
          <cell r="L164">
            <v>0.23000000000000007</v>
          </cell>
          <cell r="N164">
            <v>0.23000000000000007</v>
          </cell>
          <cell r="O164">
            <v>0.23000000000000007</v>
          </cell>
          <cell r="P164">
            <v>0.23000000000000007</v>
          </cell>
          <cell r="Q164">
            <v>0.23000000000000007</v>
          </cell>
          <cell r="R164">
            <v>0.23000000000000007</v>
          </cell>
          <cell r="S164">
            <v>0.23000000000000007</v>
          </cell>
        </row>
        <row r="165">
          <cell r="G165">
            <v>0.24000000000000007</v>
          </cell>
          <cell r="H165">
            <v>0.24000000000000007</v>
          </cell>
          <cell r="I165">
            <v>0.24000000000000007</v>
          </cell>
          <cell r="J165">
            <v>0.24000000000000007</v>
          </cell>
          <cell r="K165">
            <v>0.24000000000000007</v>
          </cell>
          <cell r="L165">
            <v>0.24000000000000007</v>
          </cell>
          <cell r="N165">
            <v>0.24000000000000007</v>
          </cell>
          <cell r="O165">
            <v>0.24000000000000007</v>
          </cell>
          <cell r="P165">
            <v>0.24000000000000007</v>
          </cell>
          <cell r="Q165">
            <v>0.24000000000000007</v>
          </cell>
          <cell r="R165">
            <v>0.24000000000000007</v>
          </cell>
          <cell r="S165">
            <v>0.24000000000000007</v>
          </cell>
        </row>
        <row r="166">
          <cell r="G166">
            <v>0.25000000000000006</v>
          </cell>
          <cell r="H166">
            <v>0.25000000000000006</v>
          </cell>
          <cell r="I166">
            <v>0.25000000000000006</v>
          </cell>
          <cell r="J166">
            <v>0.25000000000000006</v>
          </cell>
          <cell r="K166">
            <v>0.25000000000000006</v>
          </cell>
          <cell r="L166">
            <v>0.25000000000000006</v>
          </cell>
          <cell r="N166">
            <v>0.25000000000000006</v>
          </cell>
          <cell r="O166">
            <v>0.25000000000000006</v>
          </cell>
          <cell r="P166">
            <v>0.25000000000000006</v>
          </cell>
          <cell r="Q166">
            <v>0.25000000000000006</v>
          </cell>
          <cell r="R166">
            <v>0.25000000000000006</v>
          </cell>
          <cell r="S166">
            <v>0.25000000000000006</v>
          </cell>
        </row>
        <row r="167">
          <cell r="G167">
            <v>0.26000000000000006</v>
          </cell>
          <cell r="H167">
            <v>0.26000000000000006</v>
          </cell>
          <cell r="I167">
            <v>0.26000000000000006</v>
          </cell>
          <cell r="J167">
            <v>0.26000000000000006</v>
          </cell>
          <cell r="K167">
            <v>0.26000000000000006</v>
          </cell>
          <cell r="L167">
            <v>0.26000000000000006</v>
          </cell>
          <cell r="N167">
            <v>0.26000000000000006</v>
          </cell>
          <cell r="O167">
            <v>0.26000000000000006</v>
          </cell>
          <cell r="P167">
            <v>0.26000000000000006</v>
          </cell>
          <cell r="Q167">
            <v>0.26000000000000006</v>
          </cell>
          <cell r="R167">
            <v>0.26000000000000006</v>
          </cell>
          <cell r="S167">
            <v>0.26000000000000006</v>
          </cell>
        </row>
        <row r="168">
          <cell r="G168">
            <v>0.27000000000000007</v>
          </cell>
          <cell r="H168">
            <v>0.27000000000000007</v>
          </cell>
          <cell r="I168">
            <v>0.27000000000000007</v>
          </cell>
          <cell r="J168">
            <v>0.27000000000000007</v>
          </cell>
          <cell r="K168">
            <v>0.27000000000000007</v>
          </cell>
          <cell r="L168">
            <v>0.27000000000000007</v>
          </cell>
          <cell r="N168">
            <v>0.27000000000000007</v>
          </cell>
          <cell r="O168">
            <v>0.27000000000000007</v>
          </cell>
          <cell r="P168">
            <v>0.27000000000000007</v>
          </cell>
          <cell r="Q168">
            <v>0.27000000000000007</v>
          </cell>
          <cell r="R168">
            <v>0.27000000000000007</v>
          </cell>
          <cell r="S168">
            <v>0.27000000000000007</v>
          </cell>
        </row>
        <row r="169">
          <cell r="G169">
            <v>0.28000000000000008</v>
          </cell>
          <cell r="H169">
            <v>0.28000000000000008</v>
          </cell>
          <cell r="I169">
            <v>0.28000000000000008</v>
          </cell>
          <cell r="J169">
            <v>0.28000000000000008</v>
          </cell>
          <cell r="K169">
            <v>0.28000000000000008</v>
          </cell>
          <cell r="L169">
            <v>0.28000000000000008</v>
          </cell>
          <cell r="N169">
            <v>0.28000000000000008</v>
          </cell>
          <cell r="O169">
            <v>0.28000000000000008</v>
          </cell>
          <cell r="P169">
            <v>0.28000000000000008</v>
          </cell>
          <cell r="Q169">
            <v>0.28000000000000008</v>
          </cell>
          <cell r="R169">
            <v>0.28000000000000008</v>
          </cell>
          <cell r="S169">
            <v>0.28000000000000008</v>
          </cell>
        </row>
        <row r="170">
          <cell r="G170">
            <v>0.29000000000000009</v>
          </cell>
          <cell r="H170">
            <v>0.29000000000000009</v>
          </cell>
          <cell r="I170">
            <v>0.29000000000000009</v>
          </cell>
          <cell r="J170">
            <v>0.29000000000000009</v>
          </cell>
          <cell r="K170">
            <v>0.29000000000000009</v>
          </cell>
          <cell r="L170">
            <v>0.29000000000000009</v>
          </cell>
          <cell r="N170">
            <v>0.29000000000000009</v>
          </cell>
          <cell r="O170">
            <v>0.29000000000000009</v>
          </cell>
          <cell r="P170">
            <v>0.29000000000000009</v>
          </cell>
          <cell r="Q170">
            <v>0.29000000000000009</v>
          </cell>
          <cell r="R170">
            <v>0.29000000000000009</v>
          </cell>
          <cell r="S170">
            <v>0.29000000000000009</v>
          </cell>
        </row>
        <row r="171">
          <cell r="G171">
            <v>0.3000000000000001</v>
          </cell>
          <cell r="H171">
            <v>0.3000000000000001</v>
          </cell>
          <cell r="I171">
            <v>0.3000000000000001</v>
          </cell>
          <cell r="J171">
            <v>0.3000000000000001</v>
          </cell>
          <cell r="K171">
            <v>0.3000000000000001</v>
          </cell>
          <cell r="L171">
            <v>0.3000000000000001</v>
          </cell>
          <cell r="N171">
            <v>0.3000000000000001</v>
          </cell>
          <cell r="O171">
            <v>0.3000000000000001</v>
          </cell>
          <cell r="P171">
            <v>0.3000000000000001</v>
          </cell>
          <cell r="Q171">
            <v>0.3000000000000001</v>
          </cell>
          <cell r="R171">
            <v>0.3000000000000001</v>
          </cell>
          <cell r="S171">
            <v>0.3000000000000001</v>
          </cell>
        </row>
        <row r="172">
          <cell r="G172">
            <v>0.31000000000000011</v>
          </cell>
          <cell r="H172">
            <v>0.31000000000000011</v>
          </cell>
          <cell r="I172">
            <v>0.31000000000000011</v>
          </cell>
          <cell r="J172">
            <v>0.31000000000000011</v>
          </cell>
          <cell r="K172">
            <v>0.31000000000000011</v>
          </cell>
          <cell r="L172">
            <v>0.31000000000000011</v>
          </cell>
          <cell r="N172">
            <v>0.31000000000000011</v>
          </cell>
          <cell r="O172">
            <v>0.31000000000000011</v>
          </cell>
          <cell r="P172">
            <v>0.31000000000000011</v>
          </cell>
          <cell r="Q172">
            <v>0.31000000000000011</v>
          </cell>
          <cell r="R172">
            <v>0.31000000000000011</v>
          </cell>
          <cell r="S172">
            <v>0.31000000000000011</v>
          </cell>
        </row>
        <row r="173">
          <cell r="G173">
            <v>0.32000000000000012</v>
          </cell>
          <cell r="H173">
            <v>0.32000000000000012</v>
          </cell>
          <cell r="I173">
            <v>0.32000000000000012</v>
          </cell>
          <cell r="J173">
            <v>0.32000000000000012</v>
          </cell>
          <cell r="K173">
            <v>0.32000000000000012</v>
          </cell>
          <cell r="L173">
            <v>0.32000000000000012</v>
          </cell>
          <cell r="N173">
            <v>0.32000000000000012</v>
          </cell>
          <cell r="O173">
            <v>0.32000000000000012</v>
          </cell>
          <cell r="P173">
            <v>0.32000000000000012</v>
          </cell>
          <cell r="Q173">
            <v>0.32000000000000012</v>
          </cell>
          <cell r="R173">
            <v>0.32000000000000012</v>
          </cell>
          <cell r="S173">
            <v>0.32000000000000012</v>
          </cell>
        </row>
        <row r="174">
          <cell r="G174">
            <v>0.33000000000000013</v>
          </cell>
          <cell r="H174">
            <v>0.33000000000000013</v>
          </cell>
          <cell r="I174">
            <v>0.33000000000000013</v>
          </cell>
          <cell r="J174">
            <v>0.33000000000000013</v>
          </cell>
          <cell r="K174">
            <v>0.33000000000000013</v>
          </cell>
          <cell r="L174">
            <v>0.33000000000000013</v>
          </cell>
          <cell r="N174">
            <v>0.33000000000000013</v>
          </cell>
          <cell r="O174">
            <v>0.33000000000000013</v>
          </cell>
          <cell r="P174">
            <v>0.33000000000000013</v>
          </cell>
          <cell r="Q174">
            <v>0.33000000000000013</v>
          </cell>
          <cell r="R174">
            <v>0.33000000000000013</v>
          </cell>
          <cell r="S174">
            <v>0.33000000000000013</v>
          </cell>
        </row>
        <row r="175">
          <cell r="G175">
            <v>0.34000000000000014</v>
          </cell>
          <cell r="H175">
            <v>0.34000000000000014</v>
          </cell>
          <cell r="I175">
            <v>0.34000000000000014</v>
          </cell>
          <cell r="J175">
            <v>0.34000000000000014</v>
          </cell>
          <cell r="K175">
            <v>0.34000000000000014</v>
          </cell>
          <cell r="L175">
            <v>0.34000000000000014</v>
          </cell>
          <cell r="N175">
            <v>0.34000000000000014</v>
          </cell>
          <cell r="O175">
            <v>0.34000000000000014</v>
          </cell>
          <cell r="P175">
            <v>0.34000000000000014</v>
          </cell>
          <cell r="Q175">
            <v>0.34000000000000014</v>
          </cell>
          <cell r="R175">
            <v>0.34000000000000014</v>
          </cell>
          <cell r="S175">
            <v>0.34000000000000014</v>
          </cell>
        </row>
        <row r="176">
          <cell r="G176">
            <v>0.35000000000000014</v>
          </cell>
          <cell r="H176">
            <v>0.35000000000000014</v>
          </cell>
          <cell r="I176">
            <v>0.35000000000000014</v>
          </cell>
          <cell r="J176">
            <v>0.35000000000000014</v>
          </cell>
          <cell r="K176">
            <v>0.35000000000000014</v>
          </cell>
          <cell r="L176">
            <v>0.35000000000000014</v>
          </cell>
          <cell r="N176">
            <v>0.35000000000000014</v>
          </cell>
          <cell r="O176">
            <v>0.35000000000000014</v>
          </cell>
          <cell r="P176">
            <v>0.35000000000000014</v>
          </cell>
          <cell r="Q176">
            <v>0.35000000000000014</v>
          </cell>
          <cell r="R176">
            <v>0.35000000000000014</v>
          </cell>
          <cell r="S176">
            <v>0.35000000000000014</v>
          </cell>
        </row>
        <row r="177">
          <cell r="G177" t="str">
            <v/>
          </cell>
          <cell r="H177" t="str">
            <v/>
          </cell>
          <cell r="I177">
            <v>0.36000000000000015</v>
          </cell>
          <cell r="J177">
            <v>0.36000000000000015</v>
          </cell>
          <cell r="K177">
            <v>0.36000000000000015</v>
          </cell>
          <cell r="L177">
            <v>0.36000000000000015</v>
          </cell>
          <cell r="N177" t="str">
            <v/>
          </cell>
          <cell r="O177" t="str">
            <v/>
          </cell>
          <cell r="P177">
            <v>0.36000000000000015</v>
          </cell>
          <cell r="Q177">
            <v>0.36000000000000015</v>
          </cell>
          <cell r="R177">
            <v>0.36000000000000015</v>
          </cell>
          <cell r="S177">
            <v>0.36000000000000015</v>
          </cell>
        </row>
        <row r="178">
          <cell r="G178" t="str">
            <v/>
          </cell>
          <cell r="H178" t="str">
            <v/>
          </cell>
          <cell r="I178">
            <v>0.37000000000000016</v>
          </cell>
          <cell r="J178">
            <v>0.37000000000000016</v>
          </cell>
          <cell r="K178">
            <v>0.37000000000000016</v>
          </cell>
          <cell r="L178">
            <v>0.37000000000000016</v>
          </cell>
          <cell r="N178" t="str">
            <v/>
          </cell>
          <cell r="O178" t="str">
            <v/>
          </cell>
          <cell r="P178">
            <v>0.37000000000000016</v>
          </cell>
          <cell r="Q178">
            <v>0.37000000000000016</v>
          </cell>
          <cell r="R178">
            <v>0.37000000000000016</v>
          </cell>
          <cell r="S178">
            <v>0.37000000000000016</v>
          </cell>
        </row>
        <row r="179">
          <cell r="G179" t="str">
            <v/>
          </cell>
          <cell r="H179" t="str">
            <v/>
          </cell>
          <cell r="I179">
            <v>0.38000000000000017</v>
          </cell>
          <cell r="J179">
            <v>0.38000000000000017</v>
          </cell>
          <cell r="K179">
            <v>0.38000000000000017</v>
          </cell>
          <cell r="L179">
            <v>0.38000000000000017</v>
          </cell>
          <cell r="N179" t="str">
            <v/>
          </cell>
          <cell r="O179" t="str">
            <v/>
          </cell>
          <cell r="P179">
            <v>0.38000000000000017</v>
          </cell>
          <cell r="Q179">
            <v>0.38000000000000017</v>
          </cell>
          <cell r="R179">
            <v>0.38000000000000017</v>
          </cell>
          <cell r="S179">
            <v>0.38000000000000017</v>
          </cell>
        </row>
        <row r="180">
          <cell r="G180" t="str">
            <v/>
          </cell>
          <cell r="H180" t="str">
            <v/>
          </cell>
          <cell r="I180">
            <v>0.39000000000000018</v>
          </cell>
          <cell r="J180">
            <v>0.39000000000000018</v>
          </cell>
          <cell r="K180">
            <v>0.39000000000000018</v>
          </cell>
          <cell r="L180">
            <v>0.39000000000000018</v>
          </cell>
          <cell r="N180" t="str">
            <v/>
          </cell>
          <cell r="O180" t="str">
            <v/>
          </cell>
          <cell r="P180">
            <v>0.39000000000000018</v>
          </cell>
          <cell r="Q180">
            <v>0.39000000000000018</v>
          </cell>
          <cell r="R180">
            <v>0.39000000000000018</v>
          </cell>
          <cell r="S180">
            <v>0.39000000000000018</v>
          </cell>
        </row>
        <row r="181">
          <cell r="G181" t="str">
            <v/>
          </cell>
          <cell r="H181" t="str">
            <v/>
          </cell>
          <cell r="I181">
            <v>0.40000000000000019</v>
          </cell>
          <cell r="J181">
            <v>0.40000000000000019</v>
          </cell>
          <cell r="K181">
            <v>0.40000000000000019</v>
          </cell>
          <cell r="L181">
            <v>0.40000000000000019</v>
          </cell>
          <cell r="N181" t="str">
            <v/>
          </cell>
          <cell r="O181" t="str">
            <v/>
          </cell>
          <cell r="P181">
            <v>0.40000000000000019</v>
          </cell>
          <cell r="Q181">
            <v>0.40000000000000019</v>
          </cell>
          <cell r="R181">
            <v>0.40000000000000019</v>
          </cell>
          <cell r="S181">
            <v>0.40000000000000019</v>
          </cell>
        </row>
        <row r="182">
          <cell r="G182" t="str">
            <v/>
          </cell>
          <cell r="H182" t="str">
            <v/>
          </cell>
          <cell r="I182">
            <v>0.4100000000000002</v>
          </cell>
          <cell r="J182">
            <v>0.4100000000000002</v>
          </cell>
          <cell r="K182">
            <v>0.4100000000000002</v>
          </cell>
          <cell r="L182">
            <v>0.4100000000000002</v>
          </cell>
          <cell r="N182" t="str">
            <v/>
          </cell>
          <cell r="O182" t="str">
            <v/>
          </cell>
          <cell r="P182">
            <v>0.4100000000000002</v>
          </cell>
          <cell r="Q182">
            <v>0.4100000000000002</v>
          </cell>
          <cell r="R182">
            <v>0.4100000000000002</v>
          </cell>
          <cell r="S182">
            <v>0.4100000000000002</v>
          </cell>
        </row>
        <row r="183">
          <cell r="G183" t="str">
            <v/>
          </cell>
          <cell r="H183" t="str">
            <v/>
          </cell>
          <cell r="I183">
            <v>0.42000000000000021</v>
          </cell>
          <cell r="J183">
            <v>0.42000000000000021</v>
          </cell>
          <cell r="K183">
            <v>0.42000000000000021</v>
          </cell>
          <cell r="L183">
            <v>0.42000000000000021</v>
          </cell>
          <cell r="N183" t="str">
            <v/>
          </cell>
          <cell r="O183" t="str">
            <v/>
          </cell>
          <cell r="P183">
            <v>0.42000000000000021</v>
          </cell>
          <cell r="Q183">
            <v>0.42000000000000021</v>
          </cell>
          <cell r="R183">
            <v>0.42000000000000021</v>
          </cell>
          <cell r="S183">
            <v>0.42000000000000021</v>
          </cell>
        </row>
        <row r="184">
          <cell r="G184" t="str">
            <v/>
          </cell>
          <cell r="H184" t="str">
            <v/>
          </cell>
          <cell r="I184">
            <v>0.43000000000000022</v>
          </cell>
          <cell r="J184">
            <v>0.43000000000000022</v>
          </cell>
          <cell r="K184">
            <v>0.43000000000000022</v>
          </cell>
          <cell r="L184">
            <v>0.43000000000000022</v>
          </cell>
          <cell r="N184" t="str">
            <v/>
          </cell>
          <cell r="O184" t="str">
            <v/>
          </cell>
          <cell r="P184">
            <v>0.43000000000000022</v>
          </cell>
          <cell r="Q184">
            <v>0.43000000000000022</v>
          </cell>
          <cell r="R184">
            <v>0.43000000000000022</v>
          </cell>
          <cell r="S184">
            <v>0.43000000000000022</v>
          </cell>
        </row>
        <row r="185">
          <cell r="G185" t="str">
            <v/>
          </cell>
          <cell r="H185" t="str">
            <v/>
          </cell>
          <cell r="I185">
            <v>0.44000000000000022</v>
          </cell>
          <cell r="J185">
            <v>0.44000000000000022</v>
          </cell>
          <cell r="K185">
            <v>0.44000000000000022</v>
          </cell>
          <cell r="L185">
            <v>0.44000000000000022</v>
          </cell>
          <cell r="N185" t="str">
            <v/>
          </cell>
          <cell r="O185" t="str">
            <v/>
          </cell>
          <cell r="P185">
            <v>0.44000000000000022</v>
          </cell>
          <cell r="Q185">
            <v>0.44000000000000022</v>
          </cell>
          <cell r="R185">
            <v>0.44000000000000022</v>
          </cell>
          <cell r="S185">
            <v>0.44000000000000022</v>
          </cell>
        </row>
        <row r="186">
          <cell r="G186" t="str">
            <v/>
          </cell>
          <cell r="H186" t="str">
            <v/>
          </cell>
          <cell r="I186">
            <v>0.45000000000000023</v>
          </cell>
          <cell r="J186">
            <v>0.45000000000000023</v>
          </cell>
          <cell r="K186">
            <v>0.45000000000000023</v>
          </cell>
          <cell r="L186">
            <v>0.45000000000000023</v>
          </cell>
          <cell r="N186" t="str">
            <v/>
          </cell>
          <cell r="O186" t="str">
            <v/>
          </cell>
          <cell r="P186">
            <v>0.45000000000000023</v>
          </cell>
          <cell r="Q186">
            <v>0.45000000000000023</v>
          </cell>
          <cell r="R186">
            <v>0.45000000000000023</v>
          </cell>
          <cell r="S186">
            <v>0.45000000000000023</v>
          </cell>
        </row>
        <row r="187"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>
            <v>0.46000000000000024</v>
          </cell>
          <cell r="L187">
            <v>0.46000000000000024</v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>
            <v>0.46000000000000024</v>
          </cell>
          <cell r="S187">
            <v>0.46000000000000024</v>
          </cell>
        </row>
        <row r="188"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>
            <v>0.47000000000000025</v>
          </cell>
          <cell r="L188">
            <v>0.47000000000000025</v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>
            <v>0.47000000000000025</v>
          </cell>
          <cell r="S188">
            <v>0.47000000000000025</v>
          </cell>
        </row>
        <row r="189"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>
            <v>0.48000000000000026</v>
          </cell>
          <cell r="L189">
            <v>0.48000000000000026</v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>
            <v>0.48000000000000026</v>
          </cell>
          <cell r="S189">
            <v>0.48000000000000026</v>
          </cell>
        </row>
        <row r="190"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>
            <v>0.49000000000000027</v>
          </cell>
          <cell r="L190">
            <v>0.49000000000000027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>
            <v>0.49000000000000027</v>
          </cell>
          <cell r="S190">
            <v>0.49000000000000027</v>
          </cell>
        </row>
        <row r="191"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>
            <v>0.50000000000000022</v>
          </cell>
          <cell r="L191">
            <v>0.50000000000000022</v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>
            <v>0.50000000000000022</v>
          </cell>
          <cell r="S191">
            <v>0.50000000000000022</v>
          </cell>
        </row>
        <row r="192"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>
            <v>0.51000000000000023</v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>
            <v>0.51000000000000023</v>
          </cell>
        </row>
        <row r="193"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>
            <v>0.52000000000000024</v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>
            <v>0.52000000000000024</v>
          </cell>
        </row>
        <row r="194"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>
            <v>0.53000000000000025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>
            <v>0.53000000000000025</v>
          </cell>
        </row>
        <row r="195"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>
            <v>0.54000000000000026</v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>
            <v>0.54000000000000026</v>
          </cell>
        </row>
        <row r="196"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>
            <v>0.55000000000000027</v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>
            <v>0.55000000000000027</v>
          </cell>
        </row>
        <row r="197"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>
            <v>0.56000000000000028</v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>
            <v>0.56000000000000028</v>
          </cell>
        </row>
        <row r="198"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>
            <v>0.57000000000000028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>
            <v>0.57000000000000028</v>
          </cell>
        </row>
        <row r="199"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>
            <v>0.58000000000000029</v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>
            <v>0.58000000000000029</v>
          </cell>
        </row>
        <row r="200"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>
            <v>0.5900000000000003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>
            <v>0.5900000000000003</v>
          </cell>
        </row>
        <row r="201"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>
            <v>0.60000000000000031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>
            <v>0.60000000000000031</v>
          </cell>
        </row>
        <row r="202"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>
            <v>0.61000000000000032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>
            <v>0.61000000000000032</v>
          </cell>
        </row>
        <row r="203"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>
            <v>0.62000000000000033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>
            <v>0.62000000000000033</v>
          </cell>
        </row>
        <row r="204"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>
            <v>0.63000000000000034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>
            <v>0.63000000000000034</v>
          </cell>
        </row>
        <row r="205"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>
            <v>0.64000000000000035</v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>
            <v>0.64000000000000035</v>
          </cell>
        </row>
        <row r="206"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>
            <v>0.65000000000000036</v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>
            <v>0.65000000000000036</v>
          </cell>
        </row>
        <row r="207"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>
            <v>0.66000000000000036</v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>
            <v>0.66000000000000036</v>
          </cell>
        </row>
        <row r="208"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>
            <v>0.67000000000000037</v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>
            <v>0.67000000000000037</v>
          </cell>
        </row>
        <row r="209"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>
            <v>0.68000000000000038</v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>
            <v>0.68000000000000038</v>
          </cell>
        </row>
        <row r="210"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>
            <v>0.69000000000000039</v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>
            <v>0.69000000000000039</v>
          </cell>
        </row>
        <row r="211"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>
            <v>0.7000000000000004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>
            <v>0.7000000000000004</v>
          </cell>
        </row>
        <row r="212"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  <row r="214"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</row>
        <row r="215"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</row>
        <row r="216"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</row>
        <row r="217"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</row>
        <row r="218"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</row>
        <row r="219"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</row>
        <row r="220"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</row>
        <row r="221"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</row>
        <row r="222"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</row>
        <row r="223"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</row>
        <row r="224"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</row>
        <row r="225"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</row>
        <row r="226"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</row>
        <row r="227"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</row>
        <row r="228"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</row>
        <row r="229"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</row>
        <row r="230"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</row>
        <row r="231"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</row>
        <row r="232"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</row>
        <row r="233"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</row>
        <row r="234"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</row>
        <row r="235"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</row>
        <row r="236"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</row>
        <row r="237"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</row>
        <row r="238"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</row>
        <row r="239"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</row>
        <row r="240"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</row>
        <row r="241"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imony Information"/>
      <sheetName val="Summary"/>
      <sheetName val="Meter &amp; Module Cost Data"/>
      <sheetName val="Waived Meters"/>
      <sheetName val="Meter Cost Calculations"/>
      <sheetName val="Meter Cost by Tech"/>
      <sheetName val="Meter Remove Cost by Tech"/>
      <sheetName val="Meter Credit by Tech"/>
      <sheetName val="PLC Network"/>
      <sheetName val="RF Network"/>
      <sheetName val="Substation Technology Table"/>
      <sheetName val="Substation Data"/>
      <sheetName val="Meter Count Table"/>
      <sheetName val="Meters by Rate Class"/>
      <sheetName val="Meter Count Data"/>
      <sheetName val="Field Operations"/>
      <sheetName val="Back Office Costs"/>
      <sheetName val="Meter Reader Savings"/>
      <sheetName val="Severance Costs"/>
      <sheetName val="Project Costs"/>
      <sheetName val="IT Infrastructure"/>
      <sheetName val="Deployment"/>
    </sheetNames>
    <sheetDataSet>
      <sheetData sheetId="0" refreshError="1"/>
      <sheetData sheetId="1" refreshError="1">
        <row r="20">
          <cell r="G20">
            <v>0</v>
          </cell>
          <cell r="H20">
            <v>0.03</v>
          </cell>
          <cell r="I20">
            <v>6.0899999999999954E-2</v>
          </cell>
          <cell r="J20">
            <v>9.2727000000000004E-2</v>
          </cell>
          <cell r="K20">
            <v>0.12550880999999992</v>
          </cell>
          <cell r="L20">
            <v>0.15927407429999985</v>
          </cell>
          <cell r="M20">
            <v>0.19405229652899991</v>
          </cell>
          <cell r="N20">
            <v>0.22987386542486998</v>
          </cell>
          <cell r="O20">
            <v>0.26677008138761593</v>
          </cell>
          <cell r="P20">
            <v>0.30477318382924445</v>
          </cell>
          <cell r="Q20">
            <v>0.34391637934412178</v>
          </cell>
          <cell r="R20">
            <v>0.38423387072444548</v>
          </cell>
        </row>
      </sheetData>
      <sheetData sheetId="2" refreshError="1">
        <row r="23">
          <cell r="D23">
            <v>2.81E-2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A4" t="str">
            <v>Install EOY 2007</v>
          </cell>
          <cell r="B4" t="str">
            <v>Order</v>
          </cell>
          <cell r="C4" t="str">
            <v>SUBCODE</v>
          </cell>
          <cell r="D4" t="str">
            <v>SUBSTATION</v>
          </cell>
          <cell r="E4" t="str">
            <v>REGION</v>
          </cell>
          <cell r="F4" t="str">
            <v>WK_CENTER</v>
          </cell>
          <cell r="G4" t="str">
            <v>Sub Transf (Bus)</v>
          </cell>
          <cell r="H4" t="str">
            <v>Feeders</v>
          </cell>
          <cell r="I4" t="str">
            <v>Latitude</v>
          </cell>
          <cell r="J4" t="str">
            <v>Longitude</v>
          </cell>
          <cell r="K4" t="str">
            <v>Customer Count</v>
          </cell>
          <cell r="L4" t="str">
            <v>Meter Percent</v>
          </cell>
          <cell r="M4" t="str">
            <v>PLC Percent</v>
          </cell>
          <cell r="N4" t="str">
            <v>RF Percent</v>
          </cell>
          <cell r="O4" t="str">
            <v>PLC Redeploy</v>
          </cell>
          <cell r="P4" t="str">
            <v>PLC to RF Reeploy</v>
          </cell>
          <cell r="Q4" t="str">
            <v>PLC Meters</v>
          </cell>
          <cell r="R4" t="str">
            <v>RF Meters</v>
          </cell>
          <cell r="S4" t="str">
            <v>Meters</v>
          </cell>
          <cell r="T4" t="str">
            <v>Tech</v>
          </cell>
          <cell r="U4" t="str">
            <v>Major Tech</v>
          </cell>
          <cell r="V4" t="str">
            <v>Res</v>
          </cell>
          <cell r="W4" t="str">
            <v>Non-Res</v>
          </cell>
        </row>
        <row r="5">
          <cell r="C5" t="str">
            <v>MNHNS</v>
          </cell>
        </row>
        <row r="6">
          <cell r="C6" t="str">
            <v>CAMRN</v>
          </cell>
        </row>
        <row r="7">
          <cell r="C7" t="str">
            <v>CLCTY</v>
          </cell>
        </row>
        <row r="8">
          <cell r="C8" t="str">
            <v>SALDO</v>
          </cell>
        </row>
        <row r="9">
          <cell r="C9" t="str">
            <v>LMESA</v>
          </cell>
        </row>
        <row r="10">
          <cell r="C10" t="str">
            <v>IOWPK</v>
          </cell>
        </row>
        <row r="11">
          <cell r="C11" t="str">
            <v>DCDAM</v>
          </cell>
        </row>
        <row r="12">
          <cell r="C12" t="str">
            <v>RKDLE</v>
          </cell>
        </row>
        <row r="13">
          <cell r="C13" t="str">
            <v>PARIS</v>
          </cell>
        </row>
        <row r="14">
          <cell r="C14" t="str">
            <v>SNYDR</v>
          </cell>
        </row>
        <row r="15">
          <cell r="C15" t="str">
            <v>EDDY</v>
          </cell>
        </row>
        <row r="16">
          <cell r="C16" t="str">
            <v>SWDTN</v>
          </cell>
        </row>
        <row r="17">
          <cell r="C17" t="str">
            <v>ANDNR</v>
          </cell>
        </row>
        <row r="18">
          <cell r="C18" t="str">
            <v>CRANE</v>
          </cell>
        </row>
        <row r="19">
          <cell r="C19" t="str">
            <v>JREST</v>
          </cell>
        </row>
        <row r="20">
          <cell r="C20" t="str">
            <v>ELGIN</v>
          </cell>
        </row>
        <row r="21">
          <cell r="C21" t="str">
            <v>THRDN</v>
          </cell>
        </row>
        <row r="22">
          <cell r="C22" t="str">
            <v>TYLNW</v>
          </cell>
        </row>
        <row r="23">
          <cell r="C23" t="str">
            <v>CRYVE</v>
          </cell>
        </row>
        <row r="24">
          <cell r="C24" t="str">
            <v>STANT</v>
          </cell>
        </row>
        <row r="25">
          <cell r="C25" t="str">
            <v>MCGHR</v>
          </cell>
        </row>
        <row r="26">
          <cell r="C26" t="str">
            <v>EMMCP</v>
          </cell>
        </row>
        <row r="27">
          <cell r="C27" t="str">
            <v>BAKKE</v>
          </cell>
        </row>
        <row r="28">
          <cell r="C28" t="str">
            <v>MCGRG</v>
          </cell>
        </row>
        <row r="29">
          <cell r="C29" t="str">
            <v>HOLND</v>
          </cell>
        </row>
        <row r="30">
          <cell r="C30" t="str">
            <v>ORAN</v>
          </cell>
        </row>
        <row r="31">
          <cell r="C31" t="str">
            <v>TRSES</v>
          </cell>
        </row>
        <row r="32">
          <cell r="C32" t="str">
            <v>LRENA</v>
          </cell>
        </row>
        <row r="33">
          <cell r="C33" t="str">
            <v>RKDLN</v>
          </cell>
        </row>
        <row r="34">
          <cell r="C34" t="str">
            <v>CPLND</v>
          </cell>
        </row>
        <row r="35">
          <cell r="C35" t="str">
            <v>GRNGR</v>
          </cell>
        </row>
        <row r="36">
          <cell r="C36" t="str">
            <v>ROSCO</v>
          </cell>
        </row>
        <row r="37">
          <cell r="C37" t="str">
            <v>ROGRS</v>
          </cell>
        </row>
        <row r="38">
          <cell r="C38" t="str">
            <v>COHMA</v>
          </cell>
        </row>
        <row r="39">
          <cell r="C39" t="str">
            <v>NCWDN</v>
          </cell>
        </row>
        <row r="40">
          <cell r="C40" t="str">
            <v>RYLTY</v>
          </cell>
        </row>
        <row r="41">
          <cell r="C41" t="str">
            <v>WINK</v>
          </cell>
        </row>
        <row r="42">
          <cell r="C42" t="str">
            <v>RICE</v>
          </cell>
        </row>
        <row r="43">
          <cell r="C43" t="str">
            <v>NVARO</v>
          </cell>
        </row>
        <row r="44">
          <cell r="C44" t="str">
            <v>MNRVA</v>
          </cell>
        </row>
        <row r="45">
          <cell r="C45" t="str">
            <v>BNMAG</v>
          </cell>
        </row>
        <row r="46">
          <cell r="C46" t="str">
            <v>PEGAS</v>
          </cell>
        </row>
        <row r="47">
          <cell r="C47" t="str">
            <v>EDWDS</v>
          </cell>
        </row>
        <row r="48">
          <cell r="C48" t="str">
            <v>BTHOD</v>
          </cell>
        </row>
        <row r="49">
          <cell r="C49" t="str">
            <v>LORAN</v>
          </cell>
        </row>
        <row r="50">
          <cell r="C50" t="str">
            <v>COYAN</v>
          </cell>
        </row>
        <row r="51">
          <cell r="C51" t="str">
            <v>GRDNC</v>
          </cell>
        </row>
        <row r="52">
          <cell r="C52" t="str">
            <v>WICKT</v>
          </cell>
        </row>
        <row r="53">
          <cell r="C53" t="str">
            <v>SCURY</v>
          </cell>
        </row>
        <row r="54">
          <cell r="C54" t="str">
            <v>PLDAV</v>
          </cell>
        </row>
        <row r="55">
          <cell r="C55" t="str">
            <v>FORSN</v>
          </cell>
        </row>
        <row r="56">
          <cell r="C56" t="str">
            <v>IRA</v>
          </cell>
        </row>
        <row r="57">
          <cell r="C57" t="str">
            <v>ELMAR</v>
          </cell>
        </row>
        <row r="58">
          <cell r="C58" t="str">
            <v>WBROK</v>
          </cell>
        </row>
        <row r="59">
          <cell r="C59" t="str">
            <v>PGSTH</v>
          </cell>
        </row>
        <row r="60">
          <cell r="C60" t="str">
            <v>TXHRV</v>
          </cell>
        </row>
        <row r="61">
          <cell r="C61" t="str">
            <v>ANDRD</v>
          </cell>
        </row>
        <row r="62">
          <cell r="C62" t="str">
            <v>DHIDE</v>
          </cell>
        </row>
        <row r="63">
          <cell r="C63" t="str">
            <v>GLSCK</v>
          </cell>
        </row>
        <row r="64">
          <cell r="C64" t="str">
            <v>ACRLY</v>
          </cell>
        </row>
        <row r="65">
          <cell r="C65" t="str">
            <v>MASON</v>
          </cell>
        </row>
        <row r="66">
          <cell r="C66" t="str">
            <v>CHALK</v>
          </cell>
        </row>
        <row r="67">
          <cell r="C67" t="str">
            <v>BRNSY</v>
          </cell>
        </row>
        <row r="68">
          <cell r="C68" t="str">
            <v>UPTON</v>
          </cell>
        </row>
        <row r="69">
          <cell r="C69" t="str">
            <v>MIDWY</v>
          </cell>
        </row>
        <row r="70">
          <cell r="C70" t="str">
            <v>MEANS</v>
          </cell>
        </row>
        <row r="71">
          <cell r="C71" t="str">
            <v>CRYVC</v>
          </cell>
        </row>
        <row r="72">
          <cell r="C72" t="str">
            <v>ZEPHR</v>
          </cell>
        </row>
        <row r="73">
          <cell r="C73" t="str">
            <v>FKLCY</v>
          </cell>
        </row>
        <row r="74">
          <cell r="C74" t="str">
            <v>LOVNG</v>
          </cell>
        </row>
        <row r="75">
          <cell r="C75" t="str">
            <v>MAREA</v>
          </cell>
        </row>
        <row r="76">
          <cell r="C76" t="str">
            <v>LKTMS</v>
          </cell>
        </row>
        <row r="77">
          <cell r="C77" t="str">
            <v>GSMTH</v>
          </cell>
        </row>
        <row r="78">
          <cell r="C78" t="str">
            <v>KYSTN</v>
          </cell>
        </row>
        <row r="79">
          <cell r="C79" t="str">
            <v>NIPAK</v>
          </cell>
        </row>
        <row r="80">
          <cell r="C80" t="str">
            <v>MSTNG</v>
          </cell>
        </row>
        <row r="81">
          <cell r="C81" t="str">
            <v>FLRTN</v>
          </cell>
        </row>
        <row r="82">
          <cell r="C82" t="str">
            <v>EMMA</v>
          </cell>
        </row>
        <row r="83">
          <cell r="C83" t="str">
            <v>CGDEL</v>
          </cell>
        </row>
        <row r="84">
          <cell r="C84" t="str">
            <v>BRTLT</v>
          </cell>
        </row>
        <row r="85">
          <cell r="C85" t="str">
            <v>CHYNE</v>
          </cell>
        </row>
        <row r="86">
          <cell r="C86" t="str">
            <v>ESKSW</v>
          </cell>
        </row>
        <row r="87">
          <cell r="C87" t="str">
            <v>SBEAN</v>
          </cell>
        </row>
        <row r="88">
          <cell r="C88" t="str">
            <v>HOWRD</v>
          </cell>
        </row>
        <row r="89">
          <cell r="C89" t="str">
            <v>SACRC</v>
          </cell>
        </row>
        <row r="90">
          <cell r="C90" t="str">
            <v>PMBRK</v>
          </cell>
        </row>
        <row r="91">
          <cell r="C91" t="str">
            <v>LKARH</v>
          </cell>
        </row>
        <row r="92">
          <cell r="C92" t="str">
            <v>SWTWR</v>
          </cell>
        </row>
        <row r="93">
          <cell r="C93" t="str">
            <v>JKREA</v>
          </cell>
        </row>
        <row r="94">
          <cell r="C94" t="str">
            <v>JDKNS</v>
          </cell>
        </row>
        <row r="95">
          <cell r="C95" t="str">
            <v>CRNAT</v>
          </cell>
        </row>
        <row r="96">
          <cell r="C96" t="str">
            <v>DWSON</v>
          </cell>
        </row>
        <row r="97">
          <cell r="C97" t="str">
            <v>SNDHL</v>
          </cell>
        </row>
        <row r="98">
          <cell r="C98" t="str">
            <v>MDFRM</v>
          </cell>
        </row>
        <row r="99">
          <cell r="C99" t="str">
            <v>BLKRV</v>
          </cell>
        </row>
        <row r="100">
          <cell r="C100" t="str">
            <v>CLBSN</v>
          </cell>
        </row>
        <row r="101">
          <cell r="C101" t="str">
            <v>VEST</v>
          </cell>
        </row>
        <row r="102">
          <cell r="C102" t="str">
            <v>LENSW</v>
          </cell>
        </row>
        <row r="103">
          <cell r="C103" t="str">
            <v>NWARD</v>
          </cell>
        </row>
        <row r="104">
          <cell r="C104" t="str">
            <v>GDNVL</v>
          </cell>
        </row>
        <row r="105">
          <cell r="C105" t="str">
            <v>KNAPP</v>
          </cell>
        </row>
        <row r="106">
          <cell r="C106" t="str">
            <v>OAKCK</v>
          </cell>
        </row>
        <row r="107">
          <cell r="C107" t="str">
            <v>WELCH</v>
          </cell>
        </row>
        <row r="108">
          <cell r="C108" t="str">
            <v>MRYNL</v>
          </cell>
        </row>
        <row r="109">
          <cell r="C109" t="str">
            <v>GYVLM</v>
          </cell>
        </row>
        <row r="110">
          <cell r="C110" t="str">
            <v>BLUM</v>
          </cell>
        </row>
        <row r="111">
          <cell r="C111" t="str">
            <v>SMBSN</v>
          </cell>
        </row>
        <row r="112">
          <cell r="C112" t="str">
            <v>RNGMG</v>
          </cell>
        </row>
        <row r="113">
          <cell r="C113" t="str">
            <v>PECK</v>
          </cell>
        </row>
        <row r="114">
          <cell r="C114" t="str">
            <v>KNOTT</v>
          </cell>
        </row>
        <row r="115">
          <cell r="C115" t="str">
            <v>WNTSP</v>
          </cell>
        </row>
        <row r="116">
          <cell r="C116" t="str">
            <v>CRDEX</v>
          </cell>
        </row>
        <row r="117">
          <cell r="C117" t="str">
            <v>GETTY</v>
          </cell>
        </row>
        <row r="118">
          <cell r="C118" t="str">
            <v>DPREA</v>
          </cell>
        </row>
        <row r="119">
          <cell r="C119" t="str">
            <v>ECTSH</v>
          </cell>
        </row>
        <row r="120">
          <cell r="C120" t="str">
            <v>IATMG</v>
          </cell>
        </row>
        <row r="121">
          <cell r="C121" t="str">
            <v>ODBSN</v>
          </cell>
        </row>
        <row r="122">
          <cell r="C122" t="str">
            <v>SNAND</v>
          </cell>
        </row>
        <row r="123">
          <cell r="C123" t="str">
            <v>SNBRG</v>
          </cell>
        </row>
        <row r="124">
          <cell r="C124" t="str">
            <v>WBORO</v>
          </cell>
        </row>
        <row r="125">
          <cell r="C125" t="str">
            <v>89NWK</v>
          </cell>
        </row>
        <row r="126">
          <cell r="C126" t="str">
            <v>ABBOT</v>
          </cell>
        </row>
        <row r="127">
          <cell r="C127" t="str">
            <v>ACRNT</v>
          </cell>
        </row>
        <row r="128">
          <cell r="C128" t="str">
            <v>ADISN</v>
          </cell>
        </row>
        <row r="129">
          <cell r="C129" t="str">
            <v>ADMDS</v>
          </cell>
        </row>
        <row r="130">
          <cell r="C130" t="str">
            <v>AIRPK</v>
          </cell>
        </row>
        <row r="131">
          <cell r="C131" t="str">
            <v>ALDTU</v>
          </cell>
        </row>
        <row r="132">
          <cell r="C132" t="str">
            <v>ALEDO</v>
          </cell>
        </row>
        <row r="133">
          <cell r="C133" t="str">
            <v>ALLEN</v>
          </cell>
        </row>
        <row r="134">
          <cell r="C134" t="str">
            <v>ALLNC</v>
          </cell>
        </row>
        <row r="135">
          <cell r="C135" t="str">
            <v>ALMA</v>
          </cell>
        </row>
        <row r="136">
          <cell r="C136" t="str">
            <v>ALNSW</v>
          </cell>
        </row>
        <row r="137">
          <cell r="C137" t="str">
            <v>ALNTH</v>
          </cell>
        </row>
        <row r="138">
          <cell r="C138" t="str">
            <v>ALPHA</v>
          </cell>
        </row>
        <row r="139">
          <cell r="C139" t="str">
            <v>ALVDO</v>
          </cell>
        </row>
        <row r="140">
          <cell r="C140" t="str">
            <v>ALVDT</v>
          </cell>
        </row>
        <row r="141">
          <cell r="C141" t="str">
            <v>ALVRD</v>
          </cell>
        </row>
        <row r="142">
          <cell r="C142" t="str">
            <v>AMMFG</v>
          </cell>
        </row>
        <row r="143">
          <cell r="C143" t="str">
            <v>AMOCO</v>
          </cell>
        </row>
        <row r="144">
          <cell r="C144" t="str">
            <v>ANARN</v>
          </cell>
        </row>
        <row r="145">
          <cell r="C145" t="str">
            <v>ARCTY</v>
          </cell>
        </row>
        <row r="146">
          <cell r="C146" t="str">
            <v>ARGYL</v>
          </cell>
        </row>
        <row r="147">
          <cell r="C147" t="str">
            <v>ARLNG</v>
          </cell>
        </row>
        <row r="148">
          <cell r="C148" t="str">
            <v>ARPMN</v>
          </cell>
        </row>
        <row r="149">
          <cell r="C149" t="str">
            <v>ARTHR</v>
          </cell>
        </row>
        <row r="150">
          <cell r="C150" t="str">
            <v>ATHNS</v>
          </cell>
        </row>
        <row r="151">
          <cell r="C151" t="str">
            <v>ATHNW</v>
          </cell>
        </row>
        <row r="152">
          <cell r="C152" t="str">
            <v>ATNRN</v>
          </cell>
        </row>
        <row r="153">
          <cell r="C153" t="str">
            <v>AYERS</v>
          </cell>
        </row>
        <row r="154">
          <cell r="C154" t="str">
            <v>AZLE</v>
          </cell>
        </row>
        <row r="155">
          <cell r="C155" t="str">
            <v>BAGWL</v>
          </cell>
        </row>
        <row r="156">
          <cell r="C156" t="str">
            <v>BANGS</v>
          </cell>
        </row>
        <row r="157">
          <cell r="C157" t="str">
            <v>BARRY</v>
          </cell>
        </row>
        <row r="158">
          <cell r="C158" t="str">
            <v>BBMN1</v>
          </cell>
        </row>
        <row r="159">
          <cell r="C159" t="str">
            <v>BBTWN</v>
          </cell>
        </row>
        <row r="160">
          <cell r="C160" t="str">
            <v>BDFRD</v>
          </cell>
        </row>
        <row r="161">
          <cell r="C161" t="str">
            <v>BDFWD</v>
          </cell>
        </row>
        <row r="162">
          <cell r="C162" t="str">
            <v>BEAST</v>
          </cell>
        </row>
        <row r="163">
          <cell r="C163" t="str">
            <v>BELLS</v>
          </cell>
        </row>
        <row r="164">
          <cell r="C164" t="str">
            <v>BHELI</v>
          </cell>
        </row>
        <row r="165">
          <cell r="C165" t="str">
            <v>BKBNT</v>
          </cell>
        </row>
        <row r="166">
          <cell r="C166" t="str">
            <v>BKWWF</v>
          </cell>
        </row>
        <row r="167">
          <cell r="C167" t="str">
            <v>BLKST</v>
          </cell>
        </row>
        <row r="168">
          <cell r="C168" t="str">
            <v>BLMED</v>
          </cell>
        </row>
        <row r="169">
          <cell r="C169" t="str">
            <v>BLMGR</v>
          </cell>
        </row>
        <row r="170">
          <cell r="C170" t="str">
            <v>BLMND</v>
          </cell>
        </row>
        <row r="171">
          <cell r="C171" t="str">
            <v>BLNKT</v>
          </cell>
        </row>
        <row r="172">
          <cell r="C172" t="str">
            <v>BLSRA</v>
          </cell>
        </row>
        <row r="173">
          <cell r="C173" t="str">
            <v>BLTLN</v>
          </cell>
        </row>
        <row r="174">
          <cell r="C174" t="str">
            <v>BLTON</v>
          </cell>
        </row>
        <row r="175">
          <cell r="C175" t="str">
            <v>BLVUE</v>
          </cell>
        </row>
        <row r="176">
          <cell r="C176" t="str">
            <v>BMRTN</v>
          </cell>
        </row>
        <row r="177">
          <cell r="C177" t="str">
            <v>BMTWN</v>
          </cell>
        </row>
        <row r="178">
          <cell r="C178" t="str">
            <v>BNBOR</v>
          </cell>
        </row>
        <row r="179">
          <cell r="C179" t="str">
            <v>BNBRK</v>
          </cell>
        </row>
        <row r="180">
          <cell r="C180" t="str">
            <v>BNMNW</v>
          </cell>
        </row>
        <row r="181">
          <cell r="C181" t="str">
            <v>BOBTP</v>
          </cell>
        </row>
        <row r="182">
          <cell r="C182" t="str">
            <v>BONHM</v>
          </cell>
        </row>
        <row r="183">
          <cell r="C183" t="str">
            <v>BOWEN</v>
          </cell>
        </row>
        <row r="184">
          <cell r="C184" t="str">
            <v>BOWIE</v>
          </cell>
        </row>
        <row r="185">
          <cell r="C185" t="str">
            <v>BRAND</v>
          </cell>
        </row>
        <row r="186">
          <cell r="C186" t="str">
            <v>BRCRK</v>
          </cell>
        </row>
        <row r="187">
          <cell r="C187" t="str">
            <v>BRGPR</v>
          </cell>
        </row>
        <row r="188">
          <cell r="C188" t="str">
            <v>BRHLW</v>
          </cell>
        </row>
        <row r="189">
          <cell r="C189" t="str">
            <v>BRIRV</v>
          </cell>
        </row>
        <row r="190">
          <cell r="C190" t="str">
            <v>BRKNR</v>
          </cell>
        </row>
        <row r="191">
          <cell r="C191" t="str">
            <v>BRKRG</v>
          </cell>
        </row>
        <row r="192">
          <cell r="C192" t="str">
            <v>BRKTN</v>
          </cell>
        </row>
        <row r="193">
          <cell r="C193" t="str">
            <v>BRLSN</v>
          </cell>
        </row>
        <row r="194">
          <cell r="C194" t="str">
            <v>BRNAV</v>
          </cell>
        </row>
        <row r="195">
          <cell r="C195" t="str">
            <v>BRNSO</v>
          </cell>
        </row>
        <row r="196">
          <cell r="C196" t="str">
            <v>BRNWD</v>
          </cell>
        </row>
        <row r="197">
          <cell r="C197" t="str">
            <v>BSPRG</v>
          </cell>
        </row>
        <row r="198">
          <cell r="C198" t="str">
            <v>BSPRW</v>
          </cell>
        </row>
        <row r="199">
          <cell r="C199" t="str">
            <v>BSPSW</v>
          </cell>
        </row>
        <row r="200">
          <cell r="C200" t="str">
            <v>BTHGP</v>
          </cell>
        </row>
        <row r="201">
          <cell r="C201" t="str">
            <v>CADDO</v>
          </cell>
        </row>
        <row r="202">
          <cell r="C202" t="str">
            <v>CANTN</v>
          </cell>
        </row>
        <row r="203">
          <cell r="C203" t="str">
            <v>CDCRK</v>
          </cell>
        </row>
        <row r="204">
          <cell r="C204" t="str">
            <v>CDCST</v>
          </cell>
        </row>
        <row r="205">
          <cell r="C205" t="str">
            <v>CDHCR</v>
          </cell>
        </row>
        <row r="206">
          <cell r="C206" t="str">
            <v>CDHIL</v>
          </cell>
        </row>
        <row r="207">
          <cell r="C207" t="str">
            <v>CDMIL</v>
          </cell>
        </row>
        <row r="208">
          <cell r="C208" t="str">
            <v>CGRGF</v>
          </cell>
        </row>
        <row r="209">
          <cell r="C209" t="str">
            <v>CHICC</v>
          </cell>
        </row>
        <row r="210">
          <cell r="C210" t="str">
            <v>CHICG</v>
          </cell>
        </row>
        <row r="211">
          <cell r="C211" t="str">
            <v>CHICW</v>
          </cell>
        </row>
        <row r="212">
          <cell r="C212" t="str">
            <v>CHNDL</v>
          </cell>
        </row>
        <row r="213">
          <cell r="C213" t="str">
            <v>CHRNO</v>
          </cell>
        </row>
        <row r="214">
          <cell r="C214" t="str">
            <v>CHSPG</v>
          </cell>
        </row>
        <row r="215">
          <cell r="C215" t="str">
            <v>CLBNR</v>
          </cell>
        </row>
        <row r="216">
          <cell r="C216" t="str">
            <v>CLBRN</v>
          </cell>
        </row>
        <row r="217">
          <cell r="C217" t="str">
            <v>CLBWS</v>
          </cell>
        </row>
        <row r="218">
          <cell r="C218" t="str">
            <v>CLCRK</v>
          </cell>
        </row>
        <row r="219">
          <cell r="C219" t="str">
            <v>CLKVL</v>
          </cell>
        </row>
        <row r="220">
          <cell r="C220" t="str">
            <v>CLMNT</v>
          </cell>
        </row>
        <row r="221">
          <cell r="C221" t="str">
            <v>CLNSE</v>
          </cell>
        </row>
        <row r="222">
          <cell r="C222" t="str">
            <v>CLNSW</v>
          </cell>
        </row>
        <row r="223">
          <cell r="C223" t="str">
            <v>CLYVL</v>
          </cell>
        </row>
        <row r="224">
          <cell r="C224" t="str">
            <v>CMEXP</v>
          </cell>
        </row>
        <row r="225">
          <cell r="C225" t="str">
            <v>CMHBL</v>
          </cell>
        </row>
        <row r="226">
          <cell r="C226" t="str">
            <v>CMNCH</v>
          </cell>
        </row>
        <row r="227">
          <cell r="C227" t="str">
            <v>CMOTP</v>
          </cell>
        </row>
        <row r="228">
          <cell r="C228" t="str">
            <v>CMPHZ</v>
          </cell>
        </row>
        <row r="229">
          <cell r="C229" t="str">
            <v>CMTSW</v>
          </cell>
        </row>
        <row r="230">
          <cell r="C230" t="str">
            <v>CNANG</v>
          </cell>
        </row>
        <row r="231">
          <cell r="C231" t="str">
            <v>CNI45</v>
          </cell>
        </row>
        <row r="232">
          <cell r="C232" t="str">
            <v>CNSES</v>
          </cell>
        </row>
        <row r="233">
          <cell r="C233" t="str">
            <v>CNTED</v>
          </cell>
        </row>
        <row r="234">
          <cell r="C234" t="str">
            <v>CNTRY</v>
          </cell>
        </row>
        <row r="235">
          <cell r="C235" t="str">
            <v>COLDG</v>
          </cell>
        </row>
        <row r="236">
          <cell r="C236" t="str">
            <v>COLNY</v>
          </cell>
        </row>
        <row r="237">
          <cell r="C237" t="str">
            <v>COMRC</v>
          </cell>
        </row>
        <row r="238">
          <cell r="C238" t="str">
            <v>COMSO</v>
          </cell>
        </row>
        <row r="239">
          <cell r="C239" t="str">
            <v>COPEL</v>
          </cell>
        </row>
        <row r="240">
          <cell r="C240" t="str">
            <v>COPER</v>
          </cell>
        </row>
        <row r="241">
          <cell r="C241" t="str">
            <v>CPLSO</v>
          </cell>
        </row>
        <row r="242">
          <cell r="C242" t="str">
            <v>CPLSW</v>
          </cell>
        </row>
        <row r="243">
          <cell r="C243" t="str">
            <v>CPRCV</v>
          </cell>
        </row>
        <row r="244">
          <cell r="C244" t="str">
            <v>CPSES</v>
          </cell>
        </row>
        <row r="245">
          <cell r="C245" t="str">
            <v>CPSSW</v>
          </cell>
        </row>
        <row r="246">
          <cell r="C246" t="str">
            <v>CRISP</v>
          </cell>
        </row>
        <row r="247">
          <cell r="C247" t="str">
            <v>CRKET</v>
          </cell>
        </row>
        <row r="248">
          <cell r="C248" t="str">
            <v>CRLCC</v>
          </cell>
        </row>
        <row r="249">
          <cell r="C249" t="str">
            <v>CRLFR</v>
          </cell>
        </row>
        <row r="250">
          <cell r="C250" t="str">
            <v>CRLJL</v>
          </cell>
        </row>
        <row r="251">
          <cell r="C251" t="str">
            <v>CRLTN</v>
          </cell>
        </row>
        <row r="252">
          <cell r="C252" t="str">
            <v>CRLTR</v>
          </cell>
        </row>
        <row r="253">
          <cell r="C253" t="str">
            <v>CRLUD</v>
          </cell>
        </row>
        <row r="254">
          <cell r="C254" t="str">
            <v>CRNDL</v>
          </cell>
        </row>
        <row r="255">
          <cell r="C255" t="str">
            <v>CRNES</v>
          </cell>
        </row>
        <row r="256">
          <cell r="C256" t="str">
            <v>CRNHU</v>
          </cell>
        </row>
        <row r="257">
          <cell r="C257" t="str">
            <v>CRNTH</v>
          </cell>
        </row>
        <row r="258">
          <cell r="C258" t="str">
            <v>CRSCN</v>
          </cell>
        </row>
        <row r="259">
          <cell r="C259" t="str">
            <v>CRSGL</v>
          </cell>
        </row>
        <row r="260">
          <cell r="C260" t="str">
            <v>CRSGU</v>
          </cell>
        </row>
        <row r="261">
          <cell r="C261" t="str">
            <v>CRSSN</v>
          </cell>
        </row>
        <row r="262">
          <cell r="C262" t="str">
            <v>CRSWS</v>
          </cell>
        </row>
        <row r="263">
          <cell r="C263" t="str">
            <v>CRTLD</v>
          </cell>
        </row>
        <row r="264">
          <cell r="C264" t="str">
            <v>CRWLY</v>
          </cell>
        </row>
        <row r="265">
          <cell r="C265" t="str">
            <v>CSETP</v>
          </cell>
        </row>
        <row r="266">
          <cell r="C266" t="str">
            <v>CSHNG</v>
          </cell>
        </row>
        <row r="267">
          <cell r="C267" t="str">
            <v>CTYVW</v>
          </cell>
        </row>
        <row r="268">
          <cell r="C268" t="str">
            <v>CUMBY</v>
          </cell>
        </row>
        <row r="269">
          <cell r="C269" t="str">
            <v>CURIE</v>
          </cell>
        </row>
        <row r="270">
          <cell r="C270" t="str">
            <v>DALRK</v>
          </cell>
        </row>
        <row r="271">
          <cell r="C271" t="str">
            <v>DALWT</v>
          </cell>
        </row>
        <row r="272">
          <cell r="C272" t="str">
            <v>DAVIS</v>
          </cell>
        </row>
        <row r="273">
          <cell r="C273" t="str">
            <v>DCATR</v>
          </cell>
        </row>
        <row r="274">
          <cell r="C274" t="str">
            <v>DCVSO</v>
          </cell>
        </row>
        <row r="275">
          <cell r="C275" t="str">
            <v>DENAV</v>
          </cell>
        </row>
        <row r="276">
          <cell r="C276" t="str">
            <v>DESHR</v>
          </cell>
        </row>
        <row r="277">
          <cell r="C277" t="str">
            <v>DESPR</v>
          </cell>
        </row>
        <row r="278">
          <cell r="C278" t="str">
            <v>DFWAE</v>
          </cell>
        </row>
        <row r="279">
          <cell r="C279" t="str">
            <v>DFWNW</v>
          </cell>
        </row>
        <row r="280">
          <cell r="C280" t="str">
            <v>DFWSW</v>
          </cell>
        </row>
        <row r="281">
          <cell r="C281" t="str">
            <v>DGLAS</v>
          </cell>
        </row>
        <row r="282">
          <cell r="C282" t="str">
            <v>DHUNO</v>
          </cell>
        </row>
        <row r="283">
          <cell r="C283" t="str">
            <v>DIALV</v>
          </cell>
        </row>
        <row r="284">
          <cell r="C284" t="str">
            <v>DIBOL</v>
          </cell>
        </row>
        <row r="285">
          <cell r="C285" t="str">
            <v>DLEON</v>
          </cell>
        </row>
        <row r="286">
          <cell r="C286" t="str">
            <v>DNCNV</v>
          </cell>
        </row>
        <row r="287">
          <cell r="C287" t="str">
            <v>DNDMT</v>
          </cell>
        </row>
        <row r="288">
          <cell r="C288" t="str">
            <v>DNINR</v>
          </cell>
        </row>
        <row r="289">
          <cell r="C289" t="str">
            <v>DNISN</v>
          </cell>
        </row>
        <row r="290">
          <cell r="C290" t="str">
            <v>DNIWS</v>
          </cell>
        </row>
        <row r="291">
          <cell r="C291" t="str">
            <v>DSHAM</v>
          </cell>
        </row>
        <row r="292">
          <cell r="C292" t="str">
            <v>DUBLN</v>
          </cell>
        </row>
        <row r="293">
          <cell r="C293" t="str">
            <v>DUVAL</v>
          </cell>
        </row>
        <row r="294">
          <cell r="C294" t="str">
            <v>ECTHM</v>
          </cell>
        </row>
        <row r="295">
          <cell r="C295" t="str">
            <v>ECTHP</v>
          </cell>
        </row>
        <row r="296">
          <cell r="C296" t="str">
            <v>ECTOR</v>
          </cell>
        </row>
        <row r="297">
          <cell r="C297" t="str">
            <v>EDGCF</v>
          </cell>
        </row>
        <row r="298">
          <cell r="C298" t="str">
            <v>EDGWD</v>
          </cell>
        </row>
        <row r="299">
          <cell r="C299" t="str">
            <v>EFPNR</v>
          </cell>
        </row>
        <row r="300">
          <cell r="C300" t="str">
            <v>EGFRD</v>
          </cell>
        </row>
        <row r="301">
          <cell r="C301" t="str">
            <v>ELCTR</v>
          </cell>
        </row>
        <row r="302">
          <cell r="C302" t="str">
            <v>ELKGF</v>
          </cell>
        </row>
        <row r="303">
          <cell r="C303" t="str">
            <v>ELKHR</v>
          </cell>
        </row>
        <row r="304">
          <cell r="C304" t="str">
            <v>ELKTN</v>
          </cell>
        </row>
        <row r="305">
          <cell r="C305" t="str">
            <v>ELMOT</v>
          </cell>
        </row>
        <row r="306">
          <cell r="C306" t="str">
            <v>EMORY</v>
          </cell>
        </row>
        <row r="307">
          <cell r="C307" t="str">
            <v>EMSES</v>
          </cell>
        </row>
        <row r="308">
          <cell r="C308" t="str">
            <v>ENCRT</v>
          </cell>
        </row>
        <row r="309">
          <cell r="C309" t="str">
            <v>ENNIS</v>
          </cell>
        </row>
        <row r="310">
          <cell r="C310" t="str">
            <v>ENSSE</v>
          </cell>
        </row>
        <row r="311">
          <cell r="C311" t="str">
            <v>ENSSO</v>
          </cell>
        </row>
        <row r="312">
          <cell r="C312" t="str">
            <v>ENTUG</v>
          </cell>
        </row>
        <row r="313">
          <cell r="C313" t="str">
            <v>EPDCS</v>
          </cell>
        </row>
        <row r="314">
          <cell r="C314" t="str">
            <v>ESTLD</v>
          </cell>
        </row>
        <row r="315">
          <cell r="C315" t="str">
            <v>EULES</v>
          </cell>
        </row>
        <row r="316">
          <cell r="C316" t="str">
            <v>EULSO</v>
          </cell>
        </row>
        <row r="317">
          <cell r="C317" t="str">
            <v>EUSTC</v>
          </cell>
        </row>
        <row r="318">
          <cell r="C318" t="str">
            <v>EVRSW</v>
          </cell>
        </row>
        <row r="319">
          <cell r="C319" t="str">
            <v>FARON</v>
          </cell>
        </row>
        <row r="320">
          <cell r="C320" t="str">
            <v>FERIS</v>
          </cell>
        </row>
        <row r="321">
          <cell r="C321" t="str">
            <v>FHLSW</v>
          </cell>
        </row>
        <row r="322">
          <cell r="C322" t="str">
            <v>FINK</v>
          </cell>
        </row>
        <row r="323">
          <cell r="C323" t="str">
            <v>FLINT</v>
          </cell>
        </row>
        <row r="324">
          <cell r="C324" t="str">
            <v>FLMSO</v>
          </cell>
        </row>
        <row r="325">
          <cell r="C325" t="str">
            <v>FLTEX</v>
          </cell>
        </row>
        <row r="326">
          <cell r="C326" t="str">
            <v>FORSW</v>
          </cell>
        </row>
        <row r="327">
          <cell r="C327" t="str">
            <v>FRFWS</v>
          </cell>
        </row>
        <row r="328">
          <cell r="C328" t="str">
            <v>FRMBG</v>
          </cell>
        </row>
        <row r="329">
          <cell r="C329" t="str">
            <v>FRMBR</v>
          </cell>
        </row>
        <row r="330">
          <cell r="C330" t="str">
            <v>FRNKF</v>
          </cell>
        </row>
        <row r="331">
          <cell r="C331" t="str">
            <v>FRNKS</v>
          </cell>
        </row>
        <row r="332">
          <cell r="C332" t="str">
            <v>FRSTN</v>
          </cell>
        </row>
        <row r="333">
          <cell r="C333" t="str">
            <v>FSCRK</v>
          </cell>
        </row>
        <row r="334">
          <cell r="C334" t="str">
            <v>FSHRD</v>
          </cell>
        </row>
        <row r="335">
          <cell r="C335" t="str">
            <v>FSHSW</v>
          </cell>
        </row>
        <row r="336">
          <cell r="C336" t="str">
            <v>FSTHL</v>
          </cell>
        </row>
        <row r="337">
          <cell r="C337" t="str">
            <v>FSTVW</v>
          </cell>
        </row>
        <row r="338">
          <cell r="C338" t="str">
            <v>GAIL</v>
          </cell>
        </row>
        <row r="339">
          <cell r="C339" t="str">
            <v>GDPRW</v>
          </cell>
        </row>
        <row r="340">
          <cell r="C340" t="str">
            <v>GET38</v>
          </cell>
        </row>
        <row r="341">
          <cell r="C341" t="str">
            <v>GLNHV</v>
          </cell>
        </row>
        <row r="342">
          <cell r="C342" t="str">
            <v>GMINI</v>
          </cell>
        </row>
        <row r="343">
          <cell r="C343" t="str">
            <v>GNMTR</v>
          </cell>
        </row>
        <row r="344">
          <cell r="C344" t="str">
            <v>GNSUP</v>
          </cell>
        </row>
        <row r="345">
          <cell r="C345" t="str">
            <v>GNSVE</v>
          </cell>
        </row>
        <row r="346">
          <cell r="C346" t="str">
            <v>GNSVL</v>
          </cell>
        </row>
        <row r="347">
          <cell r="C347" t="str">
            <v>GNSVN</v>
          </cell>
        </row>
        <row r="348">
          <cell r="C348" t="str">
            <v>GODLY</v>
          </cell>
        </row>
        <row r="349">
          <cell r="C349" t="str">
            <v>GODRD</v>
          </cell>
        </row>
        <row r="350">
          <cell r="C350" t="str">
            <v>GORMN</v>
          </cell>
        </row>
        <row r="351">
          <cell r="C351" t="str">
            <v>GPLMG</v>
          </cell>
        </row>
        <row r="352">
          <cell r="C352" t="str">
            <v>GPLND</v>
          </cell>
        </row>
        <row r="353">
          <cell r="C353" t="str">
            <v>GPVJN</v>
          </cell>
        </row>
        <row r="354">
          <cell r="C354" t="str">
            <v>GRAHM</v>
          </cell>
        </row>
        <row r="355">
          <cell r="C355" t="str">
            <v>GRDPR</v>
          </cell>
        </row>
        <row r="356">
          <cell r="C356" t="str">
            <v>GRFRD</v>
          </cell>
        </row>
        <row r="357">
          <cell r="C357" t="str">
            <v>GRLND</v>
          </cell>
        </row>
        <row r="358">
          <cell r="C358" t="str">
            <v>GRLWS</v>
          </cell>
        </row>
        <row r="359">
          <cell r="C359" t="str">
            <v>GRMES</v>
          </cell>
        </row>
        <row r="360">
          <cell r="C360" t="str">
            <v>GRPVN</v>
          </cell>
        </row>
        <row r="361">
          <cell r="C361" t="str">
            <v>GRSBK</v>
          </cell>
        </row>
        <row r="362">
          <cell r="C362" t="str">
            <v>GRSMN</v>
          </cell>
        </row>
        <row r="363">
          <cell r="C363" t="str">
            <v>GSTHW</v>
          </cell>
        </row>
        <row r="364">
          <cell r="C364" t="str">
            <v>GVAVE</v>
          </cell>
        </row>
        <row r="365">
          <cell r="C365" t="str">
            <v>GVFTW</v>
          </cell>
        </row>
        <row r="366">
          <cell r="C366" t="str">
            <v>GVGLF</v>
          </cell>
        </row>
        <row r="367">
          <cell r="C367" t="str">
            <v>GVODS</v>
          </cell>
        </row>
        <row r="368">
          <cell r="C368" t="str">
            <v>HDWLK</v>
          </cell>
        </row>
        <row r="369">
          <cell r="C369" t="str">
            <v>HENWE</v>
          </cell>
        </row>
        <row r="370">
          <cell r="C370" t="str">
            <v>HHSTH</v>
          </cell>
        </row>
        <row r="371">
          <cell r="C371" t="str">
            <v>HKBRY</v>
          </cell>
        </row>
        <row r="372">
          <cell r="C372" t="str">
            <v>HKHTS</v>
          </cell>
        </row>
        <row r="373">
          <cell r="C373" t="str">
            <v>HLSBR</v>
          </cell>
        </row>
        <row r="374">
          <cell r="C374" t="str">
            <v>HLSES</v>
          </cell>
        </row>
        <row r="375">
          <cell r="C375" t="str">
            <v>HLTOM</v>
          </cell>
        </row>
        <row r="376">
          <cell r="C376" t="str">
            <v>HMPHL</v>
          </cell>
        </row>
        <row r="377">
          <cell r="C377" t="str">
            <v>HNRTA</v>
          </cell>
        </row>
        <row r="378">
          <cell r="C378" t="str">
            <v>HNTNG</v>
          </cell>
        </row>
        <row r="379">
          <cell r="C379" t="str">
            <v>HNTRF</v>
          </cell>
        </row>
        <row r="380">
          <cell r="C380" t="str">
            <v>HNYGR</v>
          </cell>
        </row>
        <row r="381">
          <cell r="C381" t="str">
            <v>HOLDY</v>
          </cell>
        </row>
        <row r="382">
          <cell r="C382" t="str">
            <v>HORNE</v>
          </cell>
        </row>
        <row r="383">
          <cell r="C383" t="str">
            <v>HRCUL</v>
          </cell>
        </row>
        <row r="384">
          <cell r="C384" t="str">
            <v>HRSMD</v>
          </cell>
        </row>
        <row r="385">
          <cell r="C385" t="str">
            <v>HSW38</v>
          </cell>
        </row>
        <row r="386">
          <cell r="C386" t="str">
            <v>HUBRD</v>
          </cell>
        </row>
        <row r="387">
          <cell r="C387" t="str">
            <v>HUDSN</v>
          </cell>
        </row>
        <row r="388">
          <cell r="C388" t="str">
            <v>HURST</v>
          </cell>
        </row>
        <row r="389">
          <cell r="C389" t="str">
            <v>HUTCH</v>
          </cell>
        </row>
        <row r="390">
          <cell r="C390" t="str">
            <v>HUTTO</v>
          </cell>
        </row>
        <row r="391">
          <cell r="C391" t="str">
            <v>IBLT1</v>
          </cell>
        </row>
        <row r="392">
          <cell r="C392" t="str">
            <v>INAIR</v>
          </cell>
        </row>
        <row r="393">
          <cell r="C393" t="str">
            <v>INDIA</v>
          </cell>
        </row>
        <row r="394">
          <cell r="C394" t="str">
            <v>IRBRG</v>
          </cell>
        </row>
        <row r="395">
          <cell r="C395" t="str">
            <v>IRLBJ</v>
          </cell>
        </row>
        <row r="396">
          <cell r="C396" t="str">
            <v>IRVBL</v>
          </cell>
        </row>
        <row r="397">
          <cell r="C397" t="str">
            <v>IRVGS</v>
          </cell>
        </row>
        <row r="398">
          <cell r="C398" t="str">
            <v>IRVHF</v>
          </cell>
        </row>
        <row r="399">
          <cell r="C399" t="str">
            <v>IRVNE</v>
          </cell>
        </row>
        <row r="400">
          <cell r="C400" t="str">
            <v>IRVNG</v>
          </cell>
        </row>
        <row r="401">
          <cell r="C401" t="str">
            <v>IRVNR</v>
          </cell>
        </row>
        <row r="402">
          <cell r="C402" t="str">
            <v>IRVVV</v>
          </cell>
        </row>
        <row r="403">
          <cell r="C403" t="str">
            <v>ITALY</v>
          </cell>
        </row>
        <row r="404">
          <cell r="C404" t="str">
            <v>ITSCA</v>
          </cell>
        </row>
        <row r="405">
          <cell r="C405" t="str">
            <v>IVAN</v>
          </cell>
        </row>
        <row r="406">
          <cell r="C406" t="str">
            <v>JEWET</v>
          </cell>
        </row>
        <row r="407">
          <cell r="C407" t="str">
            <v>JKSBR</v>
          </cell>
        </row>
        <row r="408">
          <cell r="C408" t="str">
            <v>JKSES</v>
          </cell>
        </row>
        <row r="409">
          <cell r="C409" t="str">
            <v>JKSNR</v>
          </cell>
        </row>
        <row r="410">
          <cell r="C410" t="str">
            <v>JKSPL</v>
          </cell>
        </row>
        <row r="411">
          <cell r="C411" t="str">
            <v>JKSVL</v>
          </cell>
        </row>
        <row r="412">
          <cell r="C412" t="str">
            <v>JKWST</v>
          </cell>
        </row>
        <row r="413">
          <cell r="C413" t="str">
            <v>JSHUA</v>
          </cell>
        </row>
        <row r="414">
          <cell r="C414" t="str">
            <v>KEENE</v>
          </cell>
        </row>
        <row r="415">
          <cell r="C415" t="str">
            <v>KERNS</v>
          </cell>
        </row>
        <row r="416">
          <cell r="C416" t="str">
            <v>KEY</v>
          </cell>
        </row>
        <row r="417">
          <cell r="C417" t="str">
            <v>KFMNW</v>
          </cell>
        </row>
        <row r="418">
          <cell r="C418" t="str">
            <v>KFMSO</v>
          </cell>
        </row>
        <row r="419">
          <cell r="C419" t="str">
            <v>KILEN</v>
          </cell>
        </row>
        <row r="420">
          <cell r="C420" t="str">
            <v>KIMBL</v>
          </cell>
        </row>
        <row r="421">
          <cell r="C421" t="str">
            <v>KLBRG</v>
          </cell>
        </row>
        <row r="422">
          <cell r="C422" t="str">
            <v>KLELM</v>
          </cell>
        </row>
        <row r="423">
          <cell r="C423" t="str">
            <v>KLMTP</v>
          </cell>
        </row>
        <row r="424">
          <cell r="C424" t="str">
            <v>KLNCC</v>
          </cell>
        </row>
        <row r="425">
          <cell r="C425" t="str">
            <v>KLNPS</v>
          </cell>
        </row>
        <row r="426">
          <cell r="C426" t="str">
            <v>KLNTF</v>
          </cell>
        </row>
        <row r="427">
          <cell r="C427" t="str">
            <v>KLRPR</v>
          </cell>
        </row>
        <row r="428">
          <cell r="C428" t="str">
            <v>KMA</v>
          </cell>
        </row>
        <row r="429">
          <cell r="C429" t="str">
            <v>KMPSO</v>
          </cell>
        </row>
        <row r="430">
          <cell r="C430" t="str">
            <v>KNEDL</v>
          </cell>
        </row>
        <row r="431">
          <cell r="C431" t="str">
            <v>KNLTR</v>
          </cell>
        </row>
        <row r="432">
          <cell r="C432" t="str">
            <v>KRGRV</v>
          </cell>
        </row>
        <row r="433">
          <cell r="C433" t="str">
            <v>KRMTP</v>
          </cell>
        </row>
        <row r="434">
          <cell r="C434" t="str">
            <v>KRUM</v>
          </cell>
        </row>
        <row r="435">
          <cell r="C435" t="str">
            <v>LAVON</v>
          </cell>
        </row>
        <row r="436">
          <cell r="C436" t="str">
            <v>LENEB</v>
          </cell>
        </row>
        <row r="437">
          <cell r="C437" t="str">
            <v>LFEST</v>
          </cell>
        </row>
        <row r="438">
          <cell r="C438" t="str">
            <v>LFSTH</v>
          </cell>
        </row>
        <row r="439">
          <cell r="C439" t="str">
            <v>LGVST</v>
          </cell>
        </row>
        <row r="440">
          <cell r="C440" t="str">
            <v>LIGSW</v>
          </cell>
        </row>
        <row r="441">
          <cell r="C441" t="str">
            <v>LIPAN</v>
          </cell>
        </row>
        <row r="442">
          <cell r="C442" t="str">
            <v>LIQAR</v>
          </cell>
        </row>
        <row r="443">
          <cell r="C443" t="str">
            <v>LKBLT</v>
          </cell>
        </row>
        <row r="444">
          <cell r="C444" t="str">
            <v>LKBRN</v>
          </cell>
        </row>
        <row r="445">
          <cell r="C445" t="str">
            <v>LKWOD</v>
          </cell>
        </row>
        <row r="446">
          <cell r="C446" t="str">
            <v>LNCST</v>
          </cell>
        </row>
        <row r="447">
          <cell r="C447" t="str">
            <v>LNDAL</v>
          </cell>
        </row>
        <row r="448">
          <cell r="C448" t="str">
            <v>LNGLK</v>
          </cell>
        </row>
        <row r="449">
          <cell r="C449" t="str">
            <v>LOT69</v>
          </cell>
        </row>
        <row r="450">
          <cell r="C450" t="str">
            <v>LSCOL</v>
          </cell>
        </row>
        <row r="451">
          <cell r="C451" t="str">
            <v>LTLRV</v>
          </cell>
        </row>
        <row r="452">
          <cell r="C452" t="str">
            <v>LTV</v>
          </cell>
        </row>
        <row r="453">
          <cell r="C453" t="str">
            <v>LUFKN</v>
          </cell>
        </row>
        <row r="454">
          <cell r="C454" t="str">
            <v>LVOAK</v>
          </cell>
        </row>
        <row r="455">
          <cell r="C455" t="str">
            <v>LWSNR</v>
          </cell>
        </row>
        <row r="456">
          <cell r="C456" t="str">
            <v>LWSVH</v>
          </cell>
        </row>
        <row r="457">
          <cell r="C457" t="str">
            <v>MABNK</v>
          </cell>
        </row>
        <row r="458">
          <cell r="C458" t="str">
            <v>MABTX</v>
          </cell>
        </row>
        <row r="459">
          <cell r="C459" t="str">
            <v>MAYFD</v>
          </cell>
        </row>
        <row r="460">
          <cell r="C460" t="str">
            <v>MCDMT</v>
          </cell>
        </row>
        <row r="461">
          <cell r="C461" t="str">
            <v>MCGPH</v>
          </cell>
        </row>
        <row r="462">
          <cell r="C462" t="str">
            <v>MCHSN</v>
          </cell>
        </row>
        <row r="463">
          <cell r="C463" t="str">
            <v>MCKMY</v>
          </cell>
        </row>
        <row r="464">
          <cell r="C464" t="str">
            <v>MCWHT</v>
          </cell>
        </row>
        <row r="465">
          <cell r="C465" t="str">
            <v>MDAIR</v>
          </cell>
        </row>
        <row r="466">
          <cell r="C466" t="str">
            <v>MDANP</v>
          </cell>
        </row>
        <row r="467">
          <cell r="C467" t="str">
            <v>MDBSN</v>
          </cell>
        </row>
        <row r="468">
          <cell r="C468" t="str">
            <v>MDDTN</v>
          </cell>
        </row>
        <row r="469">
          <cell r="C469" t="str">
            <v>MDGLF</v>
          </cell>
        </row>
        <row r="470">
          <cell r="C470" t="str">
            <v>MDLNE</v>
          </cell>
        </row>
        <row r="471">
          <cell r="C471" t="str">
            <v>MDLNW</v>
          </cell>
        </row>
        <row r="472">
          <cell r="C472" t="str">
            <v>MDTHN</v>
          </cell>
        </row>
        <row r="473">
          <cell r="C473" t="str">
            <v>MDTHS</v>
          </cell>
        </row>
        <row r="474">
          <cell r="C474" t="str">
            <v>MDWCK</v>
          </cell>
        </row>
        <row r="475">
          <cell r="C475" t="str">
            <v>MDWPK</v>
          </cell>
        </row>
        <row r="476">
          <cell r="C476" t="str">
            <v>MESQT</v>
          </cell>
        </row>
        <row r="477">
          <cell r="C477" t="str">
            <v>MESTE</v>
          </cell>
        </row>
        <row r="478">
          <cell r="C478" t="str">
            <v>MEXIA</v>
          </cell>
        </row>
        <row r="479">
          <cell r="C479" t="str">
            <v>MKNGB</v>
          </cell>
        </row>
        <row r="480">
          <cell r="C480" t="str">
            <v>MKNNY</v>
          </cell>
        </row>
        <row r="481">
          <cell r="C481" t="str">
            <v>MKNSW</v>
          </cell>
        </row>
        <row r="482">
          <cell r="C482" t="str">
            <v>MLDR2</v>
          </cell>
        </row>
        <row r="483">
          <cell r="C483" t="str">
            <v>MLKF2</v>
          </cell>
        </row>
        <row r="484">
          <cell r="C484" t="str">
            <v>MNFLD</v>
          </cell>
        </row>
        <row r="485">
          <cell r="C485" t="str">
            <v>MNSEX</v>
          </cell>
        </row>
        <row r="486">
          <cell r="C486" t="str">
            <v>MNSTR</v>
          </cell>
        </row>
        <row r="487">
          <cell r="C487" t="str">
            <v>MNWLE</v>
          </cell>
        </row>
        <row r="488">
          <cell r="C488" t="str">
            <v>MNWLL</v>
          </cell>
        </row>
        <row r="489">
          <cell r="C489" t="str">
            <v>MNWLW</v>
          </cell>
        </row>
        <row r="490">
          <cell r="C490" t="str">
            <v>MRKLY</v>
          </cell>
        </row>
        <row r="491">
          <cell r="C491" t="str">
            <v>MRLNS</v>
          </cell>
        </row>
        <row r="492">
          <cell r="C492" t="str">
            <v>MRSES</v>
          </cell>
        </row>
        <row r="493">
          <cell r="C493" t="str">
            <v>MRTNS</v>
          </cell>
        </row>
        <row r="494">
          <cell r="C494" t="str">
            <v>MRTSP</v>
          </cell>
        </row>
        <row r="495">
          <cell r="C495" t="str">
            <v>MRVLY</v>
          </cell>
        </row>
        <row r="496">
          <cell r="C496" t="str">
            <v>MSLMN</v>
          </cell>
        </row>
        <row r="497">
          <cell r="C497" t="str">
            <v>MSNLN</v>
          </cell>
        </row>
        <row r="498">
          <cell r="C498" t="str">
            <v>MSTLT</v>
          </cell>
        </row>
        <row r="499">
          <cell r="C499" t="str">
            <v>MURPH</v>
          </cell>
        </row>
        <row r="500">
          <cell r="C500" t="str">
            <v>MYPRL</v>
          </cell>
        </row>
        <row r="501">
          <cell r="C501" t="str">
            <v>MYPTX</v>
          </cell>
        </row>
        <row r="502">
          <cell r="C502" t="str">
            <v>NCDCH</v>
          </cell>
        </row>
        <row r="503">
          <cell r="C503" t="str">
            <v>NCDSW</v>
          </cell>
        </row>
        <row r="504">
          <cell r="C504" t="str">
            <v>NCNTH</v>
          </cell>
        </row>
        <row r="505">
          <cell r="C505" t="str">
            <v>NCRST</v>
          </cell>
        </row>
        <row r="506">
          <cell r="C506" t="str">
            <v>NCSFA</v>
          </cell>
        </row>
        <row r="507">
          <cell r="C507" t="str">
            <v>NCSTH</v>
          </cell>
        </row>
        <row r="508">
          <cell r="C508" t="str">
            <v>NECSP</v>
          </cell>
        </row>
        <row r="509">
          <cell r="C509" t="str">
            <v>NHAVN</v>
          </cell>
        </row>
        <row r="510">
          <cell r="C510" t="str">
            <v>NLNVL</v>
          </cell>
        </row>
        <row r="511">
          <cell r="C511" t="str">
            <v>NMAIN</v>
          </cell>
        </row>
        <row r="512">
          <cell r="C512" t="str">
            <v>NNTRL</v>
          </cell>
        </row>
        <row r="513">
          <cell r="C513" t="str">
            <v>NNTWK</v>
          </cell>
        </row>
        <row r="514">
          <cell r="C514" t="str">
            <v>NORSW</v>
          </cell>
        </row>
        <row r="515">
          <cell r="C515" t="str">
            <v>NPKWY</v>
          </cell>
        </row>
        <row r="516">
          <cell r="C516" t="str">
            <v>NSTAR</v>
          </cell>
        </row>
        <row r="517">
          <cell r="C517" t="str">
            <v>NVKPO</v>
          </cell>
        </row>
        <row r="518">
          <cell r="C518" t="str">
            <v>NYLDV</v>
          </cell>
        </row>
        <row r="519">
          <cell r="C519" t="str">
            <v>OAKHL</v>
          </cell>
        </row>
        <row r="520">
          <cell r="C520" t="str">
            <v>ODESA</v>
          </cell>
        </row>
        <row r="521">
          <cell r="C521" t="str">
            <v>ODESW</v>
          </cell>
        </row>
        <row r="522">
          <cell r="C522" t="str">
            <v>ODNTH</v>
          </cell>
        </row>
        <row r="523">
          <cell r="C523" t="str">
            <v>ORAN</v>
          </cell>
        </row>
        <row r="524">
          <cell r="C524" t="str">
            <v>OTTOJ</v>
          </cell>
        </row>
        <row r="525">
          <cell r="C525" t="str">
            <v>OVRTN</v>
          </cell>
        </row>
        <row r="526">
          <cell r="C526" t="str">
            <v>PALMR</v>
          </cell>
        </row>
        <row r="527">
          <cell r="C527" t="str">
            <v>PALRD</v>
          </cell>
        </row>
        <row r="528">
          <cell r="C528" t="str">
            <v>PAYSW</v>
          </cell>
        </row>
        <row r="529">
          <cell r="C529" t="str">
            <v>PBLUN</v>
          </cell>
        </row>
        <row r="530">
          <cell r="C530" t="str">
            <v>PCOIT</v>
          </cell>
        </row>
        <row r="531">
          <cell r="C531" t="str">
            <v>PCUST</v>
          </cell>
        </row>
        <row r="532">
          <cell r="C532" t="str">
            <v>PECK</v>
          </cell>
        </row>
        <row r="533">
          <cell r="C533" t="str">
            <v>PERIN</v>
          </cell>
        </row>
        <row r="534">
          <cell r="C534" t="str">
            <v>PFFRD</v>
          </cell>
        </row>
        <row r="535">
          <cell r="C535" t="str">
            <v>PFLGV</v>
          </cell>
        </row>
        <row r="536">
          <cell r="C536" t="str">
            <v>PIPLN</v>
          </cell>
        </row>
        <row r="537">
          <cell r="C537" t="str">
            <v>PJPTR</v>
          </cell>
        </row>
        <row r="538">
          <cell r="C538" t="str">
            <v>PKRVL</v>
          </cell>
        </row>
        <row r="539">
          <cell r="C539" t="str">
            <v>PLANO</v>
          </cell>
        </row>
        <row r="540">
          <cell r="C540" t="str">
            <v>PLSTH</v>
          </cell>
        </row>
        <row r="541">
          <cell r="C541" t="str">
            <v>PLSTN</v>
          </cell>
        </row>
        <row r="542">
          <cell r="C542" t="str">
            <v>PNTGO</v>
          </cell>
        </row>
        <row r="543">
          <cell r="C543" t="str">
            <v>POWEL</v>
          </cell>
        </row>
        <row r="544">
          <cell r="C544" t="str">
            <v>POYNR</v>
          </cell>
        </row>
        <row r="545">
          <cell r="C545" t="str">
            <v>PPARK</v>
          </cell>
        </row>
        <row r="546">
          <cell r="C546" t="str">
            <v>PRCTR</v>
          </cell>
        </row>
        <row r="547">
          <cell r="C547" t="str">
            <v>PREST</v>
          </cell>
        </row>
        <row r="548">
          <cell r="C548" t="str">
            <v>PRFTW</v>
          </cell>
        </row>
        <row r="549">
          <cell r="C549" t="str">
            <v>PRKRW</v>
          </cell>
        </row>
        <row r="550">
          <cell r="C550" t="str">
            <v>PRKWY</v>
          </cell>
        </row>
        <row r="551">
          <cell r="C551" t="str">
            <v>PRNTH</v>
          </cell>
        </row>
        <row r="552">
          <cell r="C552" t="str">
            <v>PRPLT</v>
          </cell>
        </row>
        <row r="553">
          <cell r="C553" t="str">
            <v>PRSTN</v>
          </cell>
        </row>
        <row r="554">
          <cell r="C554" t="str">
            <v>PSHIL</v>
          </cell>
        </row>
        <row r="555">
          <cell r="C555" t="str">
            <v>PTENN</v>
          </cell>
        </row>
        <row r="556">
          <cell r="C556" t="str">
            <v>PWEST</v>
          </cell>
        </row>
        <row r="557">
          <cell r="C557" t="str">
            <v>QALSW</v>
          </cell>
        </row>
        <row r="558">
          <cell r="C558" t="str">
            <v>QNLAN</v>
          </cell>
        </row>
        <row r="559">
          <cell r="C559" t="str">
            <v>RANGR</v>
          </cell>
        </row>
        <row r="560">
          <cell r="C560" t="str">
            <v>RBNSN</v>
          </cell>
        </row>
        <row r="561">
          <cell r="C561" t="str">
            <v>RBNTK</v>
          </cell>
        </row>
        <row r="562">
          <cell r="C562" t="str">
            <v>RCGIN</v>
          </cell>
        </row>
        <row r="563">
          <cell r="C563" t="str">
            <v>RCHHL</v>
          </cell>
        </row>
        <row r="564">
          <cell r="C564" t="str">
            <v>RCHLD</v>
          </cell>
        </row>
        <row r="565">
          <cell r="C565" t="str">
            <v>RCHRD</v>
          </cell>
        </row>
        <row r="566">
          <cell r="C566" t="str">
            <v>RCLNS</v>
          </cell>
        </row>
        <row r="567">
          <cell r="C567" t="str">
            <v>RDLML</v>
          </cell>
        </row>
        <row r="568">
          <cell r="C568" t="str">
            <v>RDOAK</v>
          </cell>
        </row>
        <row r="569">
          <cell r="C569" t="str">
            <v>RDRSE</v>
          </cell>
        </row>
        <row r="570">
          <cell r="C570" t="str">
            <v>REAGN</v>
          </cell>
        </row>
        <row r="571">
          <cell r="C571" t="str">
            <v>REAST</v>
          </cell>
        </row>
        <row r="572">
          <cell r="C572" t="str">
            <v>RENSW</v>
          </cell>
        </row>
        <row r="573">
          <cell r="C573" t="str">
            <v>REYST</v>
          </cell>
        </row>
        <row r="574">
          <cell r="C574" t="str">
            <v>RGFTW</v>
          </cell>
        </row>
        <row r="575">
          <cell r="C575" t="str">
            <v>RHOME</v>
          </cell>
        </row>
        <row r="576">
          <cell r="C576" t="str">
            <v>RNDRK</v>
          </cell>
        </row>
        <row r="577">
          <cell r="C577" t="str">
            <v>RNGLF</v>
          </cell>
        </row>
        <row r="578">
          <cell r="C578" t="str">
            <v>RNKSW</v>
          </cell>
        </row>
        <row r="579">
          <cell r="C579" t="str">
            <v>RNRSS</v>
          </cell>
        </row>
        <row r="580">
          <cell r="C580" t="str">
            <v>ROANK</v>
          </cell>
        </row>
        <row r="581">
          <cell r="C581" t="str">
            <v>ROANW</v>
          </cell>
        </row>
        <row r="582">
          <cell r="C582" t="str">
            <v>ROLTR</v>
          </cell>
        </row>
        <row r="583">
          <cell r="C583" t="str">
            <v>ROWLT</v>
          </cell>
        </row>
        <row r="584">
          <cell r="C584" t="str">
            <v>RRNE</v>
          </cell>
        </row>
        <row r="585">
          <cell r="C585" t="str">
            <v>RRSTH</v>
          </cell>
        </row>
        <row r="586">
          <cell r="C586" t="str">
            <v>RRWES</v>
          </cell>
        </row>
        <row r="587">
          <cell r="C587" t="str">
            <v>RSNHT</v>
          </cell>
        </row>
        <row r="588">
          <cell r="C588" t="str">
            <v>RSPCK</v>
          </cell>
        </row>
        <row r="589">
          <cell r="C589" t="str">
            <v>RSPVY</v>
          </cell>
        </row>
        <row r="590">
          <cell r="C590" t="str">
            <v>RTHGB</v>
          </cell>
        </row>
        <row r="591">
          <cell r="C591" t="str">
            <v>RUSK</v>
          </cell>
        </row>
        <row r="592">
          <cell r="C592" t="str">
            <v>RWALE</v>
          </cell>
        </row>
        <row r="593">
          <cell r="C593" t="str">
            <v>RWALL</v>
          </cell>
        </row>
        <row r="594">
          <cell r="C594" t="str">
            <v>RWALS</v>
          </cell>
        </row>
        <row r="595">
          <cell r="C595" t="str">
            <v>RWDHV</v>
          </cell>
        </row>
        <row r="596">
          <cell r="C596" t="str">
            <v>RYSSW</v>
          </cell>
        </row>
        <row r="597">
          <cell r="C597" t="str">
            <v>SADLR</v>
          </cell>
        </row>
        <row r="598">
          <cell r="C598" t="str">
            <v>SANSM</v>
          </cell>
        </row>
        <row r="599">
          <cell r="C599" t="str">
            <v>SBEND</v>
          </cell>
        </row>
        <row r="600">
          <cell r="C600" t="str">
            <v>SCSES</v>
          </cell>
        </row>
        <row r="601">
          <cell r="C601" t="str">
            <v>SCSFE</v>
          </cell>
        </row>
        <row r="602">
          <cell r="C602" t="str">
            <v>SGOVL</v>
          </cell>
        </row>
        <row r="603">
          <cell r="C603" t="str">
            <v>SHDYG</v>
          </cell>
        </row>
        <row r="604">
          <cell r="C604" t="str">
            <v>SHLMT</v>
          </cell>
        </row>
        <row r="605">
          <cell r="C605" t="str">
            <v>SHMNE</v>
          </cell>
        </row>
        <row r="606">
          <cell r="C606" t="str">
            <v>SHNRW</v>
          </cell>
        </row>
        <row r="607">
          <cell r="C607" t="str">
            <v>SHPRD</v>
          </cell>
        </row>
        <row r="608">
          <cell r="C608" t="str">
            <v>SHRRY</v>
          </cell>
        </row>
        <row r="609">
          <cell r="C609" t="str">
            <v>SHRSW</v>
          </cell>
        </row>
        <row r="610">
          <cell r="C610" t="str">
            <v>SHSTH</v>
          </cell>
        </row>
        <row r="611">
          <cell r="C611" t="str">
            <v>SIKES</v>
          </cell>
        </row>
        <row r="612">
          <cell r="C612" t="str">
            <v>SKRLK</v>
          </cell>
        </row>
        <row r="613">
          <cell r="C613" t="str">
            <v>SLAKE</v>
          </cell>
        </row>
        <row r="614">
          <cell r="C614" t="str">
            <v>SLBLF</v>
          </cell>
        </row>
        <row r="615">
          <cell r="C615" t="str">
            <v>SMBMG</v>
          </cell>
        </row>
        <row r="616">
          <cell r="C616" t="str">
            <v>SMFLD</v>
          </cell>
        </row>
        <row r="617">
          <cell r="C617" t="str">
            <v>SMOUR</v>
          </cell>
        </row>
        <row r="618">
          <cell r="C618" t="str">
            <v>SORCY</v>
          </cell>
        </row>
        <row r="619">
          <cell r="C619" t="str">
            <v>SPRDL</v>
          </cell>
        </row>
        <row r="620">
          <cell r="C620" t="str">
            <v>SPRTN</v>
          </cell>
        </row>
        <row r="621">
          <cell r="C621" t="str">
            <v>SSPNE</v>
          </cell>
        </row>
        <row r="622">
          <cell r="C622" t="str">
            <v>SSPNG</v>
          </cell>
        </row>
        <row r="623">
          <cell r="C623" t="str">
            <v>SSPSW</v>
          </cell>
        </row>
        <row r="624">
          <cell r="C624" t="str">
            <v>STERT</v>
          </cell>
        </row>
        <row r="625">
          <cell r="C625" t="str">
            <v>STNVL</v>
          </cell>
        </row>
        <row r="626">
          <cell r="C626" t="str">
            <v>SWAN2</v>
          </cell>
        </row>
        <row r="627">
          <cell r="C627" t="str">
            <v>SWPRT</v>
          </cell>
        </row>
        <row r="628">
          <cell r="C628" t="str">
            <v>SYCRK</v>
          </cell>
        </row>
        <row r="629">
          <cell r="C629" t="str">
            <v>TATSP</v>
          </cell>
        </row>
        <row r="630">
          <cell r="C630" t="str">
            <v>TAYLR</v>
          </cell>
        </row>
        <row r="631">
          <cell r="C631" t="str">
            <v>TDWGL</v>
          </cell>
        </row>
        <row r="632">
          <cell r="C632" t="str">
            <v>TEGMN</v>
          </cell>
        </row>
        <row r="633">
          <cell r="C633" t="str">
            <v>TERSO</v>
          </cell>
        </row>
        <row r="634">
          <cell r="C634" t="str">
            <v>THRET</v>
          </cell>
        </row>
        <row r="635">
          <cell r="C635" t="str">
            <v>THSES</v>
          </cell>
        </row>
        <row r="636">
          <cell r="C636" t="str">
            <v>THSSW</v>
          </cell>
        </row>
        <row r="637">
          <cell r="C637" t="str">
            <v>TLRWT</v>
          </cell>
        </row>
        <row r="638">
          <cell r="C638" t="str">
            <v>TMNTH</v>
          </cell>
        </row>
        <row r="639">
          <cell r="C639" t="str">
            <v>TMPLE</v>
          </cell>
        </row>
        <row r="640">
          <cell r="C640" t="str">
            <v>TMPNW</v>
          </cell>
        </row>
        <row r="641">
          <cell r="C641" t="str">
            <v>TMPSE</v>
          </cell>
        </row>
        <row r="642">
          <cell r="C642" t="str">
            <v>TMPTV</v>
          </cell>
        </row>
        <row r="643">
          <cell r="C643" t="str">
            <v>TMSTH</v>
          </cell>
        </row>
        <row r="644">
          <cell r="C644" t="str">
            <v>TNSCL</v>
          </cell>
        </row>
        <row r="645">
          <cell r="C645" t="str">
            <v>TRIRA</v>
          </cell>
        </row>
        <row r="646">
          <cell r="C646" t="str">
            <v>TRLSW</v>
          </cell>
        </row>
        <row r="647">
          <cell r="C647" t="str">
            <v>TRLWD</v>
          </cell>
        </row>
        <row r="648">
          <cell r="C648" t="str">
            <v>TRNDD</v>
          </cell>
        </row>
        <row r="649">
          <cell r="C649" t="str">
            <v>TRNTH</v>
          </cell>
        </row>
        <row r="650">
          <cell r="C650" t="str">
            <v>TRNTY</v>
          </cell>
        </row>
        <row r="651">
          <cell r="C651" t="str">
            <v>TROPH</v>
          </cell>
        </row>
        <row r="652">
          <cell r="C652" t="str">
            <v>TROUP</v>
          </cell>
        </row>
        <row r="653">
          <cell r="C653" t="str">
            <v>TROY</v>
          </cell>
        </row>
        <row r="654">
          <cell r="C654" t="str">
            <v>TRPMN</v>
          </cell>
        </row>
        <row r="655">
          <cell r="C655" t="str">
            <v>TSLVL</v>
          </cell>
        </row>
        <row r="656">
          <cell r="C656" t="str">
            <v>TYBLR</v>
          </cell>
        </row>
        <row r="657">
          <cell r="C657" t="str">
            <v>TYEST</v>
          </cell>
        </row>
        <row r="658">
          <cell r="C658" t="str">
            <v>TYLER</v>
          </cell>
        </row>
        <row r="659">
          <cell r="C659" t="str">
            <v>TYLGE</v>
          </cell>
        </row>
        <row r="660">
          <cell r="C660" t="str">
            <v>TYLNE</v>
          </cell>
        </row>
        <row r="661">
          <cell r="C661" t="str">
            <v>TYOMN</v>
          </cell>
        </row>
        <row r="662">
          <cell r="C662" t="str">
            <v>TYRSW</v>
          </cell>
        </row>
        <row r="663">
          <cell r="C663" t="str">
            <v>TYSTH</v>
          </cell>
        </row>
        <row r="664">
          <cell r="C664" t="str">
            <v>TYWST</v>
          </cell>
        </row>
        <row r="665">
          <cell r="C665" t="str">
            <v>Unknown</v>
          </cell>
        </row>
        <row r="666">
          <cell r="C666" t="str">
            <v>VAEGC</v>
          </cell>
        </row>
        <row r="667">
          <cell r="C667" t="str">
            <v>VALVW</v>
          </cell>
        </row>
        <row r="668">
          <cell r="C668" t="str">
            <v>VAN</v>
          </cell>
        </row>
        <row r="669">
          <cell r="C669" t="str">
            <v>VANAL</v>
          </cell>
        </row>
        <row r="670">
          <cell r="C670" t="str">
            <v>VANSB</v>
          </cell>
        </row>
        <row r="671">
          <cell r="C671" t="str">
            <v>VENSW</v>
          </cell>
        </row>
        <row r="672">
          <cell r="C672" t="str">
            <v>VGCRK</v>
          </cell>
        </row>
        <row r="673">
          <cell r="C673" t="str">
            <v>VLYRN</v>
          </cell>
        </row>
        <row r="674">
          <cell r="C674" t="str">
            <v>VTRTX</v>
          </cell>
        </row>
        <row r="675">
          <cell r="C675" t="str">
            <v>WALNT</v>
          </cell>
        </row>
        <row r="676">
          <cell r="C676" t="str">
            <v>WATCO</v>
          </cell>
        </row>
        <row r="677">
          <cell r="C677" t="str">
            <v>WATSN</v>
          </cell>
        </row>
        <row r="678">
          <cell r="C678" t="str">
            <v>WATTP</v>
          </cell>
        </row>
        <row r="679">
          <cell r="C679" t="str">
            <v>WBOSE</v>
          </cell>
        </row>
        <row r="680">
          <cell r="C680" t="str">
            <v>WCITY</v>
          </cell>
        </row>
        <row r="681">
          <cell r="C681" t="str">
            <v>WCOLO</v>
          </cell>
        </row>
        <row r="682">
          <cell r="C682" t="str">
            <v>WDGWD</v>
          </cell>
        </row>
        <row r="683">
          <cell r="C683" t="str">
            <v>WEAST</v>
          </cell>
        </row>
        <row r="684">
          <cell r="C684" t="str">
            <v>WEBB</v>
          </cell>
        </row>
        <row r="685">
          <cell r="C685" t="str">
            <v>WEST</v>
          </cell>
        </row>
        <row r="686">
          <cell r="C686" t="str">
            <v>WFALS</v>
          </cell>
        </row>
        <row r="687">
          <cell r="C687" t="str">
            <v>WFBSN</v>
          </cell>
        </row>
        <row r="688">
          <cell r="C688" t="str">
            <v>WFCOG</v>
          </cell>
        </row>
        <row r="689">
          <cell r="C689" t="str">
            <v>WFNTH</v>
          </cell>
        </row>
        <row r="690">
          <cell r="C690" t="str">
            <v>WFPPG</v>
          </cell>
        </row>
        <row r="691">
          <cell r="C691" t="str">
            <v>WFSHP</v>
          </cell>
        </row>
        <row r="692">
          <cell r="C692" t="str">
            <v>WGROB</v>
          </cell>
        </row>
        <row r="693">
          <cell r="C693" t="str">
            <v>WHITE</v>
          </cell>
        </row>
        <row r="694">
          <cell r="C694" t="str">
            <v>WHOUS</v>
          </cell>
        </row>
        <row r="695">
          <cell r="C695" t="str">
            <v>WILMR</v>
          </cell>
        </row>
        <row r="696">
          <cell r="C696" t="str">
            <v>WITTS</v>
          </cell>
        </row>
        <row r="697">
          <cell r="C697" t="str">
            <v>WKATY</v>
          </cell>
        </row>
        <row r="698">
          <cell r="C698" t="str">
            <v>WKBSN</v>
          </cell>
        </row>
        <row r="699">
          <cell r="C699" t="str">
            <v>WLSPT</v>
          </cell>
        </row>
        <row r="700">
          <cell r="C700" t="str">
            <v>WLWSP</v>
          </cell>
        </row>
        <row r="701">
          <cell r="C701" t="str">
            <v>WMMMR</v>
          </cell>
        </row>
        <row r="702">
          <cell r="C702" t="str">
            <v>WNDWD</v>
          </cell>
        </row>
        <row r="703">
          <cell r="C703" t="str">
            <v>WNRTH</v>
          </cell>
        </row>
        <row r="704">
          <cell r="C704" t="str">
            <v>WNTHW</v>
          </cell>
        </row>
        <row r="705">
          <cell r="C705" t="str">
            <v>WNTWK</v>
          </cell>
        </row>
        <row r="706">
          <cell r="C706" t="str">
            <v>WOVER</v>
          </cell>
        </row>
        <row r="707">
          <cell r="C707" t="str">
            <v>WRBND</v>
          </cell>
        </row>
        <row r="708">
          <cell r="C708" t="str">
            <v>WRDSW</v>
          </cell>
        </row>
        <row r="709">
          <cell r="C709" t="str">
            <v>WRTHM</v>
          </cell>
        </row>
        <row r="710">
          <cell r="C710" t="str">
            <v>WSANG</v>
          </cell>
        </row>
        <row r="711">
          <cell r="C711" t="str">
            <v>WSMSW</v>
          </cell>
        </row>
        <row r="712">
          <cell r="C712" t="str">
            <v>WSOTH</v>
          </cell>
        </row>
        <row r="713">
          <cell r="C713" t="str">
            <v>WSTHL</v>
          </cell>
        </row>
        <row r="714">
          <cell r="C714" t="str">
            <v>WTAUG</v>
          </cell>
        </row>
        <row r="715">
          <cell r="C715" t="str">
            <v>WTHRE</v>
          </cell>
        </row>
        <row r="716">
          <cell r="C716" t="str">
            <v>WTHRF</v>
          </cell>
        </row>
        <row r="717">
          <cell r="C717" t="str">
            <v>WWDWY</v>
          </cell>
        </row>
        <row r="718">
          <cell r="C718" t="str">
            <v>WWEST</v>
          </cell>
        </row>
        <row r="719">
          <cell r="C719" t="str">
            <v>WXHCH</v>
          </cell>
        </row>
        <row r="720">
          <cell r="C720" t="str">
            <v>WXHNW</v>
          </cell>
        </row>
        <row r="721">
          <cell r="C721" t="str">
            <v>WXNTH</v>
          </cell>
        </row>
        <row r="722">
          <cell r="C722" t="str">
            <v>WXOCF</v>
          </cell>
        </row>
        <row r="723">
          <cell r="C723" t="str">
            <v>MESWE</v>
          </cell>
        </row>
        <row r="724">
          <cell r="C724" t="str">
            <v>LEMON</v>
          </cell>
        </row>
        <row r="725">
          <cell r="C725" t="str">
            <v>WMRNR</v>
          </cell>
        </row>
        <row r="726">
          <cell r="C726" t="str">
            <v>AMLIA</v>
          </cell>
        </row>
        <row r="727">
          <cell r="C727" t="str">
            <v>RGLRW</v>
          </cell>
        </row>
        <row r="728">
          <cell r="C728" t="str">
            <v>CLLVL</v>
          </cell>
        </row>
        <row r="729">
          <cell r="C729" t="str">
            <v>RECCR</v>
          </cell>
        </row>
        <row r="730">
          <cell r="C730" t="str">
            <v>COTRD</v>
          </cell>
        </row>
        <row r="731">
          <cell r="C731" t="str">
            <v>JNKNS</v>
          </cell>
        </row>
        <row r="732">
          <cell r="C732" t="str">
            <v>CHROW</v>
          </cell>
        </row>
        <row r="733">
          <cell r="C733" t="str">
            <v>REGST</v>
          </cell>
        </row>
        <row r="734">
          <cell r="C734" t="str">
            <v>EMPCT</v>
          </cell>
        </row>
        <row r="735">
          <cell r="C735" t="str">
            <v>DGNST</v>
          </cell>
        </row>
        <row r="736">
          <cell r="C736" t="str">
            <v>STHRL</v>
          </cell>
        </row>
        <row r="737">
          <cell r="C737" t="str">
            <v>DENDR</v>
          </cell>
        </row>
        <row r="738">
          <cell r="C738" t="str">
            <v>CRNRD</v>
          </cell>
        </row>
        <row r="739">
          <cell r="C739" t="str">
            <v>LMBLN</v>
          </cell>
        </row>
        <row r="740">
          <cell r="C740" t="str">
            <v>DALLW</v>
          </cell>
        </row>
        <row r="741">
          <cell r="C741" t="str">
            <v>MAPLE</v>
          </cell>
        </row>
        <row r="742">
          <cell r="C742" t="str">
            <v>HMTRD</v>
          </cell>
        </row>
        <row r="743">
          <cell r="C743" t="str">
            <v>MESFR</v>
          </cell>
        </row>
        <row r="744">
          <cell r="C744" t="str">
            <v>CMPST</v>
          </cell>
        </row>
        <row r="745">
          <cell r="C745" t="str">
            <v>MSLSW</v>
          </cell>
        </row>
        <row r="746">
          <cell r="C746" t="str">
            <v>WALST</v>
          </cell>
        </row>
        <row r="747">
          <cell r="C747" t="str">
            <v>MRDCK</v>
          </cell>
        </row>
        <row r="748">
          <cell r="C748" t="str">
            <v>SCHRD</v>
          </cell>
        </row>
        <row r="749">
          <cell r="C749" t="str">
            <v>NHNSW</v>
          </cell>
        </row>
        <row r="750">
          <cell r="C750" t="str">
            <v>DEALY</v>
          </cell>
        </row>
        <row r="751">
          <cell r="C751" t="str">
            <v>IRVND</v>
          </cell>
        </row>
        <row r="752">
          <cell r="C752" t="str">
            <v>LWRDR</v>
          </cell>
        </row>
        <row r="753">
          <cell r="C753" t="str">
            <v>CKRHL</v>
          </cell>
        </row>
        <row r="754">
          <cell r="C754" t="str">
            <v>GRLRD</v>
          </cell>
        </row>
        <row r="755">
          <cell r="C755" t="str">
            <v>BNDRA</v>
          </cell>
        </row>
        <row r="756">
          <cell r="C756" t="str">
            <v>PROAD</v>
          </cell>
        </row>
        <row r="757">
          <cell r="C757" t="str">
            <v>OKLND</v>
          </cell>
        </row>
        <row r="758">
          <cell r="C758" t="str">
            <v>CLMET</v>
          </cell>
        </row>
        <row r="759">
          <cell r="C759" t="str">
            <v>LVBRD</v>
          </cell>
        </row>
        <row r="760">
          <cell r="C760" t="str">
            <v>ENTOH</v>
          </cell>
        </row>
        <row r="761">
          <cell r="C761" t="str">
            <v>PRCRK</v>
          </cell>
        </row>
        <row r="762">
          <cell r="C762" t="str">
            <v>BNTDR</v>
          </cell>
        </row>
        <row r="763">
          <cell r="C763" t="str">
            <v>BRYAN</v>
          </cell>
        </row>
        <row r="764">
          <cell r="C764" t="str">
            <v>WELRD</v>
          </cell>
        </row>
        <row r="765">
          <cell r="C765" t="str">
            <v>ABRRD</v>
          </cell>
        </row>
        <row r="766">
          <cell r="C766" t="str">
            <v>PLGRV</v>
          </cell>
        </row>
        <row r="767">
          <cell r="C767" t="str">
            <v>CNTRD</v>
          </cell>
        </row>
        <row r="768">
          <cell r="C768" t="str">
            <v>CNEXP</v>
          </cell>
        </row>
        <row r="769">
          <cell r="C769" t="str">
            <v>SCYEN</v>
          </cell>
        </row>
        <row r="770">
          <cell r="C770" t="str">
            <v>JUDCT</v>
          </cell>
        </row>
        <row r="771">
          <cell r="C771" t="str">
            <v>CMPWI</v>
          </cell>
        </row>
        <row r="772">
          <cell r="C772" t="str">
            <v>LKMNT</v>
          </cell>
        </row>
        <row r="773">
          <cell r="C773" t="str">
            <v>OKCLS</v>
          </cell>
        </row>
        <row r="774">
          <cell r="C774" t="str">
            <v>BKWST</v>
          </cell>
        </row>
        <row r="775">
          <cell r="C775" t="str">
            <v>SMPST</v>
          </cell>
        </row>
        <row r="776">
          <cell r="C776" t="str">
            <v>MSHLN</v>
          </cell>
        </row>
        <row r="777">
          <cell r="C777" t="str">
            <v>DAVST</v>
          </cell>
        </row>
        <row r="778">
          <cell r="C778" t="str">
            <v>GAVSW</v>
          </cell>
        </row>
        <row r="779">
          <cell r="C779" t="str">
            <v>CDCSW</v>
          </cell>
        </row>
        <row r="780">
          <cell r="C780" t="str">
            <v>FROKS</v>
          </cell>
        </row>
        <row r="781">
          <cell r="C781" t="str">
            <v>THRNE</v>
          </cell>
        </row>
        <row r="782">
          <cell r="C782" t="str">
            <v>WMRLD</v>
          </cell>
        </row>
        <row r="783">
          <cell r="C783" t="str">
            <v>SHAMP</v>
          </cell>
        </row>
        <row r="784">
          <cell r="C784" t="str">
            <v>FRMNT</v>
          </cell>
        </row>
        <row r="785">
          <cell r="C785" t="str">
            <v>EZACH</v>
          </cell>
        </row>
        <row r="786">
          <cell r="C786" t="str">
            <v>LKHLD</v>
          </cell>
        </row>
        <row r="787">
          <cell r="C787" t="str">
            <v>STAUG</v>
          </cell>
        </row>
        <row r="788">
          <cell r="C788" t="str">
            <v>ARMST</v>
          </cell>
        </row>
        <row r="789">
          <cell r="C789" t="str">
            <v>MESQN</v>
          </cell>
        </row>
        <row r="790">
          <cell r="C790" t="str">
            <v>WHTRK</v>
          </cell>
        </row>
        <row r="791">
          <cell r="C791" t="str">
            <v>MTLDA</v>
          </cell>
        </row>
        <row r="792">
          <cell r="C792" t="str">
            <v>HSKAV</v>
          </cell>
        </row>
        <row r="793">
          <cell r="C793" t="str">
            <v>PLKST</v>
          </cell>
        </row>
        <row r="794">
          <cell r="C794" t="str">
            <v>LOMAL</v>
          </cell>
        </row>
        <row r="795">
          <cell r="C795" t="str">
            <v>MESQW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ummary - Detail"/>
      <sheetName val="Summary"/>
      <sheetName val="Functions"/>
      <sheetName val="Comparisons"/>
      <sheetName val="DC Savings - O&amp;M and RR"/>
      <sheetName val="Data Center - Savings"/>
      <sheetName val="DC CTA - O&amp;M and RR"/>
      <sheetName val="Data Center - CTA"/>
      <sheetName val="Data Center - Backup"/>
      <sheetName val="Distributed - O&amp;M and RR"/>
      <sheetName val="Distributed - Savings"/>
      <sheetName val="Distributed - Backup"/>
      <sheetName val="Distributed - Inventory"/>
      <sheetName val="Wkstn Savings - O&amp;M &amp; RR"/>
      <sheetName val="Wkstn - CTA"/>
      <sheetName val="Wkstn - Savings"/>
      <sheetName val="Wkstn - Avg Cost"/>
      <sheetName val="Apps Savings - O&amp;M &amp; RR"/>
      <sheetName val="Apps CTA - O&amp;M &amp; RR"/>
      <sheetName val="Applications - Savings and CTA"/>
      <sheetName val="Applications - Assumptions"/>
      <sheetName val="Project Savings - O&amp;M &amp; RR"/>
      <sheetName val="Projects - CTA &amp; RR"/>
      <sheetName val="Projects - CTA"/>
      <sheetName val="Projects - Savings"/>
      <sheetName val="Telcom Savings - O&amp;M &amp; RR"/>
      <sheetName val="Telcom Costs to Achieve"/>
      <sheetName val="Telecom Savings"/>
      <sheetName val="Telecom Back-Up"/>
      <sheetName val="Assumptions - In"/>
      <sheetName val="Meter &amp; Module Cost Data"/>
      <sheetName val="Substation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B6" t="str">
            <v>Deer</v>
          </cell>
        </row>
        <row r="7">
          <cell r="B7" t="str">
            <v>Fox</v>
          </cell>
        </row>
      </sheetData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sak"/>
      <sheetName val="__FDSCACHE__"/>
      <sheetName val="WACC"/>
      <sheetName val="PV Graph Data"/>
      <sheetName val="Assumptions - 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List"/>
      <sheetName val="Input"/>
      <sheetName val="WACC"/>
      <sheetName val="Output US Energy"/>
      <sheetName val="@RISK Correlations"/>
      <sheetName val="Plant Specif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T by Sub-Activity"/>
      <sheetName val="DEPT by OM_CAP by EC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102</v>
          </cell>
          <cell r="B1" t="str">
            <v>Regular Earnings - Non-Exempt</v>
          </cell>
        </row>
        <row r="2">
          <cell r="A2">
            <v>105</v>
          </cell>
          <cell r="B2" t="str">
            <v>Overtime Earnings - Non-Exempt</v>
          </cell>
        </row>
        <row r="3">
          <cell r="A3">
            <v>108</v>
          </cell>
          <cell r="B3" t="str">
            <v>Non-Productive Time Clearing</v>
          </cell>
        </row>
        <row r="4">
          <cell r="A4">
            <v>126</v>
          </cell>
          <cell r="B4" t="str">
            <v>Contract Labor - Not Staff Aug</v>
          </cell>
        </row>
        <row r="5">
          <cell r="A5">
            <v>127</v>
          </cell>
          <cell r="B5" t="str">
            <v>Contractor_Matl, Supp &amp; Equip</v>
          </cell>
        </row>
        <row r="6">
          <cell r="A6">
            <v>130</v>
          </cell>
          <cell r="B6" t="str">
            <v>Materials &amp; Supplies</v>
          </cell>
        </row>
        <row r="7">
          <cell r="A7">
            <v>137</v>
          </cell>
          <cell r="B7" t="str">
            <v>Contractor_Contract Matl, Supp</v>
          </cell>
        </row>
        <row r="8">
          <cell r="A8">
            <v>190</v>
          </cell>
          <cell r="B8" t="str">
            <v>Lubricants</v>
          </cell>
        </row>
        <row r="9">
          <cell r="A9">
            <v>292</v>
          </cell>
          <cell r="B9" t="str">
            <v>Alliance Contractor Incentives</v>
          </cell>
        </row>
        <row r="10">
          <cell r="A10">
            <v>308</v>
          </cell>
          <cell r="B10" t="str">
            <v>Taxable Meals</v>
          </cell>
        </row>
        <row r="11">
          <cell r="A11">
            <v>470</v>
          </cell>
          <cell r="B11" t="str">
            <v>Vegetation Mngt-Contractor Exp</v>
          </cell>
        </row>
        <row r="12">
          <cell r="A12">
            <v>499</v>
          </cell>
          <cell r="B12" t="str">
            <v>Other Services</v>
          </cell>
        </row>
        <row r="13">
          <cell r="A13">
            <v>550</v>
          </cell>
          <cell r="B13" t="str">
            <v>Employee Benefit Loading</v>
          </cell>
        </row>
        <row r="14">
          <cell r="A14">
            <v>570</v>
          </cell>
          <cell r="B14" t="str">
            <v>Payroll Taxes</v>
          </cell>
        </row>
        <row r="15">
          <cell r="A15">
            <v>580</v>
          </cell>
          <cell r="B15" t="str">
            <v>Other Post Employee Benefits (</v>
          </cell>
        </row>
        <row r="16">
          <cell r="A16">
            <v>600</v>
          </cell>
          <cell r="B16" t="str">
            <v>Transportation Services</v>
          </cell>
        </row>
        <row r="17">
          <cell r="A17">
            <v>850</v>
          </cell>
          <cell r="B17" t="str">
            <v>CIAC-Taxable-Nonstnd Service</v>
          </cell>
        </row>
        <row r="18">
          <cell r="A18">
            <v>870</v>
          </cell>
          <cell r="B18" t="str">
            <v>Indirect Construction Overhead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"/>
      <sheetName val="Input data"/>
      <sheetName val="Final Summary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"/>
      <sheetName val="WORKSHEET"/>
      <sheetName val="Data"/>
      <sheetName val="Acct Lookup"/>
      <sheetName val="Function Lookup"/>
      <sheetName val="EC Lookup"/>
      <sheetName val="Setup"/>
    </sheetNames>
    <sheetDataSet>
      <sheetData sheetId="0" refreshError="1">
        <row r="3">
          <cell r="C3" t="str">
            <v>TUS</v>
          </cell>
          <cell r="F3" t="str">
            <v xml:space="preserve"> </v>
          </cell>
          <cell r="G3" t="str">
            <v>PROJECTION</v>
          </cell>
          <cell r="I3" t="str">
            <v>2005</v>
          </cell>
        </row>
        <row r="7">
          <cell r="B7" t="str">
            <v xml:space="preserve"> </v>
          </cell>
        </row>
        <row r="9">
          <cell r="B9" t="str">
            <v>#N/A</v>
          </cell>
          <cell r="C9" t="str">
            <v>#N/A</v>
          </cell>
          <cell r="D9" t="str">
            <v>#N/</v>
          </cell>
          <cell r="E9" t="str">
            <v>(blank)</v>
          </cell>
          <cell r="F9" t="str">
            <v>0000</v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  <row r="156"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</row>
        <row r="157"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</row>
        <row r="158"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</row>
        <row r="161"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</row>
        <row r="164"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</row>
        <row r="169"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</row>
        <row r="174">
          <cell r="B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</row>
        <row r="175"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</row>
        <row r="176"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</row>
        <row r="179"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</row>
        <row r="180"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</row>
        <row r="181">
          <cell r="B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</row>
        <row r="182">
          <cell r="B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 Needs Chart"/>
      <sheetName val="Diversity Needs Table"/>
      <sheetName val="Diversity"/>
      <sheetName val="Alts Input"/>
      <sheetName val="System Input"/>
      <sheetName val="large cust excl"/>
      <sheetName val="Model Overview"/>
      <sheetName val="Avoided Costs"/>
      <sheetName val="ALTS Costs BY YEAR"/>
      <sheetName val="REC Costs &amp; Rate Impact"/>
      <sheetName val="RECPlot"/>
      <sheetName val="REC Retirement Checking"/>
    </sheetNames>
    <sheetDataSet>
      <sheetData sheetId="0" refreshError="1"/>
      <sheetData sheetId="1" refreshError="1"/>
      <sheetData sheetId="2" refreshError="1"/>
      <sheetData sheetId="3" refreshError="1">
        <row r="38">
          <cell r="C38">
            <v>0.03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Button"/>
      <sheetName val="BODReport"/>
      <sheetName val="Orman Report"/>
      <sheetName val="CostReport"/>
      <sheetName val="Settlement"/>
      <sheetName val="MTM"/>
      <sheetName val="PromptMoCredit"/>
      <sheetName val="MaxCredit"/>
      <sheetName val="VolumeTOTALFwd"/>
      <sheetName val="PositionTOTALFwd"/>
      <sheetName val="PositionTOTALFwd (2)"/>
      <sheetName val="2005-2006 Volumes (MWH)"/>
      <sheetName val="2005-2006 Volumes (MW)"/>
      <sheetName val="Contracts"/>
      <sheetName val="ContractPivot"/>
      <sheetName val="Load"/>
      <sheetName val="Options"/>
      <sheetName val="Curves"/>
      <sheetName val="Hours"/>
      <sheetName val="ExecCreditSumm"/>
      <sheetName val="OptionsMatrix"/>
      <sheetName val="Position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Trade Date</v>
          </cell>
          <cell r="B3" t="str">
            <v>Month</v>
          </cell>
          <cell r="C3" t="str">
            <v>Counterparty</v>
          </cell>
          <cell r="D3" t="str">
            <v>Quantity</v>
          </cell>
          <cell r="E3" t="str">
            <v>MWh</v>
          </cell>
          <cell r="F3" t="str">
            <v>Multiple</v>
          </cell>
          <cell r="G3" t="str">
            <v>Underlying</v>
          </cell>
          <cell r="H3" t="str">
            <v>Contract Price</v>
          </cell>
          <cell r="I3" t="str">
            <v>Market Price</v>
          </cell>
          <cell r="J3" t="str">
            <v>MTM</v>
          </cell>
          <cell r="K3" t="str">
            <v>NYMEX NG Exposure</v>
          </cell>
          <cell r="L3" t="str">
            <v>GD HH NG Exposure</v>
          </cell>
          <cell r="M3" t="str">
            <v>GD HSC NG Exposure</v>
          </cell>
          <cell r="N3" t="str">
            <v>Settlement</v>
          </cell>
        </row>
        <row r="4">
          <cell r="A4">
            <v>36526</v>
          </cell>
          <cell r="B4">
            <v>37895</v>
          </cell>
          <cell r="C4" t="str">
            <v>BP</v>
          </cell>
          <cell r="D4">
            <v>100</v>
          </cell>
          <cell r="E4">
            <v>36800</v>
          </cell>
          <cell r="F4">
            <v>10.15</v>
          </cell>
          <cell r="G4">
            <v>4.43</v>
          </cell>
          <cell r="H4">
            <v>44.964500000000001</v>
          </cell>
          <cell r="I4">
            <v>38.625</v>
          </cell>
          <cell r="J4">
            <v>0</v>
          </cell>
          <cell r="K4">
            <v>-37.351999999999997</v>
          </cell>
          <cell r="L4">
            <v>0</v>
          </cell>
          <cell r="M4">
            <v>0</v>
          </cell>
          <cell r="N4">
            <v>1654693.6</v>
          </cell>
        </row>
        <row r="5">
          <cell r="A5">
            <v>36526</v>
          </cell>
          <cell r="B5">
            <v>37895</v>
          </cell>
          <cell r="C5" t="str">
            <v>Coral</v>
          </cell>
          <cell r="D5">
            <v>50</v>
          </cell>
          <cell r="E5">
            <v>18400</v>
          </cell>
          <cell r="F5">
            <v>8.1999999999999993</v>
          </cell>
          <cell r="G5">
            <v>4.4349999999999996</v>
          </cell>
          <cell r="H5">
            <v>36.36699999999999</v>
          </cell>
          <cell r="I5">
            <v>38.625</v>
          </cell>
          <cell r="J5">
            <v>0</v>
          </cell>
          <cell r="K5">
            <v>-15.087999999999999</v>
          </cell>
          <cell r="L5">
            <v>0</v>
          </cell>
          <cell r="M5">
            <v>0</v>
          </cell>
          <cell r="N5">
            <v>669152.79999999981</v>
          </cell>
        </row>
        <row r="6">
          <cell r="A6">
            <v>36526</v>
          </cell>
          <cell r="B6">
            <v>37926</v>
          </cell>
          <cell r="C6" t="str">
            <v>CPS Coral</v>
          </cell>
          <cell r="D6">
            <v>50</v>
          </cell>
          <cell r="E6">
            <v>15200</v>
          </cell>
          <cell r="F6">
            <v>8.1999999999999993</v>
          </cell>
          <cell r="G6">
            <v>4.4909999999999997</v>
          </cell>
          <cell r="H6">
            <v>36.826199999999993</v>
          </cell>
          <cell r="I6">
            <v>39.125</v>
          </cell>
          <cell r="J6">
            <v>0</v>
          </cell>
          <cell r="K6">
            <v>-12.463999999999999</v>
          </cell>
          <cell r="L6">
            <v>0</v>
          </cell>
          <cell r="M6">
            <v>0</v>
          </cell>
          <cell r="N6">
            <v>559758.23999999987</v>
          </cell>
        </row>
        <row r="7">
          <cell r="A7">
            <v>36526</v>
          </cell>
          <cell r="B7">
            <v>37956</v>
          </cell>
          <cell r="C7" t="str">
            <v>CPS Coral</v>
          </cell>
          <cell r="D7">
            <v>50</v>
          </cell>
          <cell r="E7">
            <v>17600</v>
          </cell>
          <cell r="F7">
            <v>8.1999999999999993</v>
          </cell>
          <cell r="G7">
            <v>4.8650000000000002</v>
          </cell>
          <cell r="H7">
            <v>39.893000000000001</v>
          </cell>
          <cell r="I7">
            <v>39.375</v>
          </cell>
          <cell r="J7">
            <v>-9116.800000000012</v>
          </cell>
          <cell r="K7">
            <v>-14.432</v>
          </cell>
          <cell r="L7">
            <v>0</v>
          </cell>
          <cell r="M7">
            <v>0</v>
          </cell>
          <cell r="N7">
            <v>702116.8</v>
          </cell>
        </row>
        <row r="8">
          <cell r="A8">
            <v>36526</v>
          </cell>
          <cell r="B8">
            <v>37926</v>
          </cell>
          <cell r="C8" t="str">
            <v>CPS BP</v>
          </cell>
          <cell r="D8">
            <v>100</v>
          </cell>
          <cell r="E8">
            <v>30400</v>
          </cell>
          <cell r="F8">
            <v>10.15</v>
          </cell>
          <cell r="G8">
            <v>4.4859999999999998</v>
          </cell>
          <cell r="H8">
            <v>45.532899999999998</v>
          </cell>
          <cell r="I8">
            <v>39.125</v>
          </cell>
          <cell r="J8">
            <v>0</v>
          </cell>
          <cell r="K8">
            <v>-30.856000000000002</v>
          </cell>
          <cell r="L8">
            <v>0</v>
          </cell>
          <cell r="M8">
            <v>0</v>
          </cell>
          <cell r="N8">
            <v>1384200.16</v>
          </cell>
        </row>
        <row r="9">
          <cell r="A9">
            <v>36526</v>
          </cell>
          <cell r="B9">
            <v>37956</v>
          </cell>
          <cell r="C9" t="str">
            <v>CPS BP</v>
          </cell>
          <cell r="D9">
            <v>100</v>
          </cell>
          <cell r="E9">
            <v>35200</v>
          </cell>
          <cell r="F9">
            <v>10.15</v>
          </cell>
          <cell r="G9">
            <v>4.8600000000000003</v>
          </cell>
          <cell r="H9">
            <v>49.329000000000008</v>
          </cell>
          <cell r="I9">
            <v>39.375</v>
          </cell>
          <cell r="J9">
            <v>-350380.80000000028</v>
          </cell>
          <cell r="K9">
            <v>-35.728000000000002</v>
          </cell>
          <cell r="L9">
            <v>0</v>
          </cell>
          <cell r="M9">
            <v>0</v>
          </cell>
          <cell r="N9">
            <v>1736380.8000000003</v>
          </cell>
        </row>
        <row r="10">
          <cell r="A10">
            <v>37922</v>
          </cell>
          <cell r="B10">
            <v>38353</v>
          </cell>
          <cell r="C10" t="str">
            <v>CPS PHASE 1</v>
          </cell>
          <cell r="D10">
            <v>158</v>
          </cell>
          <cell r="E10">
            <v>53088</v>
          </cell>
          <cell r="F10">
            <v>7</v>
          </cell>
          <cell r="G10">
            <v>5.17</v>
          </cell>
          <cell r="H10">
            <v>44.15</v>
          </cell>
          <cell r="I10">
            <v>43.063749999999999</v>
          </cell>
          <cell r="J10">
            <v>-57666.839999999982</v>
          </cell>
          <cell r="K10">
            <v>-37.1616</v>
          </cell>
          <cell r="L10">
            <v>0</v>
          </cell>
          <cell r="M10">
            <v>0</v>
          </cell>
          <cell r="N10">
            <v>2343835.1999999997</v>
          </cell>
        </row>
        <row r="11">
          <cell r="A11">
            <v>37922</v>
          </cell>
          <cell r="B11">
            <v>38384</v>
          </cell>
          <cell r="C11" t="str">
            <v>CPS PHASE 1</v>
          </cell>
          <cell r="D11">
            <v>145</v>
          </cell>
          <cell r="E11">
            <v>46400</v>
          </cell>
          <cell r="F11">
            <v>7</v>
          </cell>
          <cell r="G11">
            <v>5.125</v>
          </cell>
          <cell r="H11">
            <v>43.835000000000001</v>
          </cell>
          <cell r="I11">
            <v>42.729383886255924</v>
          </cell>
          <cell r="J11">
            <v>-51300.587677725161</v>
          </cell>
          <cell r="K11">
            <v>-32.479999999999997</v>
          </cell>
          <cell r="L11">
            <v>0</v>
          </cell>
          <cell r="M11">
            <v>0</v>
          </cell>
          <cell r="N11">
            <v>2033944</v>
          </cell>
        </row>
        <row r="12">
          <cell r="A12">
            <v>37922</v>
          </cell>
          <cell r="B12">
            <v>38412</v>
          </cell>
          <cell r="C12" t="str">
            <v>CPS PHASE 1</v>
          </cell>
          <cell r="D12">
            <v>144</v>
          </cell>
          <cell r="E12">
            <v>52992</v>
          </cell>
          <cell r="F12">
            <v>7</v>
          </cell>
          <cell r="G12">
            <v>4.9800000000000004</v>
          </cell>
          <cell r="H12">
            <v>42.82</v>
          </cell>
          <cell r="I12">
            <v>42.431533980582529</v>
          </cell>
          <cell r="J12">
            <v>-20585.591300970642</v>
          </cell>
          <cell r="K12">
            <v>-37.0944</v>
          </cell>
          <cell r="L12">
            <v>0</v>
          </cell>
          <cell r="M12">
            <v>0</v>
          </cell>
          <cell r="N12">
            <v>2269117.4399999999</v>
          </cell>
        </row>
        <row r="13">
          <cell r="A13">
            <v>37922</v>
          </cell>
          <cell r="B13">
            <v>38443</v>
          </cell>
          <cell r="C13" t="str">
            <v>CPS PHASE 1</v>
          </cell>
          <cell r="D13">
            <v>156</v>
          </cell>
          <cell r="E13">
            <v>52416</v>
          </cell>
          <cell r="F13">
            <v>7</v>
          </cell>
          <cell r="G13">
            <v>4.6050000000000004</v>
          </cell>
          <cell r="H13">
            <v>40.195</v>
          </cell>
          <cell r="I13">
            <v>42.603289057558513</v>
          </cell>
          <cell r="J13">
            <v>126232.87924098699</v>
          </cell>
          <cell r="K13">
            <v>-36.691200000000002</v>
          </cell>
          <cell r="L13">
            <v>0</v>
          </cell>
          <cell r="M13">
            <v>0</v>
          </cell>
          <cell r="N13">
            <v>2106861.12</v>
          </cell>
        </row>
        <row r="14">
          <cell r="A14">
            <v>37922</v>
          </cell>
          <cell r="B14">
            <v>38473</v>
          </cell>
          <cell r="C14" t="str">
            <v>CPS PHASE 1</v>
          </cell>
          <cell r="D14">
            <v>191</v>
          </cell>
          <cell r="E14">
            <v>64176</v>
          </cell>
          <cell r="F14">
            <v>7</v>
          </cell>
          <cell r="G14">
            <v>4.5330000000000004</v>
          </cell>
          <cell r="H14">
            <v>39.691000000000003</v>
          </cell>
          <cell r="I14">
            <v>45.040227999147675</v>
          </cell>
          <cell r="J14">
            <v>343292.05607330101</v>
          </cell>
          <cell r="K14">
            <v>-44.923200000000001</v>
          </cell>
          <cell r="L14">
            <v>0</v>
          </cell>
          <cell r="M14">
            <v>0</v>
          </cell>
          <cell r="N14">
            <v>2547209.6160000004</v>
          </cell>
        </row>
        <row r="15">
          <cell r="A15">
            <v>37922</v>
          </cell>
          <cell r="B15">
            <v>38504</v>
          </cell>
          <cell r="C15" t="str">
            <v>CPS PHASE 1</v>
          </cell>
          <cell r="D15">
            <v>243</v>
          </cell>
          <cell r="E15">
            <v>85536</v>
          </cell>
          <cell r="F15">
            <v>7</v>
          </cell>
          <cell r="G15">
            <v>4.55</v>
          </cell>
          <cell r="H15">
            <v>39.809999999999995</v>
          </cell>
          <cell r="I15">
            <v>45.519316493313518</v>
          </cell>
          <cell r="J15">
            <v>488352.0955720655</v>
          </cell>
          <cell r="K15">
            <v>-59.8752</v>
          </cell>
          <cell r="L15">
            <v>0</v>
          </cell>
          <cell r="M15">
            <v>0</v>
          </cell>
          <cell r="N15">
            <v>3405188.1599999997</v>
          </cell>
        </row>
        <row r="16">
          <cell r="A16">
            <v>37922</v>
          </cell>
          <cell r="B16">
            <v>38534</v>
          </cell>
          <cell r="C16" t="str">
            <v>CPS PHASE 1</v>
          </cell>
          <cell r="D16">
            <v>271</v>
          </cell>
          <cell r="E16">
            <v>86720</v>
          </cell>
          <cell r="F16">
            <v>7</v>
          </cell>
          <cell r="G16">
            <v>4.5670000000000002</v>
          </cell>
          <cell r="H16">
            <v>39.929000000000002</v>
          </cell>
          <cell r="I16">
            <v>51.792812433918378</v>
          </cell>
          <cell r="J16">
            <v>1028829.8142694016</v>
          </cell>
          <cell r="K16">
            <v>-60.704000000000001</v>
          </cell>
          <cell r="L16">
            <v>0</v>
          </cell>
          <cell r="M16">
            <v>0</v>
          </cell>
          <cell r="N16">
            <v>3462642.8800000004</v>
          </cell>
        </row>
        <row r="17">
          <cell r="A17">
            <v>37922</v>
          </cell>
          <cell r="B17">
            <v>38565</v>
          </cell>
          <cell r="C17" t="str">
            <v>CPS PHASE 1</v>
          </cell>
          <cell r="D17">
            <v>267</v>
          </cell>
          <cell r="E17">
            <v>98256</v>
          </cell>
          <cell r="F17">
            <v>7</v>
          </cell>
          <cell r="G17">
            <v>4.5890000000000004</v>
          </cell>
          <cell r="H17">
            <v>40.083000000000006</v>
          </cell>
          <cell r="I17">
            <v>51.855893383902234</v>
          </cell>
          <cell r="J17">
            <v>1156757.4123286975</v>
          </cell>
          <cell r="K17">
            <v>-68.779200000000003</v>
          </cell>
          <cell r="L17">
            <v>0</v>
          </cell>
          <cell r="M17">
            <v>0</v>
          </cell>
          <cell r="N17">
            <v>3938395.2480000006</v>
          </cell>
        </row>
        <row r="18">
          <cell r="A18">
            <v>37922</v>
          </cell>
          <cell r="B18">
            <v>38596</v>
          </cell>
          <cell r="C18" t="str">
            <v>CPS PHASE 1</v>
          </cell>
          <cell r="D18">
            <v>226</v>
          </cell>
          <cell r="E18">
            <v>75936</v>
          </cell>
          <cell r="F18">
            <v>7</v>
          </cell>
          <cell r="G18">
            <v>4.577</v>
          </cell>
          <cell r="H18">
            <v>39.999000000000002</v>
          </cell>
          <cell r="I18">
            <v>43.614866976351351</v>
          </cell>
          <cell r="J18">
            <v>274574.47471621603</v>
          </cell>
          <cell r="K18">
            <v>-53.155200000000001</v>
          </cell>
          <cell r="L18">
            <v>0</v>
          </cell>
          <cell r="M18">
            <v>0</v>
          </cell>
          <cell r="N18">
            <v>3037364.0640000002</v>
          </cell>
        </row>
        <row r="19">
          <cell r="A19">
            <v>37922</v>
          </cell>
          <cell r="B19">
            <v>38626</v>
          </cell>
          <cell r="C19" t="str">
            <v>CPS PHASE 1</v>
          </cell>
          <cell r="D19">
            <v>170</v>
          </cell>
          <cell r="E19">
            <v>57120</v>
          </cell>
          <cell r="F19">
            <v>7</v>
          </cell>
          <cell r="G19">
            <v>4.6020000000000003</v>
          </cell>
          <cell r="H19">
            <v>40.173999999999999</v>
          </cell>
          <cell r="I19">
            <v>41.163520472773328</v>
          </cell>
          <cell r="J19">
            <v>56521.409404812533</v>
          </cell>
          <cell r="K19">
            <v>-39.984000000000002</v>
          </cell>
          <cell r="L19">
            <v>0</v>
          </cell>
          <cell r="M19">
            <v>0</v>
          </cell>
          <cell r="N19">
            <v>2294738.88</v>
          </cell>
        </row>
        <row r="20">
          <cell r="A20">
            <v>37922</v>
          </cell>
          <cell r="B20">
            <v>38657</v>
          </cell>
          <cell r="C20" t="str">
            <v>CPS PHASE 1</v>
          </cell>
          <cell r="D20">
            <v>131</v>
          </cell>
          <cell r="E20">
            <v>44016</v>
          </cell>
          <cell r="F20">
            <v>7</v>
          </cell>
          <cell r="G20">
            <v>4.7720000000000002</v>
          </cell>
          <cell r="H20">
            <v>41.364000000000004</v>
          </cell>
          <cell r="I20">
            <v>41.357333333333344</v>
          </cell>
          <cell r="J20">
            <v>-293.43999999973312</v>
          </cell>
          <cell r="K20">
            <v>-30.811199999999999</v>
          </cell>
          <cell r="L20">
            <v>0</v>
          </cell>
          <cell r="M20">
            <v>0</v>
          </cell>
          <cell r="N20">
            <v>1820677.8240000003</v>
          </cell>
        </row>
        <row r="21">
          <cell r="A21">
            <v>37922</v>
          </cell>
          <cell r="B21">
            <v>38687</v>
          </cell>
          <cell r="C21" t="str">
            <v>CPS PHASE 1</v>
          </cell>
          <cell r="D21">
            <v>144</v>
          </cell>
          <cell r="E21">
            <v>48384</v>
          </cell>
          <cell r="F21">
            <v>7</v>
          </cell>
          <cell r="G21">
            <v>4.952</v>
          </cell>
          <cell r="H21">
            <v>42.624000000000002</v>
          </cell>
          <cell r="I21">
            <v>41.516470820969346</v>
          </cell>
          <cell r="J21">
            <v>-53586.691798219283</v>
          </cell>
          <cell r="K21">
            <v>-33.8688</v>
          </cell>
          <cell r="L21">
            <v>0</v>
          </cell>
          <cell r="M21">
            <v>0</v>
          </cell>
          <cell r="N21">
            <v>2062319.6160000002</v>
          </cell>
        </row>
        <row r="22">
          <cell r="A22">
            <v>37922</v>
          </cell>
          <cell r="B22">
            <v>38718</v>
          </cell>
          <cell r="C22" t="str">
            <v>CPS PHASE 1</v>
          </cell>
          <cell r="D22">
            <v>140</v>
          </cell>
          <cell r="E22">
            <v>47040</v>
          </cell>
          <cell r="F22">
            <v>7</v>
          </cell>
          <cell r="G22">
            <v>5.0529999999999999</v>
          </cell>
          <cell r="H22">
            <v>43.331000000000003</v>
          </cell>
          <cell r="I22">
            <v>42.089193181818182</v>
          </cell>
          <cell r="J22">
            <v>-58414.59272727288</v>
          </cell>
          <cell r="K22">
            <v>-32.927999999999997</v>
          </cell>
          <cell r="L22">
            <v>0</v>
          </cell>
          <cell r="M22">
            <v>0</v>
          </cell>
          <cell r="N22">
            <v>2038290.2400000002</v>
          </cell>
        </row>
        <row r="23">
          <cell r="A23">
            <v>37922</v>
          </cell>
          <cell r="B23">
            <v>38749</v>
          </cell>
          <cell r="C23" t="str">
            <v>CPS PHASE 1</v>
          </cell>
          <cell r="D23">
            <v>133</v>
          </cell>
          <cell r="E23">
            <v>42560</v>
          </cell>
          <cell r="F23">
            <v>7</v>
          </cell>
          <cell r="G23">
            <v>5.0179999999999998</v>
          </cell>
          <cell r="H23">
            <v>43.085999999999999</v>
          </cell>
          <cell r="I23">
            <v>41.837277725118483</v>
          </cell>
          <cell r="J23">
            <v>-53145.620018957306</v>
          </cell>
          <cell r="K23">
            <v>-29.792000000000002</v>
          </cell>
          <cell r="L23">
            <v>0</v>
          </cell>
          <cell r="M23">
            <v>0</v>
          </cell>
          <cell r="N23">
            <v>1833740.16</v>
          </cell>
        </row>
        <row r="24">
          <cell r="A24">
            <v>37922</v>
          </cell>
          <cell r="B24">
            <v>38777</v>
          </cell>
          <cell r="C24" t="str">
            <v>CPS PHASE 1</v>
          </cell>
          <cell r="D24">
            <v>131</v>
          </cell>
          <cell r="E24">
            <v>48208</v>
          </cell>
          <cell r="F24">
            <v>7</v>
          </cell>
          <cell r="G24">
            <v>4.8730000000000002</v>
          </cell>
          <cell r="H24">
            <v>42.071000000000005</v>
          </cell>
          <cell r="I24">
            <v>41.519852427184468</v>
          </cell>
          <cell r="J24">
            <v>-26569.722190291432</v>
          </cell>
          <cell r="K24">
            <v>-33.745600000000003</v>
          </cell>
          <cell r="L24">
            <v>0</v>
          </cell>
          <cell r="M24">
            <v>0</v>
          </cell>
          <cell r="N24">
            <v>2028158.7680000002</v>
          </cell>
        </row>
        <row r="25">
          <cell r="A25">
            <v>37922</v>
          </cell>
          <cell r="B25">
            <v>38808</v>
          </cell>
          <cell r="C25" t="str">
            <v>CPS PHASE 1</v>
          </cell>
          <cell r="D25">
            <v>141</v>
          </cell>
          <cell r="E25">
            <v>45120</v>
          </cell>
          <cell r="F25">
            <v>7</v>
          </cell>
          <cell r="G25">
            <v>4.5730000000000004</v>
          </cell>
          <cell r="H25">
            <v>39.971000000000004</v>
          </cell>
          <cell r="I25">
            <v>42.307240143369178</v>
          </cell>
          <cell r="J25">
            <v>105411.15526881715</v>
          </cell>
          <cell r="K25">
            <v>-31.584</v>
          </cell>
          <cell r="L25">
            <v>0</v>
          </cell>
          <cell r="M25">
            <v>0</v>
          </cell>
          <cell r="N25">
            <v>1803491.5200000003</v>
          </cell>
        </row>
        <row r="26">
          <cell r="A26">
            <v>37922</v>
          </cell>
          <cell r="B26">
            <v>38838</v>
          </cell>
          <cell r="C26" t="str">
            <v>CPS PHASE 1</v>
          </cell>
          <cell r="D26">
            <v>167</v>
          </cell>
          <cell r="E26">
            <v>58784</v>
          </cell>
          <cell r="F26">
            <v>7</v>
          </cell>
          <cell r="G26">
            <v>4.5129999999999999</v>
          </cell>
          <cell r="H26">
            <v>39.551000000000002</v>
          </cell>
          <cell r="I26">
            <v>44.841506499041124</v>
          </cell>
          <cell r="J26">
            <v>310997.13403963333</v>
          </cell>
          <cell r="K26">
            <v>-41.148800000000001</v>
          </cell>
          <cell r="L26">
            <v>0</v>
          </cell>
          <cell r="M26">
            <v>0</v>
          </cell>
          <cell r="N26">
            <v>2324965.9840000002</v>
          </cell>
        </row>
        <row r="27">
          <cell r="A27">
            <v>37922</v>
          </cell>
          <cell r="B27">
            <v>38869</v>
          </cell>
          <cell r="C27" t="str">
            <v>CPS PHASE 1</v>
          </cell>
          <cell r="D27">
            <v>219</v>
          </cell>
          <cell r="E27">
            <v>77088</v>
          </cell>
          <cell r="F27">
            <v>7</v>
          </cell>
          <cell r="G27">
            <v>4.5129999999999999</v>
          </cell>
          <cell r="H27">
            <v>39.551000000000002</v>
          </cell>
          <cell r="I27">
            <v>45.149159414137124</v>
          </cell>
          <cell r="J27">
            <v>431550.91291700245</v>
          </cell>
          <cell r="K27">
            <v>-53.961599999999997</v>
          </cell>
          <cell r="L27">
            <v>0</v>
          </cell>
          <cell r="M27">
            <v>0</v>
          </cell>
          <cell r="N27">
            <v>3048907.4880000004</v>
          </cell>
        </row>
        <row r="28">
          <cell r="A28">
            <v>37922</v>
          </cell>
          <cell r="B28">
            <v>38899</v>
          </cell>
          <cell r="C28" t="str">
            <v>CPS PHASE 1</v>
          </cell>
          <cell r="D28">
            <v>233</v>
          </cell>
          <cell r="E28">
            <v>74560</v>
          </cell>
          <cell r="F28">
            <v>7</v>
          </cell>
          <cell r="G28">
            <v>4.5279999999999996</v>
          </cell>
          <cell r="H28">
            <v>39.655999999999999</v>
          </cell>
          <cell r="I28">
            <v>51.350526538380201</v>
          </cell>
          <cell r="J28">
            <v>871943.89870162786</v>
          </cell>
          <cell r="K28">
            <v>-52.192</v>
          </cell>
          <cell r="L28">
            <v>0</v>
          </cell>
          <cell r="M28">
            <v>0</v>
          </cell>
          <cell r="N28">
            <v>2956751.36</v>
          </cell>
        </row>
        <row r="29">
          <cell r="A29">
            <v>37922</v>
          </cell>
          <cell r="B29">
            <v>38930</v>
          </cell>
          <cell r="C29" t="str">
            <v>CPS PHASE 1</v>
          </cell>
          <cell r="D29">
            <v>237</v>
          </cell>
          <cell r="E29">
            <v>87216</v>
          </cell>
          <cell r="F29">
            <v>7</v>
          </cell>
          <cell r="G29">
            <v>4.5439999999999996</v>
          </cell>
          <cell r="H29">
            <v>39.767999999999994</v>
          </cell>
          <cell r="I29">
            <v>51.347391487568473</v>
          </cell>
          <cell r="J29">
            <v>1009908.2079797725</v>
          </cell>
          <cell r="K29">
            <v>-61.051200000000001</v>
          </cell>
          <cell r="L29">
            <v>0</v>
          </cell>
          <cell r="M29">
            <v>0</v>
          </cell>
          <cell r="N29">
            <v>3468405.8879999993</v>
          </cell>
        </row>
        <row r="30">
          <cell r="A30">
            <v>37922</v>
          </cell>
          <cell r="B30">
            <v>38961</v>
          </cell>
          <cell r="C30" t="str">
            <v>CPS PHASE 1</v>
          </cell>
          <cell r="D30">
            <v>193</v>
          </cell>
          <cell r="E30">
            <v>61760</v>
          </cell>
          <cell r="F30">
            <v>7</v>
          </cell>
          <cell r="G30">
            <v>4.5439999999999996</v>
          </cell>
          <cell r="H30">
            <v>39.767999999999994</v>
          </cell>
          <cell r="I30">
            <v>43.300405405405407</v>
          </cell>
          <cell r="J30">
            <v>218161.3578378383</v>
          </cell>
          <cell r="K30">
            <v>-43.231999999999999</v>
          </cell>
          <cell r="L30">
            <v>0</v>
          </cell>
          <cell r="M30">
            <v>0</v>
          </cell>
          <cell r="N30">
            <v>2456071.6799999997</v>
          </cell>
        </row>
        <row r="31">
          <cell r="A31">
            <v>37922</v>
          </cell>
          <cell r="B31">
            <v>38991</v>
          </cell>
          <cell r="C31" t="str">
            <v>CPS PHASE 1</v>
          </cell>
          <cell r="D31">
            <v>158</v>
          </cell>
          <cell r="E31">
            <v>55616</v>
          </cell>
          <cell r="F31">
            <v>7</v>
          </cell>
          <cell r="G31">
            <v>4.5890000000000004</v>
          </cell>
          <cell r="H31">
            <v>40.083000000000006</v>
          </cell>
          <cell r="I31">
            <v>41.047239341494304</v>
          </cell>
          <cell r="J31">
            <v>53627.135216546914</v>
          </cell>
          <cell r="K31">
            <v>-38.931199999999997</v>
          </cell>
          <cell r="L31">
            <v>0</v>
          </cell>
          <cell r="M31">
            <v>0</v>
          </cell>
          <cell r="N31">
            <v>2229256.1280000005</v>
          </cell>
        </row>
        <row r="32">
          <cell r="A32">
            <v>37922</v>
          </cell>
          <cell r="B32">
            <v>39022</v>
          </cell>
          <cell r="C32" t="str">
            <v>CPS PHASE 1</v>
          </cell>
          <cell r="D32">
            <v>116</v>
          </cell>
          <cell r="E32">
            <v>38976</v>
          </cell>
          <cell r="F32">
            <v>7</v>
          </cell>
          <cell r="G32">
            <v>4.7699999999999996</v>
          </cell>
          <cell r="H32">
            <v>41.35</v>
          </cell>
          <cell r="I32">
            <v>41.34</v>
          </cell>
          <cell r="J32">
            <v>-389.75999999992246</v>
          </cell>
          <cell r="K32">
            <v>-27.283200000000001</v>
          </cell>
          <cell r="L32">
            <v>0</v>
          </cell>
          <cell r="M32">
            <v>0</v>
          </cell>
          <cell r="N32">
            <v>1611657.6</v>
          </cell>
        </row>
        <row r="33">
          <cell r="A33">
            <v>37922</v>
          </cell>
          <cell r="B33">
            <v>39052</v>
          </cell>
          <cell r="C33" t="str">
            <v>CPS PHASE 1</v>
          </cell>
          <cell r="D33">
            <v>125</v>
          </cell>
          <cell r="E33">
            <v>40000</v>
          </cell>
          <cell r="F33">
            <v>7</v>
          </cell>
          <cell r="G33">
            <v>4.9400000000000004</v>
          </cell>
          <cell r="H33">
            <v>42.540000000000006</v>
          </cell>
          <cell r="I33">
            <v>41.41586547972306</v>
          </cell>
          <cell r="J33">
            <v>-44965.380811077863</v>
          </cell>
          <cell r="K33">
            <v>-28</v>
          </cell>
          <cell r="L33">
            <v>0</v>
          </cell>
          <cell r="M33">
            <v>0</v>
          </cell>
          <cell r="N33">
            <v>1701600.0000000002</v>
          </cell>
        </row>
        <row r="37">
          <cell r="A37" t="str">
            <v>Trade Date</v>
          </cell>
          <cell r="B37" t="str">
            <v>Month</v>
          </cell>
          <cell r="C37" t="str">
            <v>Counterparty</v>
          </cell>
          <cell r="D37" t="str">
            <v>Quantity</v>
          </cell>
          <cell r="E37" t="str">
            <v>MWh</v>
          </cell>
          <cell r="F37" t="str">
            <v>Multiple</v>
          </cell>
          <cell r="G37" t="str">
            <v>Underlying</v>
          </cell>
          <cell r="H37" t="str">
            <v>Contract Price</v>
          </cell>
          <cell r="I37" t="str">
            <v>Market Price</v>
          </cell>
          <cell r="J37" t="str">
            <v>MTM</v>
          </cell>
          <cell r="K37" t="str">
            <v>NYMEX NG Exposure</v>
          </cell>
          <cell r="L37" t="str">
            <v>GD HH NG Exposure</v>
          </cell>
          <cell r="M37" t="str">
            <v>GD HSC NG Exposure</v>
          </cell>
          <cell r="N37" t="str">
            <v>Settlement</v>
          </cell>
        </row>
        <row r="38">
          <cell r="A38">
            <v>36526</v>
          </cell>
          <cell r="B38">
            <v>37895</v>
          </cell>
          <cell r="C38" t="str">
            <v>Coral</v>
          </cell>
          <cell r="D38">
            <v>50</v>
          </cell>
          <cell r="E38">
            <v>6400</v>
          </cell>
          <cell r="F38">
            <v>8.1999999999999993</v>
          </cell>
          <cell r="G38">
            <v>4.4349999999999996</v>
          </cell>
          <cell r="H38">
            <v>36.36699999999999</v>
          </cell>
          <cell r="I38">
            <v>33.549999999999997</v>
          </cell>
          <cell r="J38">
            <v>0</v>
          </cell>
          <cell r="K38">
            <v>-5.2479999999999993</v>
          </cell>
          <cell r="L38">
            <v>0</v>
          </cell>
          <cell r="M38">
            <v>0</v>
          </cell>
          <cell r="N38">
            <v>232748.79999999993</v>
          </cell>
        </row>
        <row r="39">
          <cell r="A39">
            <v>36526</v>
          </cell>
          <cell r="B39">
            <v>37926</v>
          </cell>
          <cell r="C39" t="str">
            <v>CPS Coral</v>
          </cell>
          <cell r="D39">
            <v>50</v>
          </cell>
          <cell r="E39">
            <v>8800</v>
          </cell>
          <cell r="F39">
            <v>8.1999999999999993</v>
          </cell>
          <cell r="G39">
            <v>4.4909999999999997</v>
          </cell>
          <cell r="H39">
            <v>36.826199999999993</v>
          </cell>
          <cell r="I39">
            <v>34.514000000000003</v>
          </cell>
          <cell r="J39">
            <v>0</v>
          </cell>
          <cell r="K39">
            <v>-7.2160000000000002</v>
          </cell>
          <cell r="L39">
            <v>0</v>
          </cell>
          <cell r="M39">
            <v>0</v>
          </cell>
          <cell r="N39">
            <v>324070.55999999994</v>
          </cell>
        </row>
        <row r="40">
          <cell r="A40">
            <v>36526</v>
          </cell>
          <cell r="B40">
            <v>37956</v>
          </cell>
          <cell r="C40" t="str">
            <v>CPS Coral</v>
          </cell>
          <cell r="D40">
            <v>50</v>
          </cell>
          <cell r="E40">
            <v>7200</v>
          </cell>
          <cell r="F40">
            <v>8.1999999999999993</v>
          </cell>
          <cell r="G40">
            <v>4.8650000000000002</v>
          </cell>
          <cell r="H40">
            <v>39.893000000000001</v>
          </cell>
          <cell r="I40">
            <v>35.355200000000004</v>
          </cell>
          <cell r="J40">
            <v>-32672.159999999978</v>
          </cell>
          <cell r="K40">
            <v>-5.903999999999999</v>
          </cell>
          <cell r="L40">
            <v>0</v>
          </cell>
          <cell r="M40">
            <v>0</v>
          </cell>
          <cell r="N40">
            <v>287229.59999999998</v>
          </cell>
        </row>
        <row r="41">
          <cell r="A41">
            <v>37922</v>
          </cell>
          <cell r="B41">
            <v>38353</v>
          </cell>
          <cell r="C41" t="str">
            <v>CPS PHASE 1</v>
          </cell>
          <cell r="D41">
            <v>170</v>
          </cell>
          <cell r="E41">
            <v>27200</v>
          </cell>
          <cell r="F41">
            <v>7</v>
          </cell>
          <cell r="G41">
            <v>5.17</v>
          </cell>
          <cell r="H41">
            <v>44.15</v>
          </cell>
          <cell r="I41">
            <v>39.348150000000004</v>
          </cell>
          <cell r="J41">
            <v>-130610.31999999985</v>
          </cell>
          <cell r="K41">
            <v>-19.04</v>
          </cell>
          <cell r="L41">
            <v>0</v>
          </cell>
          <cell r="M41">
            <v>0</v>
          </cell>
          <cell r="N41">
            <v>1200880</v>
          </cell>
        </row>
        <row r="42">
          <cell r="A42">
            <v>37922</v>
          </cell>
          <cell r="B42">
            <v>38384</v>
          </cell>
          <cell r="C42" t="str">
            <v>CPS PHASE 1</v>
          </cell>
          <cell r="D42">
            <v>167</v>
          </cell>
          <cell r="E42">
            <v>21376</v>
          </cell>
          <cell r="F42">
            <v>7</v>
          </cell>
          <cell r="G42">
            <v>5.125</v>
          </cell>
          <cell r="H42">
            <v>43.835000000000001</v>
          </cell>
          <cell r="I42">
            <v>39.057772511848341</v>
          </cell>
          <cell r="J42">
            <v>-102118.01478672987</v>
          </cell>
          <cell r="K42">
            <v>-14.963200000000001</v>
          </cell>
          <cell r="L42">
            <v>0</v>
          </cell>
          <cell r="M42">
            <v>0</v>
          </cell>
          <cell r="N42">
            <v>937016.96</v>
          </cell>
        </row>
        <row r="43">
          <cell r="A43">
            <v>37922</v>
          </cell>
          <cell r="B43">
            <v>38412</v>
          </cell>
          <cell r="C43" t="str">
            <v>CPS PHASE 1</v>
          </cell>
          <cell r="D43">
            <v>137</v>
          </cell>
          <cell r="E43">
            <v>17536</v>
          </cell>
          <cell r="F43">
            <v>7</v>
          </cell>
          <cell r="G43">
            <v>4.9800000000000004</v>
          </cell>
          <cell r="H43">
            <v>42.82</v>
          </cell>
          <cell r="I43">
            <v>37.830007766990292</v>
          </cell>
          <cell r="J43">
            <v>-87504.503798058242</v>
          </cell>
          <cell r="K43">
            <v>-12.2752</v>
          </cell>
          <cell r="L43">
            <v>0</v>
          </cell>
          <cell r="M43">
            <v>0</v>
          </cell>
          <cell r="N43">
            <v>750891.52000000002</v>
          </cell>
        </row>
        <row r="44">
          <cell r="A44">
            <v>37922</v>
          </cell>
          <cell r="B44">
            <v>38443</v>
          </cell>
          <cell r="C44" t="str">
            <v>CPS PHASE 1</v>
          </cell>
          <cell r="D44">
            <v>148</v>
          </cell>
          <cell r="E44">
            <v>21312</v>
          </cell>
          <cell r="F44">
            <v>7</v>
          </cell>
          <cell r="G44">
            <v>4.6050000000000004</v>
          </cell>
          <cell r="H44">
            <v>40.195</v>
          </cell>
          <cell r="I44">
            <v>37.847983301707785</v>
          </cell>
          <cell r="J44">
            <v>-50019.619874003693</v>
          </cell>
          <cell r="K44">
            <v>-14.9184</v>
          </cell>
          <cell r="L44">
            <v>0</v>
          </cell>
          <cell r="M44">
            <v>0</v>
          </cell>
          <cell r="N44">
            <v>856635.84</v>
          </cell>
        </row>
        <row r="45">
          <cell r="A45">
            <v>37922</v>
          </cell>
          <cell r="B45">
            <v>38473</v>
          </cell>
          <cell r="C45" t="str">
            <v>CPS PHASE 1</v>
          </cell>
          <cell r="D45">
            <v>198</v>
          </cell>
          <cell r="E45">
            <v>31680</v>
          </cell>
          <cell r="F45">
            <v>7</v>
          </cell>
          <cell r="G45">
            <v>4.5330000000000004</v>
          </cell>
          <cell r="H45">
            <v>39.691000000000003</v>
          </cell>
          <cell r="I45">
            <v>39.45179228234776</v>
          </cell>
          <cell r="J45">
            <v>-7578.1004952230269</v>
          </cell>
          <cell r="K45">
            <v>-22.175999999999998</v>
          </cell>
          <cell r="L45">
            <v>0</v>
          </cell>
          <cell r="M45">
            <v>0</v>
          </cell>
          <cell r="N45">
            <v>1257410.8800000001</v>
          </cell>
        </row>
        <row r="46">
          <cell r="A46">
            <v>37922</v>
          </cell>
          <cell r="B46">
            <v>38504</v>
          </cell>
          <cell r="C46" t="str">
            <v>CPS PHASE 1</v>
          </cell>
          <cell r="D46">
            <v>242</v>
          </cell>
          <cell r="E46">
            <v>30976</v>
          </cell>
          <cell r="F46">
            <v>7</v>
          </cell>
          <cell r="G46">
            <v>4.55</v>
          </cell>
          <cell r="H46">
            <v>39.809999999999995</v>
          </cell>
          <cell r="I46">
            <v>40.744504660272867</v>
          </cell>
          <cell r="J46">
            <v>28947.216356612465</v>
          </cell>
          <cell r="K46">
            <v>-21.683199999999999</v>
          </cell>
          <cell r="L46">
            <v>0</v>
          </cell>
          <cell r="M46">
            <v>0</v>
          </cell>
          <cell r="N46">
            <v>1233154.5599999998</v>
          </cell>
        </row>
        <row r="47">
          <cell r="A47">
            <v>37922</v>
          </cell>
          <cell r="B47">
            <v>38534</v>
          </cell>
          <cell r="C47" t="str">
            <v>CPS PHASE 1</v>
          </cell>
          <cell r="D47">
            <v>260</v>
          </cell>
          <cell r="E47">
            <v>45760</v>
          </cell>
          <cell r="F47">
            <v>7</v>
          </cell>
          <cell r="G47">
            <v>4.5670000000000002</v>
          </cell>
          <cell r="H47">
            <v>39.929000000000002</v>
          </cell>
          <cell r="I47">
            <v>35.580683030949842</v>
          </cell>
          <cell r="J47">
            <v>-198978.98450373532</v>
          </cell>
          <cell r="K47">
            <v>-32.031999999999996</v>
          </cell>
          <cell r="L47">
            <v>0</v>
          </cell>
          <cell r="M47">
            <v>0</v>
          </cell>
          <cell r="N47">
            <v>1827151.04</v>
          </cell>
        </row>
        <row r="48">
          <cell r="A48">
            <v>37922</v>
          </cell>
          <cell r="B48">
            <v>38565</v>
          </cell>
          <cell r="C48" t="str">
            <v>CPS PHASE 1</v>
          </cell>
          <cell r="D48">
            <v>247</v>
          </cell>
          <cell r="E48">
            <v>31616</v>
          </cell>
          <cell r="F48">
            <v>7</v>
          </cell>
          <cell r="G48">
            <v>4.5890000000000004</v>
          </cell>
          <cell r="H48">
            <v>40.083000000000006</v>
          </cell>
          <cell r="I48">
            <v>32.612182741116754</v>
          </cell>
          <cell r="J48">
            <v>-236197.35845685287</v>
          </cell>
          <cell r="K48">
            <v>-22.1312</v>
          </cell>
          <cell r="L48">
            <v>0</v>
          </cell>
          <cell r="M48">
            <v>0</v>
          </cell>
          <cell r="N48">
            <v>1267264.1280000003</v>
          </cell>
        </row>
        <row r="49">
          <cell r="A49">
            <v>37922</v>
          </cell>
          <cell r="B49">
            <v>38596</v>
          </cell>
          <cell r="C49" t="str">
            <v>CPS PHASE 1</v>
          </cell>
          <cell r="D49">
            <v>216</v>
          </cell>
          <cell r="E49">
            <v>31104</v>
          </cell>
          <cell r="F49">
            <v>7</v>
          </cell>
          <cell r="G49">
            <v>4.577</v>
          </cell>
          <cell r="H49">
            <v>39.999000000000002</v>
          </cell>
          <cell r="I49">
            <v>23.371914893617017</v>
          </cell>
          <cell r="J49">
            <v>-517168.85514893639</v>
          </cell>
          <cell r="K49">
            <v>-21.7728</v>
          </cell>
          <cell r="L49">
            <v>0</v>
          </cell>
          <cell r="M49">
            <v>0</v>
          </cell>
          <cell r="N49">
            <v>1244128.8960000002</v>
          </cell>
        </row>
        <row r="50">
          <cell r="A50">
            <v>37922</v>
          </cell>
          <cell r="B50">
            <v>38626</v>
          </cell>
          <cell r="C50" t="str">
            <v>CPS PHASE 1</v>
          </cell>
          <cell r="D50">
            <v>167</v>
          </cell>
          <cell r="E50">
            <v>26720</v>
          </cell>
          <cell r="F50">
            <v>7</v>
          </cell>
          <cell r="G50">
            <v>4.6020000000000003</v>
          </cell>
          <cell r="H50">
            <v>40.173999999999999</v>
          </cell>
          <cell r="I50">
            <v>24.463991975927783</v>
          </cell>
          <cell r="J50">
            <v>-419771.41440320964</v>
          </cell>
          <cell r="K50">
            <v>-18.704000000000001</v>
          </cell>
          <cell r="L50">
            <v>0</v>
          </cell>
          <cell r="M50">
            <v>0</v>
          </cell>
          <cell r="N50">
            <v>1073449.28</v>
          </cell>
        </row>
        <row r="51">
          <cell r="A51">
            <v>37922</v>
          </cell>
          <cell r="B51">
            <v>38657</v>
          </cell>
          <cell r="C51" t="str">
            <v>CPS PHASE 1</v>
          </cell>
          <cell r="D51">
            <v>157</v>
          </cell>
          <cell r="E51">
            <v>22608</v>
          </cell>
          <cell r="F51">
            <v>7</v>
          </cell>
          <cell r="G51">
            <v>4.7720000000000002</v>
          </cell>
          <cell r="H51">
            <v>41.364000000000004</v>
          </cell>
          <cell r="I51">
            <v>28.162622950819671</v>
          </cell>
          <cell r="J51">
            <v>-298456.73232786899</v>
          </cell>
          <cell r="K51">
            <v>-15.8256</v>
          </cell>
          <cell r="L51">
            <v>0</v>
          </cell>
          <cell r="M51">
            <v>0</v>
          </cell>
          <cell r="N51">
            <v>935157.31200000015</v>
          </cell>
        </row>
        <row r="52">
          <cell r="A52">
            <v>37922</v>
          </cell>
          <cell r="B52">
            <v>38687</v>
          </cell>
          <cell r="C52" t="str">
            <v>CPS PHASE 1</v>
          </cell>
          <cell r="D52">
            <v>149</v>
          </cell>
          <cell r="E52">
            <v>23840</v>
          </cell>
          <cell r="F52">
            <v>7</v>
          </cell>
          <cell r="G52">
            <v>4.952</v>
          </cell>
          <cell r="H52">
            <v>42.624000000000002</v>
          </cell>
          <cell r="I52">
            <v>29.039506172839502</v>
          </cell>
          <cell r="J52">
            <v>-323854.33283950633</v>
          </cell>
          <cell r="K52">
            <v>-16.687999999999999</v>
          </cell>
          <cell r="L52">
            <v>0</v>
          </cell>
          <cell r="M52">
            <v>0</v>
          </cell>
          <cell r="N52">
            <v>1016156.16</v>
          </cell>
        </row>
        <row r="53">
          <cell r="A53">
            <v>37922</v>
          </cell>
          <cell r="B53">
            <v>38718</v>
          </cell>
          <cell r="C53" t="str">
            <v>CPS PHASE 1</v>
          </cell>
          <cell r="D53">
            <v>165</v>
          </cell>
          <cell r="E53">
            <v>26400</v>
          </cell>
          <cell r="F53">
            <v>7</v>
          </cell>
          <cell r="G53">
            <v>5.0529999999999999</v>
          </cell>
          <cell r="H53">
            <v>43.331000000000003</v>
          </cell>
          <cell r="I53">
            <v>28.71022727272727</v>
          </cell>
          <cell r="J53">
            <v>-385988.40000000014</v>
          </cell>
          <cell r="K53">
            <v>-18.48</v>
          </cell>
          <cell r="L53">
            <v>0</v>
          </cell>
          <cell r="M53">
            <v>0</v>
          </cell>
          <cell r="N53">
            <v>1143938.4000000001</v>
          </cell>
        </row>
        <row r="54">
          <cell r="A54">
            <v>37922</v>
          </cell>
          <cell r="B54">
            <v>38749</v>
          </cell>
          <cell r="C54" t="str">
            <v>CPS PHASE 1</v>
          </cell>
          <cell r="D54">
            <v>149</v>
          </cell>
          <cell r="E54">
            <v>19072</v>
          </cell>
          <cell r="F54">
            <v>7</v>
          </cell>
          <cell r="G54">
            <v>5.0179999999999998</v>
          </cell>
          <cell r="H54">
            <v>43.085999999999999</v>
          </cell>
          <cell r="I54">
            <v>28.538388625592411</v>
          </cell>
          <cell r="J54">
            <v>-277452.04413270153</v>
          </cell>
          <cell r="K54">
            <v>-13.3504</v>
          </cell>
          <cell r="L54">
            <v>0</v>
          </cell>
          <cell r="M54">
            <v>0</v>
          </cell>
          <cell r="N54">
            <v>821736.19199999992</v>
          </cell>
        </row>
        <row r="55">
          <cell r="A55">
            <v>37922</v>
          </cell>
          <cell r="B55">
            <v>38777</v>
          </cell>
          <cell r="C55" t="str">
            <v>CPS PHASE 1</v>
          </cell>
          <cell r="D55">
            <v>126</v>
          </cell>
          <cell r="E55">
            <v>16128</v>
          </cell>
          <cell r="F55">
            <v>7</v>
          </cell>
          <cell r="G55">
            <v>4.8730000000000002</v>
          </cell>
          <cell r="H55">
            <v>42.071000000000005</v>
          </cell>
          <cell r="I55">
            <v>27.913300970873784</v>
          </cell>
          <cell r="J55">
            <v>-228335.36994174769</v>
          </cell>
          <cell r="K55">
            <v>-11.2896</v>
          </cell>
          <cell r="L55">
            <v>0</v>
          </cell>
          <cell r="M55">
            <v>0</v>
          </cell>
          <cell r="N55">
            <v>678521.08800000011</v>
          </cell>
        </row>
        <row r="56">
          <cell r="A56">
            <v>37922</v>
          </cell>
          <cell r="B56">
            <v>38808</v>
          </cell>
          <cell r="C56" t="str">
            <v>CPS PHASE 1</v>
          </cell>
          <cell r="D56">
            <v>137</v>
          </cell>
          <cell r="E56">
            <v>21783</v>
          </cell>
          <cell r="F56">
            <v>7</v>
          </cell>
          <cell r="G56">
            <v>4.5730000000000004</v>
          </cell>
          <cell r="H56">
            <v>39.971000000000004</v>
          </cell>
          <cell r="I56">
            <v>28.442652329749105</v>
          </cell>
          <cell r="J56">
            <v>-251121.99730107532</v>
          </cell>
          <cell r="K56">
            <v>-15.248100000000001</v>
          </cell>
          <cell r="L56">
            <v>0</v>
          </cell>
          <cell r="M56">
            <v>0</v>
          </cell>
          <cell r="N56">
            <v>870688.29300000006</v>
          </cell>
        </row>
        <row r="57">
          <cell r="A57">
            <v>37922</v>
          </cell>
          <cell r="B57">
            <v>38838</v>
          </cell>
          <cell r="C57" t="str">
            <v>CPS PHASE 1</v>
          </cell>
          <cell r="D57">
            <v>201</v>
          </cell>
          <cell r="E57">
            <v>28944</v>
          </cell>
          <cell r="F57">
            <v>7</v>
          </cell>
          <cell r="G57">
            <v>4.5129999999999999</v>
          </cell>
          <cell r="H57">
            <v>39.551000000000002</v>
          </cell>
          <cell r="I57">
            <v>30.035371763172524</v>
          </cell>
          <cell r="J57">
            <v>-275420.3436867345</v>
          </cell>
          <cell r="K57">
            <v>-20.2608</v>
          </cell>
          <cell r="L57">
            <v>0</v>
          </cell>
          <cell r="M57">
            <v>0</v>
          </cell>
          <cell r="N57">
            <v>1144764.1440000001</v>
          </cell>
        </row>
        <row r="58">
          <cell r="A58">
            <v>37922</v>
          </cell>
          <cell r="B58">
            <v>38869</v>
          </cell>
          <cell r="C58" t="str">
            <v>CPS PHASE 1</v>
          </cell>
          <cell r="D58">
            <v>219</v>
          </cell>
          <cell r="E58">
            <v>28032</v>
          </cell>
          <cell r="F58">
            <v>7</v>
          </cell>
          <cell r="G58">
            <v>4.5129999999999999</v>
          </cell>
          <cell r="H58">
            <v>39.551000000000002</v>
          </cell>
          <cell r="I58">
            <v>32.001272727272728</v>
          </cell>
          <cell r="J58">
            <v>-211633.95490909094</v>
          </cell>
          <cell r="K58">
            <v>-19.622399999999999</v>
          </cell>
          <cell r="L58">
            <v>0</v>
          </cell>
          <cell r="M58">
            <v>0</v>
          </cell>
          <cell r="N58">
            <v>1108693.632</v>
          </cell>
        </row>
        <row r="59">
          <cell r="A59">
            <v>37922</v>
          </cell>
          <cell r="B59">
            <v>38899</v>
          </cell>
          <cell r="C59" t="str">
            <v>CPS PHASE 1</v>
          </cell>
          <cell r="D59">
            <v>258</v>
          </cell>
          <cell r="E59">
            <v>45408</v>
          </cell>
          <cell r="F59">
            <v>7</v>
          </cell>
          <cell r="G59">
            <v>4.5279999999999996</v>
          </cell>
          <cell r="H59">
            <v>39.655999999999999</v>
          </cell>
          <cell r="I59">
            <v>35.276840981856992</v>
          </cell>
          <cell r="J59">
            <v>-198848.85269583765</v>
          </cell>
          <cell r="K59">
            <v>-31.785599999999999</v>
          </cell>
          <cell r="L59">
            <v>0</v>
          </cell>
          <cell r="M59">
            <v>0</v>
          </cell>
          <cell r="N59">
            <v>1800699.648</v>
          </cell>
        </row>
        <row r="60">
          <cell r="A60">
            <v>37922</v>
          </cell>
          <cell r="B60">
            <v>38930</v>
          </cell>
          <cell r="C60" t="str">
            <v>CPS PHASE 1</v>
          </cell>
          <cell r="D60">
            <v>236</v>
          </cell>
          <cell r="E60">
            <v>30208</v>
          </cell>
          <cell r="F60">
            <v>7</v>
          </cell>
          <cell r="G60">
            <v>4.5439999999999996</v>
          </cell>
          <cell r="H60">
            <v>39.767999999999994</v>
          </cell>
          <cell r="I60">
            <v>32.292385786802029</v>
          </cell>
          <cell r="J60">
            <v>-225823.3541522841</v>
          </cell>
          <cell r="K60">
            <v>-21.145600000000002</v>
          </cell>
          <cell r="L60">
            <v>0</v>
          </cell>
          <cell r="M60">
            <v>0</v>
          </cell>
          <cell r="N60">
            <v>1201311.7439999997</v>
          </cell>
        </row>
        <row r="61">
          <cell r="A61">
            <v>37922</v>
          </cell>
          <cell r="B61">
            <v>38961</v>
          </cell>
          <cell r="C61" t="str">
            <v>CPS PHASE 1</v>
          </cell>
          <cell r="D61">
            <v>223</v>
          </cell>
          <cell r="E61">
            <v>35680</v>
          </cell>
          <cell r="F61">
            <v>7</v>
          </cell>
          <cell r="G61">
            <v>4.5439999999999996</v>
          </cell>
          <cell r="H61">
            <v>39.767999999999994</v>
          </cell>
          <cell r="I61">
            <v>23.203404255319143</v>
          </cell>
          <cell r="J61">
            <v>-591024.77617021278</v>
          </cell>
          <cell r="K61">
            <v>-24.975999999999999</v>
          </cell>
          <cell r="L61">
            <v>0</v>
          </cell>
          <cell r="M61">
            <v>0</v>
          </cell>
          <cell r="N61">
            <v>1418922.2399999998</v>
          </cell>
        </row>
        <row r="62">
          <cell r="A62">
            <v>37922</v>
          </cell>
          <cell r="B62">
            <v>38991</v>
          </cell>
          <cell r="C62" t="str">
            <v>CPS PHASE 1</v>
          </cell>
          <cell r="D62">
            <v>143</v>
          </cell>
          <cell r="E62">
            <v>20735</v>
          </cell>
          <cell r="F62">
            <v>7</v>
          </cell>
          <cell r="G62">
            <v>4.5890000000000004</v>
          </cell>
          <cell r="H62">
            <v>40.083000000000006</v>
          </cell>
          <cell r="I62">
            <v>24.394884653961888</v>
          </cell>
          <cell r="J62">
            <v>-325293.07170010038</v>
          </cell>
          <cell r="K62">
            <v>-14.5145</v>
          </cell>
          <cell r="L62">
            <v>0</v>
          </cell>
          <cell r="M62">
            <v>0</v>
          </cell>
          <cell r="N62">
            <v>831121.00500000012</v>
          </cell>
        </row>
        <row r="63">
          <cell r="A63">
            <v>37922</v>
          </cell>
          <cell r="B63">
            <v>39022</v>
          </cell>
          <cell r="C63" t="str">
            <v>CPS PHASE 1</v>
          </cell>
          <cell r="D63">
            <v>154</v>
          </cell>
          <cell r="E63">
            <v>22176</v>
          </cell>
          <cell r="F63">
            <v>7</v>
          </cell>
          <cell r="G63">
            <v>4.7699999999999996</v>
          </cell>
          <cell r="H63">
            <v>41.35</v>
          </cell>
          <cell r="I63">
            <v>28.150819672131142</v>
          </cell>
          <cell r="J63">
            <v>-292705.02295081981</v>
          </cell>
          <cell r="K63">
            <v>-15.523199999999999</v>
          </cell>
          <cell r="L63">
            <v>0</v>
          </cell>
          <cell r="M63">
            <v>0</v>
          </cell>
          <cell r="N63">
            <v>916977.6</v>
          </cell>
        </row>
        <row r="64">
          <cell r="A64">
            <v>37922</v>
          </cell>
          <cell r="B64">
            <v>39052</v>
          </cell>
          <cell r="C64" t="str">
            <v>CPS PHASE 1</v>
          </cell>
          <cell r="D64">
            <v>147</v>
          </cell>
          <cell r="E64">
            <v>25872</v>
          </cell>
          <cell r="F64">
            <v>7</v>
          </cell>
          <cell r="G64">
            <v>4.9400000000000004</v>
          </cell>
          <cell r="H64">
            <v>42.540000000000006</v>
          </cell>
          <cell r="I64">
            <v>28.969135802469136</v>
          </cell>
          <cell r="J64">
            <v>-351105.39851851866</v>
          </cell>
          <cell r="K64">
            <v>-18.110399999999998</v>
          </cell>
          <cell r="L64">
            <v>0</v>
          </cell>
          <cell r="M64">
            <v>0</v>
          </cell>
          <cell r="N64">
            <v>1100594.8800000001</v>
          </cell>
        </row>
        <row r="67">
          <cell r="A67" t="str">
            <v>Trade Date</v>
          </cell>
          <cell r="B67" t="str">
            <v>Month</v>
          </cell>
          <cell r="C67" t="str">
            <v>Counterparty</v>
          </cell>
          <cell r="D67" t="str">
            <v>Quantity</v>
          </cell>
          <cell r="E67" t="str">
            <v>MWh</v>
          </cell>
          <cell r="F67" t="str">
            <v>Multiple</v>
          </cell>
          <cell r="G67" t="str">
            <v>Underlying</v>
          </cell>
          <cell r="H67" t="str">
            <v>Contract Price</v>
          </cell>
          <cell r="I67" t="str">
            <v>Market Price</v>
          </cell>
          <cell r="J67" t="str">
            <v>MTM</v>
          </cell>
          <cell r="K67" t="str">
            <v>NYMEX NG Exposure</v>
          </cell>
          <cell r="L67" t="str">
            <v>GD HH NG Exposure</v>
          </cell>
          <cell r="M67" t="str">
            <v>GD HSC NG Exposure</v>
          </cell>
          <cell r="N67" t="str">
            <v>Settlement</v>
          </cell>
        </row>
        <row r="68">
          <cell r="A68">
            <v>36526</v>
          </cell>
          <cell r="B68">
            <v>37895</v>
          </cell>
          <cell r="C68" t="str">
            <v>Coral</v>
          </cell>
          <cell r="D68">
            <v>50</v>
          </cell>
          <cell r="E68">
            <v>12450</v>
          </cell>
          <cell r="F68">
            <v>8.1999999999999993</v>
          </cell>
          <cell r="G68">
            <v>4.4349999999999996</v>
          </cell>
          <cell r="H68">
            <v>36.36699999999999</v>
          </cell>
          <cell r="I68">
            <v>24.198852721451445</v>
          </cell>
          <cell r="J68">
            <v>0</v>
          </cell>
          <cell r="K68">
            <v>-10.208999999999998</v>
          </cell>
          <cell r="L68">
            <v>0</v>
          </cell>
          <cell r="M68">
            <v>0</v>
          </cell>
          <cell r="N68">
            <v>452769.14999999991</v>
          </cell>
        </row>
        <row r="69">
          <cell r="A69">
            <v>36526</v>
          </cell>
          <cell r="B69">
            <v>37926</v>
          </cell>
          <cell r="C69" t="str">
            <v>CPS Coral</v>
          </cell>
          <cell r="D69">
            <v>50</v>
          </cell>
          <cell r="E69">
            <v>12000</v>
          </cell>
          <cell r="F69">
            <v>8.1999999999999993</v>
          </cell>
          <cell r="G69">
            <v>4.4909999999999997</v>
          </cell>
          <cell r="H69">
            <v>36.826199999999993</v>
          </cell>
          <cell r="I69">
            <v>24.199000000000002</v>
          </cell>
          <cell r="J69">
            <v>0</v>
          </cell>
          <cell r="K69">
            <v>-9.8399999999999981</v>
          </cell>
          <cell r="L69">
            <v>0</v>
          </cell>
          <cell r="M69">
            <v>0</v>
          </cell>
          <cell r="N69">
            <v>441914.39999999991</v>
          </cell>
        </row>
        <row r="70">
          <cell r="A70">
            <v>36526</v>
          </cell>
          <cell r="B70">
            <v>37956</v>
          </cell>
          <cell r="C70" t="str">
            <v>CPS Coral</v>
          </cell>
          <cell r="D70">
            <v>50</v>
          </cell>
          <cell r="E70">
            <v>12400</v>
          </cell>
          <cell r="F70">
            <v>8.1999999999999993</v>
          </cell>
          <cell r="G70">
            <v>4.8650000000000002</v>
          </cell>
          <cell r="H70">
            <v>39.893000000000001</v>
          </cell>
          <cell r="I70">
            <v>24.4132</v>
          </cell>
          <cell r="J70">
            <v>-191949.52000000002</v>
          </cell>
          <cell r="K70">
            <v>-10.167999999999999</v>
          </cell>
          <cell r="L70">
            <v>0</v>
          </cell>
          <cell r="M70">
            <v>0</v>
          </cell>
          <cell r="N70">
            <v>494673.2</v>
          </cell>
        </row>
        <row r="71">
          <cell r="A71">
            <v>37922</v>
          </cell>
          <cell r="B71">
            <v>38353</v>
          </cell>
          <cell r="C71" t="str">
            <v>CPS PHASE 1</v>
          </cell>
          <cell r="D71">
            <v>136</v>
          </cell>
          <cell r="E71">
            <v>33728</v>
          </cell>
          <cell r="F71">
            <v>7</v>
          </cell>
          <cell r="G71">
            <v>5.17</v>
          </cell>
          <cell r="H71">
            <v>44.15</v>
          </cell>
          <cell r="I71">
            <v>27.724149999999998</v>
          </cell>
          <cell r="J71">
            <v>-554011.06880000001</v>
          </cell>
          <cell r="K71">
            <v>-23.6096</v>
          </cell>
          <cell r="L71">
            <v>0</v>
          </cell>
          <cell r="M71">
            <v>0</v>
          </cell>
          <cell r="N71">
            <v>1489091.2</v>
          </cell>
        </row>
        <row r="72">
          <cell r="A72">
            <v>37922</v>
          </cell>
          <cell r="B72">
            <v>38384</v>
          </cell>
          <cell r="C72" t="str">
            <v>CPS PHASE 1</v>
          </cell>
          <cell r="D72">
            <v>125</v>
          </cell>
          <cell r="E72">
            <v>28000</v>
          </cell>
          <cell r="F72">
            <v>7</v>
          </cell>
          <cell r="G72">
            <v>5.125</v>
          </cell>
          <cell r="H72">
            <v>43.835000000000001</v>
          </cell>
          <cell r="I72">
            <v>27.532772511848343</v>
          </cell>
          <cell r="J72">
            <v>-456462.36966824642</v>
          </cell>
          <cell r="K72">
            <v>-19.600000000000001</v>
          </cell>
          <cell r="L72">
            <v>0</v>
          </cell>
          <cell r="M72">
            <v>0</v>
          </cell>
          <cell r="N72">
            <v>1227380</v>
          </cell>
        </row>
        <row r="73">
          <cell r="A73">
            <v>37922</v>
          </cell>
          <cell r="B73">
            <v>38412</v>
          </cell>
          <cell r="C73" t="str">
            <v>CPS PHASE 1</v>
          </cell>
          <cell r="D73">
            <v>112</v>
          </cell>
          <cell r="E73">
            <v>27776</v>
          </cell>
          <cell r="F73">
            <v>7</v>
          </cell>
          <cell r="G73">
            <v>4.9800000000000004</v>
          </cell>
          <cell r="H73">
            <v>42.82</v>
          </cell>
          <cell r="I73">
            <v>26.624007766990292</v>
          </cell>
          <cell r="J73">
            <v>-449859.88026407763</v>
          </cell>
          <cell r="K73">
            <v>-19.443200000000001</v>
          </cell>
          <cell r="L73">
            <v>0</v>
          </cell>
          <cell r="M73">
            <v>0</v>
          </cell>
          <cell r="N73">
            <v>1189368.3200000001</v>
          </cell>
        </row>
        <row r="74">
          <cell r="A74">
            <v>37922</v>
          </cell>
          <cell r="B74">
            <v>38443</v>
          </cell>
          <cell r="C74" t="str">
            <v>CPS PHASE 1</v>
          </cell>
          <cell r="D74">
            <v>117</v>
          </cell>
          <cell r="E74">
            <v>27963</v>
          </cell>
          <cell r="F74">
            <v>7</v>
          </cell>
          <cell r="G74">
            <v>4.6050000000000004</v>
          </cell>
          <cell r="H74">
            <v>40.195</v>
          </cell>
          <cell r="I74">
            <v>27.466983301707785</v>
          </cell>
          <cell r="J74">
            <v>-355913.53093434521</v>
          </cell>
          <cell r="K74">
            <v>-19.574100000000001</v>
          </cell>
          <cell r="L74">
            <v>0</v>
          </cell>
          <cell r="M74">
            <v>0</v>
          </cell>
          <cell r="N74">
            <v>1123972.7849999999</v>
          </cell>
        </row>
        <row r="75">
          <cell r="A75">
            <v>37922</v>
          </cell>
          <cell r="B75">
            <v>38473</v>
          </cell>
          <cell r="C75" t="str">
            <v>CPS PHASE 1</v>
          </cell>
          <cell r="D75">
            <v>144</v>
          </cell>
          <cell r="E75">
            <v>35712</v>
          </cell>
          <cell r="F75">
            <v>7</v>
          </cell>
          <cell r="G75">
            <v>4.5330000000000004</v>
          </cell>
          <cell r="H75">
            <v>39.691000000000003</v>
          </cell>
          <cell r="I75">
            <v>29.229192282347757</v>
          </cell>
          <cell r="J75">
            <v>-373612.07721279701</v>
          </cell>
          <cell r="K75">
            <v>-24.9984</v>
          </cell>
          <cell r="L75">
            <v>0</v>
          </cell>
          <cell r="M75">
            <v>0</v>
          </cell>
          <cell r="N75">
            <v>1417444.9920000001</v>
          </cell>
        </row>
        <row r="76">
          <cell r="A76">
            <v>37922</v>
          </cell>
          <cell r="B76">
            <v>38504</v>
          </cell>
          <cell r="C76" t="str">
            <v>CPS PHASE 1</v>
          </cell>
          <cell r="D76">
            <v>183</v>
          </cell>
          <cell r="E76">
            <v>43920</v>
          </cell>
          <cell r="F76">
            <v>7</v>
          </cell>
          <cell r="G76">
            <v>4.55</v>
          </cell>
          <cell r="H76">
            <v>39.809999999999995</v>
          </cell>
          <cell r="I76">
            <v>30.484504660272872</v>
          </cell>
          <cell r="J76">
            <v>-409575.75532081525</v>
          </cell>
          <cell r="K76">
            <v>-30.744</v>
          </cell>
          <cell r="L76">
            <v>0</v>
          </cell>
          <cell r="M76">
            <v>0</v>
          </cell>
          <cell r="N76">
            <v>1748455.1999999997</v>
          </cell>
        </row>
        <row r="77">
          <cell r="A77">
            <v>37922</v>
          </cell>
          <cell r="B77">
            <v>38534</v>
          </cell>
          <cell r="C77" t="str">
            <v>CPS PHASE 1</v>
          </cell>
          <cell r="D77">
            <v>199</v>
          </cell>
          <cell r="E77">
            <v>49352</v>
          </cell>
          <cell r="F77">
            <v>7</v>
          </cell>
          <cell r="G77">
            <v>4.5670000000000002</v>
          </cell>
          <cell r="H77">
            <v>39.929000000000002</v>
          </cell>
          <cell r="I77">
            <v>31.305862304927047</v>
          </cell>
          <cell r="J77">
            <v>-425569.09152724053</v>
          </cell>
          <cell r="K77">
            <v>-34.546399999999998</v>
          </cell>
          <cell r="L77">
            <v>0</v>
          </cell>
          <cell r="M77">
            <v>0</v>
          </cell>
          <cell r="N77">
            <v>1970576.0080000001</v>
          </cell>
        </row>
        <row r="78">
          <cell r="A78">
            <v>37922</v>
          </cell>
          <cell r="B78">
            <v>38565</v>
          </cell>
          <cell r="C78" t="str">
            <v>CPS PHASE 1</v>
          </cell>
          <cell r="D78">
            <v>196</v>
          </cell>
          <cell r="E78">
            <v>48608</v>
          </cell>
          <cell r="F78">
            <v>7</v>
          </cell>
          <cell r="G78">
            <v>4.5890000000000004</v>
          </cell>
          <cell r="H78">
            <v>40.083000000000006</v>
          </cell>
          <cell r="I78">
            <v>31.280070796460173</v>
          </cell>
          <cell r="J78">
            <v>-427892.7827256642</v>
          </cell>
          <cell r="K78">
            <v>-34.025599999999997</v>
          </cell>
          <cell r="L78">
            <v>0</v>
          </cell>
          <cell r="M78">
            <v>0</v>
          </cell>
          <cell r="N78">
            <v>1948354.4640000002</v>
          </cell>
        </row>
        <row r="79">
          <cell r="A79">
            <v>37922</v>
          </cell>
          <cell r="B79">
            <v>38596</v>
          </cell>
          <cell r="C79" t="str">
            <v>CPS PHASE 1</v>
          </cell>
          <cell r="D79">
            <v>166</v>
          </cell>
          <cell r="E79">
            <v>39840</v>
          </cell>
          <cell r="F79">
            <v>7</v>
          </cell>
          <cell r="G79">
            <v>4.577</v>
          </cell>
          <cell r="H79">
            <v>39.999000000000002</v>
          </cell>
          <cell r="I79">
            <v>27.62410123310811</v>
          </cell>
          <cell r="J79">
            <v>-493015.96687297296</v>
          </cell>
          <cell r="K79">
            <v>-27.888000000000002</v>
          </cell>
          <cell r="L79">
            <v>0</v>
          </cell>
          <cell r="M79">
            <v>0</v>
          </cell>
          <cell r="N79">
            <v>1593560.1600000001</v>
          </cell>
        </row>
        <row r="80">
          <cell r="A80">
            <v>37922</v>
          </cell>
          <cell r="B80">
            <v>38626</v>
          </cell>
          <cell r="C80" t="str">
            <v>CPS PHASE 1</v>
          </cell>
          <cell r="D80">
            <v>127</v>
          </cell>
          <cell r="E80">
            <v>31623</v>
          </cell>
          <cell r="F80">
            <v>7</v>
          </cell>
          <cell r="G80">
            <v>4.6020000000000003</v>
          </cell>
          <cell r="H80">
            <v>40.173999999999999</v>
          </cell>
          <cell r="I80">
            <v>26.288984347826087</v>
          </cell>
          <cell r="J80">
            <v>-439085.84996869561</v>
          </cell>
          <cell r="K80">
            <v>-22.136099999999999</v>
          </cell>
          <cell r="L80">
            <v>0</v>
          </cell>
          <cell r="M80">
            <v>0</v>
          </cell>
          <cell r="N80">
            <v>1270422.402</v>
          </cell>
        </row>
        <row r="81">
          <cell r="A81">
            <v>37922</v>
          </cell>
          <cell r="B81">
            <v>38657</v>
          </cell>
          <cell r="C81" t="str">
            <v>CPS PHASE 1</v>
          </cell>
          <cell r="D81">
            <v>105</v>
          </cell>
          <cell r="E81">
            <v>25200</v>
          </cell>
          <cell r="F81">
            <v>7</v>
          </cell>
          <cell r="G81">
            <v>4.7720000000000002</v>
          </cell>
          <cell r="H81">
            <v>41.364000000000004</v>
          </cell>
          <cell r="I81">
            <v>25.137745112474434</v>
          </cell>
          <cell r="J81">
            <v>-408901.62316564436</v>
          </cell>
          <cell r="K81">
            <v>-17.64</v>
          </cell>
          <cell r="L81">
            <v>0</v>
          </cell>
          <cell r="M81">
            <v>0</v>
          </cell>
          <cell r="N81">
            <v>1042372.8000000002</v>
          </cell>
        </row>
        <row r="82">
          <cell r="A82">
            <v>37922</v>
          </cell>
          <cell r="B82">
            <v>38687</v>
          </cell>
          <cell r="C82" t="str">
            <v>CPS PHASE 1</v>
          </cell>
          <cell r="D82">
            <v>121</v>
          </cell>
          <cell r="E82">
            <v>30008</v>
          </cell>
          <cell r="F82">
            <v>7</v>
          </cell>
          <cell r="G82">
            <v>4.952</v>
          </cell>
          <cell r="H82">
            <v>42.624000000000002</v>
          </cell>
          <cell r="I82">
            <v>24.167646528189913</v>
          </cell>
          <cell r="J82">
            <v>-553838.25498207717</v>
          </cell>
          <cell r="K82">
            <v>-21.005600000000001</v>
          </cell>
          <cell r="L82">
            <v>0</v>
          </cell>
          <cell r="M82">
            <v>0</v>
          </cell>
          <cell r="N82">
            <v>1279060.9920000001</v>
          </cell>
        </row>
        <row r="83">
          <cell r="A83">
            <v>37922</v>
          </cell>
          <cell r="B83">
            <v>38718</v>
          </cell>
          <cell r="C83" t="str">
            <v>CPS PHASE 1</v>
          </cell>
          <cell r="D83">
            <v>124</v>
          </cell>
          <cell r="E83">
            <v>30752</v>
          </cell>
          <cell r="F83">
            <v>7</v>
          </cell>
          <cell r="G83">
            <v>5.0529999999999999</v>
          </cell>
          <cell r="H83">
            <v>43.331000000000003</v>
          </cell>
          <cell r="I83">
            <v>25.589873075435204</v>
          </cell>
          <cell r="J83">
            <v>-545575.13518421666</v>
          </cell>
          <cell r="K83">
            <v>-21.526399999999999</v>
          </cell>
          <cell r="L83">
            <v>0</v>
          </cell>
          <cell r="M83">
            <v>0</v>
          </cell>
          <cell r="N83">
            <v>1332514.912</v>
          </cell>
        </row>
        <row r="84">
          <cell r="A84">
            <v>37922</v>
          </cell>
          <cell r="B84">
            <v>38749</v>
          </cell>
          <cell r="C84" t="str">
            <v>CPS PHASE 1</v>
          </cell>
          <cell r="D84">
            <v>114</v>
          </cell>
          <cell r="E84">
            <v>25536</v>
          </cell>
          <cell r="F84">
            <v>7</v>
          </cell>
          <cell r="G84">
            <v>5.0179999999999998</v>
          </cell>
          <cell r="H84">
            <v>43.085999999999999</v>
          </cell>
          <cell r="I84">
            <v>26.60337355681424</v>
          </cell>
          <cell r="J84">
            <v>-420900.34885319154</v>
          </cell>
          <cell r="K84">
            <v>-17.8752</v>
          </cell>
          <cell r="L84">
            <v>0</v>
          </cell>
          <cell r="M84">
            <v>0</v>
          </cell>
          <cell r="N84">
            <v>1100244.0959999999</v>
          </cell>
        </row>
        <row r="85">
          <cell r="A85">
            <v>37922</v>
          </cell>
          <cell r="B85">
            <v>38777</v>
          </cell>
          <cell r="C85" t="str">
            <v>CPS PHASE 1</v>
          </cell>
          <cell r="D85">
            <v>102</v>
          </cell>
          <cell r="E85">
            <v>25296</v>
          </cell>
          <cell r="F85">
            <v>7</v>
          </cell>
          <cell r="G85">
            <v>4.8730000000000002</v>
          </cell>
          <cell r="H85">
            <v>42.071000000000005</v>
          </cell>
          <cell r="I85">
            <v>27.014279366787537</v>
          </cell>
          <cell r="J85">
            <v>-380874.8051377426</v>
          </cell>
          <cell r="K85">
            <v>-17.7072</v>
          </cell>
          <cell r="L85">
            <v>0</v>
          </cell>
          <cell r="M85">
            <v>0</v>
          </cell>
          <cell r="N85">
            <v>1064228.0160000001</v>
          </cell>
        </row>
        <row r="86">
          <cell r="A86">
            <v>37922</v>
          </cell>
          <cell r="B86">
            <v>38808</v>
          </cell>
          <cell r="C86" t="str">
            <v>CPS PHASE 1</v>
          </cell>
          <cell r="D86">
            <v>106</v>
          </cell>
          <cell r="E86">
            <v>25440</v>
          </cell>
          <cell r="F86">
            <v>7</v>
          </cell>
          <cell r="G86">
            <v>4.5730000000000004</v>
          </cell>
          <cell r="H86">
            <v>39.971000000000004</v>
          </cell>
          <cell r="I86">
            <v>29.93036312876648</v>
          </cell>
          <cell r="J86">
            <v>-255433.80200418085</v>
          </cell>
          <cell r="K86">
            <v>-17.808</v>
          </cell>
          <cell r="L86">
            <v>0</v>
          </cell>
          <cell r="M86">
            <v>0</v>
          </cell>
          <cell r="N86">
            <v>1016862.2400000001</v>
          </cell>
        </row>
        <row r="87">
          <cell r="A87">
            <v>37922</v>
          </cell>
          <cell r="B87">
            <v>38838</v>
          </cell>
          <cell r="C87" t="str">
            <v>CPS PHASE 1</v>
          </cell>
          <cell r="D87">
            <v>131</v>
          </cell>
          <cell r="E87">
            <v>32488</v>
          </cell>
          <cell r="F87">
            <v>7</v>
          </cell>
          <cell r="G87">
            <v>4.5129999999999999</v>
          </cell>
          <cell r="H87">
            <v>39.551000000000002</v>
          </cell>
          <cell r="I87">
            <v>31.421542905775564</v>
          </cell>
          <cell r="J87">
            <v>-264109.80207716353</v>
          </cell>
          <cell r="K87">
            <v>-22.741599999999998</v>
          </cell>
          <cell r="L87">
            <v>0</v>
          </cell>
          <cell r="M87">
            <v>0</v>
          </cell>
          <cell r="N87">
            <v>1284932.888</v>
          </cell>
        </row>
        <row r="88">
          <cell r="A88">
            <v>37922</v>
          </cell>
          <cell r="B88">
            <v>38869</v>
          </cell>
          <cell r="C88" t="str">
            <v>CPS PHASE 1</v>
          </cell>
          <cell r="D88">
            <v>165</v>
          </cell>
          <cell r="E88">
            <v>39600</v>
          </cell>
          <cell r="F88">
            <v>7</v>
          </cell>
          <cell r="G88">
            <v>4.5129999999999999</v>
          </cell>
          <cell r="H88">
            <v>39.551000000000002</v>
          </cell>
          <cell r="I88">
            <v>30.638602156357774</v>
          </cell>
          <cell r="J88">
            <v>-352930.95460823225</v>
          </cell>
          <cell r="K88">
            <v>-27.72</v>
          </cell>
          <cell r="L88">
            <v>0</v>
          </cell>
          <cell r="M88">
            <v>0</v>
          </cell>
          <cell r="N88">
            <v>1566219.6</v>
          </cell>
        </row>
        <row r="89">
          <cell r="A89">
            <v>37922</v>
          </cell>
          <cell r="B89">
            <v>38899</v>
          </cell>
          <cell r="C89" t="str">
            <v>CPS PHASE 1</v>
          </cell>
          <cell r="D89">
            <v>179</v>
          </cell>
          <cell r="E89">
            <v>44392</v>
          </cell>
          <cell r="F89">
            <v>7</v>
          </cell>
          <cell r="G89">
            <v>4.5279999999999996</v>
          </cell>
          <cell r="H89">
            <v>39.655999999999999</v>
          </cell>
          <cell r="I89">
            <v>33.399706778861223</v>
          </cell>
          <cell r="J89">
            <v>-277729.36867279257</v>
          </cell>
          <cell r="K89">
            <v>-31.074400000000001</v>
          </cell>
          <cell r="L89">
            <v>0</v>
          </cell>
          <cell r="M89">
            <v>0</v>
          </cell>
          <cell r="N89">
            <v>1760409.152</v>
          </cell>
        </row>
        <row r="90">
          <cell r="A90">
            <v>37922</v>
          </cell>
          <cell r="B90">
            <v>38930</v>
          </cell>
          <cell r="C90" t="str">
            <v>CPS PHASE 1</v>
          </cell>
          <cell r="D90">
            <v>177</v>
          </cell>
          <cell r="E90">
            <v>43896</v>
          </cell>
          <cell r="F90">
            <v>7</v>
          </cell>
          <cell r="G90">
            <v>4.5439999999999996</v>
          </cell>
          <cell r="H90">
            <v>39.767999999999994</v>
          </cell>
          <cell r="I90">
            <v>31.766425672681063</v>
          </cell>
          <cell r="J90">
            <v>-351237.10667199176</v>
          </cell>
          <cell r="K90">
            <v>-30.7272</v>
          </cell>
          <cell r="L90">
            <v>0</v>
          </cell>
          <cell r="M90">
            <v>0</v>
          </cell>
          <cell r="N90">
            <v>1745656.1279999998</v>
          </cell>
        </row>
        <row r="91">
          <cell r="A91">
            <v>37922</v>
          </cell>
          <cell r="B91">
            <v>38961</v>
          </cell>
          <cell r="C91" t="str">
            <v>CPS PHASE 1</v>
          </cell>
          <cell r="D91">
            <v>151</v>
          </cell>
          <cell r="E91">
            <v>36240</v>
          </cell>
          <cell r="F91">
            <v>7</v>
          </cell>
          <cell r="G91">
            <v>4.5439999999999996</v>
          </cell>
          <cell r="H91">
            <v>39.767999999999994</v>
          </cell>
          <cell r="I91">
            <v>25.005572931924668</v>
          </cell>
          <cell r="J91">
            <v>-534990.35694704985</v>
          </cell>
          <cell r="K91">
            <v>-25.367999999999999</v>
          </cell>
          <cell r="L91">
            <v>0</v>
          </cell>
          <cell r="M91">
            <v>0</v>
          </cell>
          <cell r="N91">
            <v>1441192.3199999998</v>
          </cell>
        </row>
        <row r="92">
          <cell r="A92">
            <v>37922</v>
          </cell>
          <cell r="B92">
            <v>38991</v>
          </cell>
          <cell r="C92" t="str">
            <v>CPS PHASE 1</v>
          </cell>
          <cell r="D92">
            <v>116</v>
          </cell>
          <cell r="E92">
            <v>28768</v>
          </cell>
          <cell r="F92">
            <v>7</v>
          </cell>
          <cell r="G92">
            <v>4.5890000000000004</v>
          </cell>
          <cell r="H92">
            <v>40.083000000000006</v>
          </cell>
          <cell r="I92">
            <v>24.35249284389268</v>
          </cell>
          <cell r="J92">
            <v>-452535.22986689553</v>
          </cell>
          <cell r="K92">
            <v>-20.137599999999999</v>
          </cell>
          <cell r="L92">
            <v>0</v>
          </cell>
          <cell r="M92">
            <v>0</v>
          </cell>
          <cell r="N92">
            <v>1153107.7440000002</v>
          </cell>
        </row>
        <row r="93">
          <cell r="A93">
            <v>37922</v>
          </cell>
          <cell r="B93">
            <v>39022</v>
          </cell>
          <cell r="C93" t="str">
            <v>CPS PHASE 1</v>
          </cell>
          <cell r="D93">
            <v>95</v>
          </cell>
          <cell r="E93">
            <v>22800</v>
          </cell>
          <cell r="F93">
            <v>7</v>
          </cell>
          <cell r="G93">
            <v>4.7699999999999996</v>
          </cell>
          <cell r="H93">
            <v>41.35</v>
          </cell>
          <cell r="I93">
            <v>25.027581280023153</v>
          </cell>
          <cell r="J93">
            <v>-372151.14681547217</v>
          </cell>
          <cell r="K93">
            <v>-15.96</v>
          </cell>
          <cell r="L93">
            <v>0</v>
          </cell>
          <cell r="M93">
            <v>0</v>
          </cell>
          <cell r="N93">
            <v>942780</v>
          </cell>
        </row>
        <row r="94">
          <cell r="A94">
            <v>37922</v>
          </cell>
          <cell r="B94">
            <v>39052</v>
          </cell>
          <cell r="C94" t="str">
            <v>CPS PHASE 1</v>
          </cell>
          <cell r="D94">
            <v>110</v>
          </cell>
          <cell r="E94">
            <v>27280</v>
          </cell>
          <cell r="F94">
            <v>7</v>
          </cell>
          <cell r="G94">
            <v>4.9400000000000004</v>
          </cell>
          <cell r="H94">
            <v>42.540000000000006</v>
          </cell>
          <cell r="I94">
            <v>24.518131573409306</v>
          </cell>
          <cell r="J94">
            <v>-491636.57067739428</v>
          </cell>
          <cell r="K94">
            <v>-19.096</v>
          </cell>
          <cell r="L94">
            <v>0</v>
          </cell>
          <cell r="M94">
            <v>0</v>
          </cell>
          <cell r="N94">
            <v>1160491.2000000002</v>
          </cell>
        </row>
        <row r="97">
          <cell r="A97" t="str">
            <v>Trade Date</v>
          </cell>
          <cell r="B97" t="str">
            <v>Month</v>
          </cell>
          <cell r="C97" t="str">
            <v>Counterparty</v>
          </cell>
          <cell r="D97" t="str">
            <v>Quantity</v>
          </cell>
          <cell r="E97" t="str">
            <v>MWh</v>
          </cell>
          <cell r="F97" t="str">
            <v>Multiple</v>
          </cell>
          <cell r="G97" t="str">
            <v>Underlying</v>
          </cell>
          <cell r="H97" t="str">
            <v>Contract Price</v>
          </cell>
          <cell r="I97" t="str">
            <v>Market Price</v>
          </cell>
          <cell r="J97" t="str">
            <v>MTM</v>
          </cell>
          <cell r="K97" t="str">
            <v>NYMEX NG Exposure</v>
          </cell>
          <cell r="L97" t="str">
            <v>GD HH NG Exposure</v>
          </cell>
          <cell r="M97" t="str">
            <v>GD HSC NG Exposure</v>
          </cell>
          <cell r="N97" t="str">
            <v>Settlement</v>
          </cell>
          <cell r="O97" t="str">
            <v>Peak</v>
          </cell>
          <cell r="P97" t="str">
            <v>Demand</v>
          </cell>
        </row>
        <row r="98">
          <cell r="A98">
            <v>37924</v>
          </cell>
          <cell r="B98">
            <v>37926</v>
          </cell>
          <cell r="C98" t="str">
            <v>BP</v>
          </cell>
          <cell r="D98">
            <v>-50</v>
          </cell>
          <cell r="E98">
            <v>-15200</v>
          </cell>
          <cell r="F98">
            <v>1</v>
          </cell>
          <cell r="G98">
            <v>36</v>
          </cell>
          <cell r="H98">
            <v>36.25</v>
          </cell>
          <cell r="I98">
            <v>39.125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-551000</v>
          </cell>
          <cell r="O98">
            <v>0</v>
          </cell>
          <cell r="P98">
            <v>0</v>
          </cell>
        </row>
        <row r="99">
          <cell r="A99">
            <v>36526</v>
          </cell>
          <cell r="B99">
            <v>37895</v>
          </cell>
          <cell r="C99" t="str">
            <v>CPS OPTION</v>
          </cell>
          <cell r="D99">
            <v>-250</v>
          </cell>
          <cell r="E99">
            <v>-92000</v>
          </cell>
          <cell r="F99">
            <v>1</v>
          </cell>
          <cell r="G99">
            <v>21.53</v>
          </cell>
          <cell r="H99">
            <v>21.53</v>
          </cell>
          <cell r="I99">
            <v>38.625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-3418260</v>
          </cell>
          <cell r="O99">
            <v>0</v>
          </cell>
          <cell r="P99">
            <v>-1437500</v>
          </cell>
        </row>
        <row r="100">
          <cell r="A100">
            <v>36526</v>
          </cell>
          <cell r="B100">
            <v>37926</v>
          </cell>
          <cell r="C100" t="str">
            <v>CPS OPTION</v>
          </cell>
          <cell r="D100">
            <v>-250</v>
          </cell>
          <cell r="E100">
            <v>-76000</v>
          </cell>
          <cell r="F100">
            <v>1</v>
          </cell>
          <cell r="G100">
            <v>21.53</v>
          </cell>
          <cell r="H100">
            <v>21.53</v>
          </cell>
          <cell r="I100">
            <v>39.125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-3073780</v>
          </cell>
          <cell r="O100">
            <v>0</v>
          </cell>
          <cell r="P100">
            <v>-1437500</v>
          </cell>
        </row>
        <row r="101">
          <cell r="A101">
            <v>36526</v>
          </cell>
          <cell r="B101">
            <v>37956</v>
          </cell>
          <cell r="C101" t="str">
            <v>CPS OPTION</v>
          </cell>
          <cell r="D101">
            <v>-250</v>
          </cell>
          <cell r="E101">
            <v>-88000</v>
          </cell>
          <cell r="F101">
            <v>1</v>
          </cell>
          <cell r="G101">
            <v>21.53</v>
          </cell>
          <cell r="H101">
            <v>21.53</v>
          </cell>
          <cell r="I101">
            <v>39.375</v>
          </cell>
          <cell r="J101">
            <v>-132860</v>
          </cell>
          <cell r="K101">
            <v>0</v>
          </cell>
          <cell r="L101">
            <v>0</v>
          </cell>
          <cell r="M101">
            <v>0</v>
          </cell>
          <cell r="N101">
            <v>-3332140</v>
          </cell>
          <cell r="O101">
            <v>0</v>
          </cell>
          <cell r="P101">
            <v>-1437500</v>
          </cell>
        </row>
        <row r="102">
          <cell r="A102">
            <v>36526</v>
          </cell>
          <cell r="B102">
            <v>37895</v>
          </cell>
          <cell r="C102" t="str">
            <v>CPN OPTION</v>
          </cell>
          <cell r="D102">
            <v>250</v>
          </cell>
          <cell r="E102">
            <v>92000</v>
          </cell>
          <cell r="F102">
            <v>1</v>
          </cell>
          <cell r="G102">
            <v>21.53</v>
          </cell>
          <cell r="H102">
            <v>21.53</v>
          </cell>
          <cell r="I102">
            <v>38.625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3418260</v>
          </cell>
          <cell r="O102">
            <v>0</v>
          </cell>
          <cell r="P102">
            <v>1437500</v>
          </cell>
        </row>
        <row r="103">
          <cell r="A103">
            <v>36526</v>
          </cell>
          <cell r="B103">
            <v>37926</v>
          </cell>
          <cell r="C103" t="str">
            <v>CPN OPTION</v>
          </cell>
          <cell r="D103">
            <v>250</v>
          </cell>
          <cell r="E103">
            <v>76000</v>
          </cell>
          <cell r="F103">
            <v>1</v>
          </cell>
          <cell r="G103">
            <v>21.53</v>
          </cell>
          <cell r="H103">
            <v>21.53</v>
          </cell>
          <cell r="I103">
            <v>39.125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3073780</v>
          </cell>
          <cell r="O103">
            <v>0</v>
          </cell>
          <cell r="P103">
            <v>1437500</v>
          </cell>
        </row>
        <row r="104">
          <cell r="A104">
            <v>36526</v>
          </cell>
          <cell r="B104">
            <v>37956</v>
          </cell>
          <cell r="C104" t="str">
            <v>CPN OPTION</v>
          </cell>
          <cell r="D104">
            <v>250</v>
          </cell>
          <cell r="E104">
            <v>88000</v>
          </cell>
          <cell r="F104">
            <v>1</v>
          </cell>
          <cell r="G104">
            <v>21.53</v>
          </cell>
          <cell r="H104">
            <v>21.53</v>
          </cell>
          <cell r="I104">
            <v>39.375</v>
          </cell>
          <cell r="J104">
            <v>132860</v>
          </cell>
          <cell r="K104">
            <v>0</v>
          </cell>
          <cell r="L104">
            <v>0</v>
          </cell>
          <cell r="M104">
            <v>0</v>
          </cell>
          <cell r="N104">
            <v>3332140</v>
          </cell>
          <cell r="O104">
            <v>0</v>
          </cell>
          <cell r="P104">
            <v>1437500</v>
          </cell>
        </row>
        <row r="105">
          <cell r="A105">
            <v>36526</v>
          </cell>
          <cell r="B105">
            <v>37987</v>
          </cell>
          <cell r="C105" t="str">
            <v>CPN OPTION</v>
          </cell>
          <cell r="D105">
            <v>250</v>
          </cell>
          <cell r="E105">
            <v>84000</v>
          </cell>
          <cell r="F105">
            <v>1</v>
          </cell>
          <cell r="G105">
            <v>21.53</v>
          </cell>
          <cell r="H105">
            <v>21.53</v>
          </cell>
          <cell r="I105">
            <v>43.509999999999991</v>
          </cell>
          <cell r="J105">
            <v>408819.99999999907</v>
          </cell>
          <cell r="K105">
            <v>0</v>
          </cell>
          <cell r="L105">
            <v>0</v>
          </cell>
          <cell r="M105">
            <v>0</v>
          </cell>
          <cell r="N105">
            <v>3246020</v>
          </cell>
          <cell r="O105">
            <v>0</v>
          </cell>
          <cell r="P105">
            <v>1437500</v>
          </cell>
        </row>
        <row r="106">
          <cell r="A106">
            <v>36526</v>
          </cell>
          <cell r="B106">
            <v>38018</v>
          </cell>
          <cell r="C106" t="str">
            <v>CPN OPTION</v>
          </cell>
          <cell r="D106">
            <v>250</v>
          </cell>
          <cell r="E106">
            <v>80000</v>
          </cell>
          <cell r="F106">
            <v>1</v>
          </cell>
          <cell r="G106">
            <v>21.53</v>
          </cell>
          <cell r="H106">
            <v>21.53</v>
          </cell>
          <cell r="I106">
            <v>43.510000000000005</v>
          </cell>
          <cell r="J106">
            <v>320900.00000000023</v>
          </cell>
          <cell r="K106">
            <v>0</v>
          </cell>
          <cell r="L106">
            <v>0</v>
          </cell>
          <cell r="M106">
            <v>0</v>
          </cell>
          <cell r="N106">
            <v>3159900</v>
          </cell>
          <cell r="O106">
            <v>0</v>
          </cell>
          <cell r="P106">
            <v>1437500</v>
          </cell>
        </row>
        <row r="107">
          <cell r="A107">
            <v>36526</v>
          </cell>
          <cell r="B107">
            <v>38047</v>
          </cell>
          <cell r="C107" t="str">
            <v>CPN OPTION</v>
          </cell>
          <cell r="D107">
            <v>250</v>
          </cell>
          <cell r="E107">
            <v>92000</v>
          </cell>
          <cell r="F107">
            <v>1</v>
          </cell>
          <cell r="G107">
            <v>21.53</v>
          </cell>
          <cell r="H107">
            <v>21.53</v>
          </cell>
          <cell r="I107">
            <v>43.410000000000004</v>
          </cell>
          <cell r="J107">
            <v>575460.00000000023</v>
          </cell>
          <cell r="K107">
            <v>0</v>
          </cell>
          <cell r="L107">
            <v>0</v>
          </cell>
          <cell r="M107">
            <v>0</v>
          </cell>
          <cell r="N107">
            <v>3418260</v>
          </cell>
          <cell r="O107">
            <v>0</v>
          </cell>
          <cell r="P107">
            <v>1437500</v>
          </cell>
        </row>
        <row r="108">
          <cell r="A108">
            <v>36526</v>
          </cell>
          <cell r="B108">
            <v>38078</v>
          </cell>
          <cell r="C108" t="str">
            <v>CPN OPTION</v>
          </cell>
          <cell r="D108">
            <v>250</v>
          </cell>
          <cell r="E108">
            <v>88000</v>
          </cell>
          <cell r="F108">
            <v>1</v>
          </cell>
          <cell r="G108">
            <v>21.53</v>
          </cell>
          <cell r="H108">
            <v>21.53</v>
          </cell>
          <cell r="I108">
            <v>43.41</v>
          </cell>
          <cell r="J108">
            <v>487939.99999999953</v>
          </cell>
          <cell r="K108">
            <v>0</v>
          </cell>
          <cell r="L108">
            <v>0</v>
          </cell>
          <cell r="M108">
            <v>0</v>
          </cell>
          <cell r="N108">
            <v>3332140</v>
          </cell>
          <cell r="O108">
            <v>0</v>
          </cell>
          <cell r="P108">
            <v>1437500</v>
          </cell>
        </row>
        <row r="109">
          <cell r="A109">
            <v>36526</v>
          </cell>
          <cell r="B109">
            <v>38108</v>
          </cell>
          <cell r="C109" t="str">
            <v>CPN OPTION</v>
          </cell>
          <cell r="D109">
            <v>250</v>
          </cell>
          <cell r="E109">
            <v>80000</v>
          </cell>
          <cell r="F109">
            <v>1</v>
          </cell>
          <cell r="G109">
            <v>21.53</v>
          </cell>
          <cell r="H109">
            <v>21.53</v>
          </cell>
          <cell r="I109">
            <v>45.91</v>
          </cell>
          <cell r="J109">
            <v>512899.99999999953</v>
          </cell>
          <cell r="K109">
            <v>0</v>
          </cell>
          <cell r="L109">
            <v>0</v>
          </cell>
          <cell r="M109">
            <v>0</v>
          </cell>
          <cell r="N109">
            <v>3159900</v>
          </cell>
          <cell r="O109">
            <v>0</v>
          </cell>
          <cell r="P109">
            <v>1437500</v>
          </cell>
        </row>
        <row r="110">
          <cell r="A110">
            <v>36526</v>
          </cell>
          <cell r="B110">
            <v>38139</v>
          </cell>
          <cell r="C110" t="str">
            <v>CPN OPTION</v>
          </cell>
          <cell r="D110">
            <v>250</v>
          </cell>
          <cell r="E110">
            <v>88000</v>
          </cell>
          <cell r="F110">
            <v>1</v>
          </cell>
          <cell r="G110">
            <v>21.53</v>
          </cell>
          <cell r="H110">
            <v>21.53</v>
          </cell>
          <cell r="I110">
            <v>46.534999999999997</v>
          </cell>
          <cell r="J110">
            <v>762939.99999999953</v>
          </cell>
          <cell r="K110">
            <v>0</v>
          </cell>
          <cell r="L110">
            <v>0</v>
          </cell>
          <cell r="M110">
            <v>0</v>
          </cell>
          <cell r="N110">
            <v>3332140</v>
          </cell>
          <cell r="O110">
            <v>0</v>
          </cell>
          <cell r="P110">
            <v>1437500</v>
          </cell>
        </row>
        <row r="111">
          <cell r="A111">
            <v>36526</v>
          </cell>
          <cell r="B111">
            <v>38169</v>
          </cell>
          <cell r="C111" t="str">
            <v>CPN OPTION</v>
          </cell>
          <cell r="D111">
            <v>250</v>
          </cell>
          <cell r="E111">
            <v>84000</v>
          </cell>
          <cell r="F111">
            <v>1</v>
          </cell>
          <cell r="G111">
            <v>21.53</v>
          </cell>
          <cell r="H111">
            <v>21.53</v>
          </cell>
          <cell r="I111">
            <v>52.66</v>
          </cell>
          <cell r="J111">
            <v>1177419.9999999995</v>
          </cell>
          <cell r="K111">
            <v>0</v>
          </cell>
          <cell r="L111">
            <v>0</v>
          </cell>
          <cell r="M111">
            <v>0</v>
          </cell>
          <cell r="N111">
            <v>3246020</v>
          </cell>
          <cell r="O111">
            <v>0</v>
          </cell>
          <cell r="P111">
            <v>1437500</v>
          </cell>
        </row>
        <row r="112">
          <cell r="A112">
            <v>36526</v>
          </cell>
          <cell r="B112">
            <v>38200</v>
          </cell>
          <cell r="C112" t="str">
            <v>CPN OPTION</v>
          </cell>
          <cell r="D112">
            <v>250</v>
          </cell>
          <cell r="E112">
            <v>88000</v>
          </cell>
          <cell r="F112">
            <v>1</v>
          </cell>
          <cell r="G112">
            <v>21.53</v>
          </cell>
          <cell r="H112">
            <v>21.53</v>
          </cell>
          <cell r="I112">
            <v>52.66</v>
          </cell>
          <cell r="J112">
            <v>1301939.9999999995</v>
          </cell>
          <cell r="K112">
            <v>0</v>
          </cell>
          <cell r="L112">
            <v>0</v>
          </cell>
          <cell r="M112">
            <v>0</v>
          </cell>
          <cell r="N112">
            <v>3332140</v>
          </cell>
          <cell r="O112">
            <v>0</v>
          </cell>
          <cell r="P112">
            <v>1437500</v>
          </cell>
        </row>
        <row r="113">
          <cell r="A113">
            <v>37950</v>
          </cell>
          <cell r="B113">
            <v>37956</v>
          </cell>
          <cell r="C113" t="str">
            <v>Morgan</v>
          </cell>
          <cell r="D113">
            <v>-25</v>
          </cell>
          <cell r="E113">
            <v>-8800</v>
          </cell>
          <cell r="F113">
            <v>1</v>
          </cell>
          <cell r="G113">
            <v>39.75</v>
          </cell>
          <cell r="H113">
            <v>39.75</v>
          </cell>
          <cell r="I113">
            <v>39.375</v>
          </cell>
          <cell r="J113">
            <v>147050</v>
          </cell>
          <cell r="K113">
            <v>0</v>
          </cell>
          <cell r="L113">
            <v>0</v>
          </cell>
          <cell r="M113">
            <v>0</v>
          </cell>
          <cell r="N113">
            <v>-493550</v>
          </cell>
          <cell r="O113">
            <v>0</v>
          </cell>
          <cell r="P113">
            <v>-143750</v>
          </cell>
        </row>
        <row r="114">
          <cell r="A114" t="str">
            <v>potential</v>
          </cell>
          <cell r="B114">
            <v>37987</v>
          </cell>
          <cell r="C114" t="str">
            <v>CPS CAPP</v>
          </cell>
          <cell r="D114">
            <v>0</v>
          </cell>
          <cell r="E114">
            <v>0</v>
          </cell>
          <cell r="F114">
            <v>1</v>
          </cell>
          <cell r="G114">
            <v>39.75</v>
          </cell>
          <cell r="H114">
            <v>39.75</v>
          </cell>
          <cell r="I114">
            <v>43.509999999999991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potential</v>
          </cell>
          <cell r="B115">
            <v>38018</v>
          </cell>
          <cell r="C115" t="str">
            <v>CPS CAPP</v>
          </cell>
          <cell r="D115">
            <v>0</v>
          </cell>
          <cell r="E115">
            <v>0</v>
          </cell>
          <cell r="F115">
            <v>1</v>
          </cell>
          <cell r="G115">
            <v>39.75</v>
          </cell>
          <cell r="H115">
            <v>39.75</v>
          </cell>
          <cell r="I115">
            <v>43.510000000000005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A116" t="str">
            <v>potential</v>
          </cell>
          <cell r="B116">
            <v>38047</v>
          </cell>
          <cell r="C116" t="str">
            <v>CPS CAPP</v>
          </cell>
          <cell r="D116">
            <v>0</v>
          </cell>
          <cell r="E116">
            <v>0</v>
          </cell>
          <cell r="F116">
            <v>1</v>
          </cell>
          <cell r="G116">
            <v>40.375</v>
          </cell>
          <cell r="H116">
            <v>40.375</v>
          </cell>
          <cell r="I116">
            <v>43.410000000000004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A117" t="str">
            <v>potential</v>
          </cell>
          <cell r="B117">
            <v>38078</v>
          </cell>
          <cell r="C117" t="str">
            <v>CPS CAPP</v>
          </cell>
          <cell r="D117">
            <v>0</v>
          </cell>
          <cell r="E117">
            <v>0</v>
          </cell>
          <cell r="F117">
            <v>1</v>
          </cell>
          <cell r="G117">
            <v>40.375</v>
          </cell>
          <cell r="H117">
            <v>40.375</v>
          </cell>
          <cell r="I117">
            <v>43.41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potential</v>
          </cell>
          <cell r="B118">
            <v>38108</v>
          </cell>
          <cell r="C118" t="str">
            <v>CPS CAPP</v>
          </cell>
          <cell r="D118">
            <v>0</v>
          </cell>
          <cell r="E118">
            <v>0</v>
          </cell>
          <cell r="F118">
            <v>1</v>
          </cell>
          <cell r="G118">
            <v>43.875</v>
          </cell>
          <cell r="H118">
            <v>43.875</v>
          </cell>
          <cell r="I118">
            <v>45.91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>potential</v>
          </cell>
          <cell r="B119">
            <v>38139</v>
          </cell>
          <cell r="C119" t="str">
            <v>CPS CAPP</v>
          </cell>
          <cell r="D119">
            <v>0</v>
          </cell>
          <cell r="E119">
            <v>0</v>
          </cell>
          <cell r="F119">
            <v>1</v>
          </cell>
          <cell r="G119">
            <v>44.375</v>
          </cell>
          <cell r="H119">
            <v>44.375</v>
          </cell>
          <cell r="I119">
            <v>46.534999999999997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potential</v>
          </cell>
          <cell r="B120">
            <v>38169</v>
          </cell>
          <cell r="C120" t="str">
            <v>CPS CAPP</v>
          </cell>
          <cell r="D120">
            <v>0</v>
          </cell>
          <cell r="E120">
            <v>0</v>
          </cell>
          <cell r="F120">
            <v>1</v>
          </cell>
          <cell r="G120">
            <v>49.75</v>
          </cell>
          <cell r="H120">
            <v>49.75</v>
          </cell>
          <cell r="I120">
            <v>52.66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A121" t="str">
            <v>potential</v>
          </cell>
          <cell r="B121">
            <v>38200</v>
          </cell>
          <cell r="C121" t="str">
            <v>CPS CAPP</v>
          </cell>
          <cell r="D121">
            <v>0</v>
          </cell>
          <cell r="E121">
            <v>0</v>
          </cell>
          <cell r="F121">
            <v>1</v>
          </cell>
          <cell r="G121">
            <v>49.75</v>
          </cell>
          <cell r="H121">
            <v>49.75</v>
          </cell>
          <cell r="I121">
            <v>52.66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A122" t="str">
            <v>potential</v>
          </cell>
          <cell r="B122">
            <v>38231</v>
          </cell>
          <cell r="C122" t="str">
            <v>CPS CAPP</v>
          </cell>
          <cell r="D122">
            <v>0</v>
          </cell>
          <cell r="E122">
            <v>0</v>
          </cell>
          <cell r="F122">
            <v>1</v>
          </cell>
          <cell r="G122">
            <v>42</v>
          </cell>
          <cell r="H122">
            <v>42</v>
          </cell>
          <cell r="I122">
            <v>44.66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A123" t="str">
            <v>potential</v>
          </cell>
          <cell r="B123">
            <v>38261</v>
          </cell>
          <cell r="C123" t="str">
            <v>CPS CAPP</v>
          </cell>
          <cell r="D123">
            <v>0</v>
          </cell>
          <cell r="E123">
            <v>0</v>
          </cell>
          <cell r="F123">
            <v>1</v>
          </cell>
          <cell r="G123">
            <v>40</v>
          </cell>
          <cell r="H123">
            <v>40</v>
          </cell>
          <cell r="I123">
            <v>41.91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A124" t="str">
            <v>potential</v>
          </cell>
          <cell r="B124">
            <v>38292</v>
          </cell>
          <cell r="C124" t="str">
            <v>CPS CAPP</v>
          </cell>
          <cell r="D124">
            <v>0</v>
          </cell>
          <cell r="E124">
            <v>0</v>
          </cell>
          <cell r="F124">
            <v>1</v>
          </cell>
          <cell r="G124">
            <v>40</v>
          </cell>
          <cell r="H124">
            <v>40</v>
          </cell>
          <cell r="I124">
            <v>41.91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A125" t="str">
            <v>potential</v>
          </cell>
          <cell r="B125">
            <v>38322</v>
          </cell>
          <cell r="C125" t="str">
            <v>CPS CAPP</v>
          </cell>
          <cell r="D125">
            <v>0</v>
          </cell>
          <cell r="E125">
            <v>0</v>
          </cell>
          <cell r="F125">
            <v>1</v>
          </cell>
          <cell r="G125">
            <v>40</v>
          </cell>
          <cell r="H125">
            <v>40</v>
          </cell>
          <cell r="I125">
            <v>41.91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A126" t="str">
            <v>potential</v>
          </cell>
          <cell r="B126">
            <v>38353</v>
          </cell>
          <cell r="C126" t="str">
            <v>CPS COMP</v>
          </cell>
          <cell r="D126">
            <v>0</v>
          </cell>
          <cell r="E126">
            <v>0</v>
          </cell>
          <cell r="F126">
            <v>1</v>
          </cell>
          <cell r="G126">
            <v>41.891158536585372</v>
          </cell>
          <cell r="H126">
            <v>41.891158536585372</v>
          </cell>
          <cell r="I126">
            <v>43.063749999999999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A127" t="str">
            <v>potential</v>
          </cell>
          <cell r="B127">
            <v>38384</v>
          </cell>
          <cell r="C127" t="str">
            <v>CPS COMP</v>
          </cell>
          <cell r="D127">
            <v>0</v>
          </cell>
          <cell r="E127">
            <v>0</v>
          </cell>
          <cell r="F127">
            <v>1</v>
          </cell>
          <cell r="G127">
            <v>41.599696048632218</v>
          </cell>
          <cell r="H127">
            <v>41.599696048632218</v>
          </cell>
          <cell r="I127">
            <v>42.729383886255924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A128" t="str">
            <v>potential</v>
          </cell>
          <cell r="B128">
            <v>38412</v>
          </cell>
          <cell r="C128" t="str">
            <v>CPS COMP</v>
          </cell>
          <cell r="D128">
            <v>0</v>
          </cell>
          <cell r="E128">
            <v>0</v>
          </cell>
          <cell r="F128">
            <v>1</v>
          </cell>
          <cell r="G128">
            <v>41.489300411522635</v>
          </cell>
          <cell r="H128">
            <v>41.489300411522635</v>
          </cell>
          <cell r="I128">
            <v>42.431533980582529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potential</v>
          </cell>
          <cell r="B129">
            <v>38443</v>
          </cell>
          <cell r="C129" t="str">
            <v>CPS COMP</v>
          </cell>
          <cell r="D129">
            <v>0</v>
          </cell>
          <cell r="E129">
            <v>0</v>
          </cell>
          <cell r="F129">
            <v>1</v>
          </cell>
          <cell r="G129">
            <v>40.669858541893362</v>
          </cell>
          <cell r="H129">
            <v>40.669858541893362</v>
          </cell>
          <cell r="I129">
            <v>42.603289057558513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potential</v>
          </cell>
          <cell r="B130">
            <v>38473</v>
          </cell>
          <cell r="C130" t="str">
            <v>CPS COMP</v>
          </cell>
          <cell r="D130">
            <v>0</v>
          </cell>
          <cell r="E130">
            <v>0</v>
          </cell>
          <cell r="F130">
            <v>1</v>
          </cell>
          <cell r="G130">
            <v>43.802237991266367</v>
          </cell>
          <cell r="H130">
            <v>43.802237991266367</v>
          </cell>
          <cell r="I130">
            <v>45.040227999147675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A131" t="str">
            <v>potential</v>
          </cell>
          <cell r="B131">
            <v>38504</v>
          </cell>
          <cell r="C131" t="str">
            <v>CPS COMP</v>
          </cell>
          <cell r="D131">
            <v>0</v>
          </cell>
          <cell r="E131">
            <v>0</v>
          </cell>
          <cell r="F131">
            <v>1</v>
          </cell>
          <cell r="G131">
            <v>44.734439608269867</v>
          </cell>
          <cell r="H131">
            <v>44.734439608269867</v>
          </cell>
          <cell r="I131">
            <v>45.519316493313518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potential</v>
          </cell>
          <cell r="B132">
            <v>38534</v>
          </cell>
          <cell r="C132" t="str">
            <v>CPS COMP</v>
          </cell>
          <cell r="D132">
            <v>0</v>
          </cell>
          <cell r="E132">
            <v>0</v>
          </cell>
          <cell r="F132">
            <v>1</v>
          </cell>
          <cell r="G132">
            <v>49.904772234273317</v>
          </cell>
          <cell r="H132">
            <v>49.904772234273317</v>
          </cell>
          <cell r="I132">
            <v>51.792812433918378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potential</v>
          </cell>
          <cell r="B133">
            <v>38565</v>
          </cell>
          <cell r="C133" t="str">
            <v>CPS COMP</v>
          </cell>
          <cell r="D133">
            <v>0</v>
          </cell>
          <cell r="E133">
            <v>0</v>
          </cell>
          <cell r="F133">
            <v>1</v>
          </cell>
          <cell r="G133">
            <v>50.103904555314529</v>
          </cell>
          <cell r="H133">
            <v>50.103904555314529</v>
          </cell>
          <cell r="I133">
            <v>51.855893383902234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potential</v>
          </cell>
          <cell r="B134">
            <v>38596</v>
          </cell>
          <cell r="C134" t="str">
            <v>CPS COMP</v>
          </cell>
          <cell r="D134">
            <v>0</v>
          </cell>
          <cell r="E134">
            <v>0</v>
          </cell>
          <cell r="F134">
            <v>1</v>
          </cell>
          <cell r="G134">
            <v>42.015495867768593</v>
          </cell>
          <cell r="H134">
            <v>42.015495867768593</v>
          </cell>
          <cell r="I134">
            <v>43.614866976351351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A135" t="str">
            <v>potential</v>
          </cell>
          <cell r="B135">
            <v>38626</v>
          </cell>
          <cell r="C135" t="str">
            <v>CPS COMP</v>
          </cell>
          <cell r="D135">
            <v>0</v>
          </cell>
          <cell r="E135">
            <v>0</v>
          </cell>
          <cell r="F135">
            <v>1</v>
          </cell>
          <cell r="G135">
            <v>40.167857142857144</v>
          </cell>
          <cell r="H135">
            <v>40.167857142857144</v>
          </cell>
          <cell r="I135">
            <v>41.163520472773328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A136" t="str">
            <v>potential</v>
          </cell>
          <cell r="B136">
            <v>38657</v>
          </cell>
          <cell r="C136" t="str">
            <v>CPS COMP</v>
          </cell>
          <cell r="D136">
            <v>0</v>
          </cell>
          <cell r="E136">
            <v>0</v>
          </cell>
          <cell r="F136">
            <v>1</v>
          </cell>
          <cell r="G136">
            <v>40.232135416666665</v>
          </cell>
          <cell r="H136">
            <v>40.232135416666665</v>
          </cell>
          <cell r="I136">
            <v>41.357333333333344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A137" t="str">
            <v>potential</v>
          </cell>
          <cell r="B137">
            <v>38687</v>
          </cell>
          <cell r="C137" t="str">
            <v>CPS COMP</v>
          </cell>
          <cell r="D137">
            <v>0</v>
          </cell>
          <cell r="E137">
            <v>0</v>
          </cell>
          <cell r="F137">
            <v>1</v>
          </cell>
          <cell r="G137">
            <v>40.129358717434862</v>
          </cell>
          <cell r="H137">
            <v>40.129358717434862</v>
          </cell>
          <cell r="I137">
            <v>41.516470820969346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 t="str">
            <v>potential</v>
          </cell>
          <cell r="B138">
            <v>38718</v>
          </cell>
          <cell r="C138" t="str">
            <v>CPS COMP</v>
          </cell>
          <cell r="D138">
            <v>0</v>
          </cell>
          <cell r="E138">
            <v>0</v>
          </cell>
          <cell r="F138">
            <v>1</v>
          </cell>
          <cell r="G138">
            <v>41.207926829268295</v>
          </cell>
          <cell r="H138">
            <v>41.207926829268295</v>
          </cell>
          <cell r="I138">
            <v>42.089193181818182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potential</v>
          </cell>
          <cell r="B139">
            <v>38749</v>
          </cell>
          <cell r="C139" t="str">
            <v>CPS COMP</v>
          </cell>
          <cell r="D139">
            <v>0</v>
          </cell>
          <cell r="E139">
            <v>0</v>
          </cell>
          <cell r="F139">
            <v>1</v>
          </cell>
          <cell r="G139">
            <v>40.754407294832831</v>
          </cell>
          <cell r="H139">
            <v>40.754407294832831</v>
          </cell>
          <cell r="I139">
            <v>41.837277725118483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A140" t="str">
            <v>potential</v>
          </cell>
          <cell r="B140">
            <v>38777</v>
          </cell>
          <cell r="C140" t="str">
            <v>CPS COMP</v>
          </cell>
          <cell r="D140">
            <v>0</v>
          </cell>
          <cell r="E140">
            <v>0</v>
          </cell>
          <cell r="F140">
            <v>1</v>
          </cell>
          <cell r="G140">
            <v>40.687860082304525</v>
          </cell>
          <cell r="H140">
            <v>40.687860082304525</v>
          </cell>
          <cell r="I140">
            <v>41.519852427184468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A141" t="str">
            <v>potential</v>
          </cell>
          <cell r="B141">
            <v>38808</v>
          </cell>
          <cell r="C141" t="str">
            <v>CPS COMP</v>
          </cell>
          <cell r="D141">
            <v>0</v>
          </cell>
          <cell r="E141">
            <v>0</v>
          </cell>
          <cell r="F141">
            <v>1</v>
          </cell>
          <cell r="G141">
            <v>40.669858541893362</v>
          </cell>
          <cell r="H141">
            <v>40.669858541893362</v>
          </cell>
          <cell r="I141">
            <v>42.307240143369178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A142" t="str">
            <v>potential</v>
          </cell>
          <cell r="B142">
            <v>38838</v>
          </cell>
          <cell r="C142" t="str">
            <v>CPS COMP</v>
          </cell>
          <cell r="D142">
            <v>0</v>
          </cell>
          <cell r="E142">
            <v>0</v>
          </cell>
          <cell r="F142">
            <v>1</v>
          </cell>
          <cell r="G142">
            <v>43.655676855895194</v>
          </cell>
          <cell r="H142">
            <v>43.655676855895194</v>
          </cell>
          <cell r="I142">
            <v>44.841506499041124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A143" t="str">
            <v>potential</v>
          </cell>
          <cell r="B143">
            <v>38869</v>
          </cell>
          <cell r="C143" t="str">
            <v>CPS COMP</v>
          </cell>
          <cell r="D143">
            <v>0</v>
          </cell>
          <cell r="E143">
            <v>0</v>
          </cell>
          <cell r="F143">
            <v>1</v>
          </cell>
          <cell r="G143">
            <v>44.435745375408061</v>
          </cell>
          <cell r="H143">
            <v>44.435745375408061</v>
          </cell>
          <cell r="I143">
            <v>45.149159414137124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potential</v>
          </cell>
          <cell r="B144">
            <v>38899</v>
          </cell>
          <cell r="C144" t="str">
            <v>CPS COMP</v>
          </cell>
          <cell r="D144">
            <v>0</v>
          </cell>
          <cell r="E144">
            <v>0</v>
          </cell>
          <cell r="F144">
            <v>1</v>
          </cell>
          <cell r="G144">
            <v>49.429067245119299</v>
          </cell>
          <cell r="H144">
            <v>49.429067245119299</v>
          </cell>
          <cell r="I144">
            <v>51.350526538380201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potential</v>
          </cell>
          <cell r="B145">
            <v>38930</v>
          </cell>
          <cell r="C145" t="str">
            <v>CPS COMP</v>
          </cell>
          <cell r="D145">
            <v>0</v>
          </cell>
          <cell r="E145">
            <v>0</v>
          </cell>
          <cell r="F145">
            <v>1</v>
          </cell>
          <cell r="G145">
            <v>49.595010845986977</v>
          </cell>
          <cell r="H145">
            <v>49.595010845986977</v>
          </cell>
          <cell r="I145">
            <v>51.347391487568473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potential</v>
          </cell>
          <cell r="B146">
            <v>38961</v>
          </cell>
          <cell r="C146" t="str">
            <v>CPS COMP</v>
          </cell>
          <cell r="D146">
            <v>0</v>
          </cell>
          <cell r="E146">
            <v>0</v>
          </cell>
          <cell r="F146">
            <v>1</v>
          </cell>
          <cell r="G146">
            <v>41.559917355371901</v>
          </cell>
          <cell r="H146">
            <v>41.559917355371901</v>
          </cell>
          <cell r="I146">
            <v>43.300405405405407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potential</v>
          </cell>
          <cell r="B147">
            <v>38991</v>
          </cell>
          <cell r="C147" t="str">
            <v>CPS COMP</v>
          </cell>
          <cell r="D147">
            <v>0</v>
          </cell>
          <cell r="E147">
            <v>0</v>
          </cell>
          <cell r="F147">
            <v>1</v>
          </cell>
          <cell r="G147">
            <v>39.665097402597404</v>
          </cell>
          <cell r="H147">
            <v>39.665097402597404</v>
          </cell>
          <cell r="I147">
            <v>41.047239341494304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potential</v>
          </cell>
          <cell r="B148">
            <v>39022</v>
          </cell>
          <cell r="C148" t="str">
            <v>CPS COMP</v>
          </cell>
          <cell r="D148">
            <v>0</v>
          </cell>
          <cell r="E148">
            <v>0</v>
          </cell>
          <cell r="F148">
            <v>1</v>
          </cell>
          <cell r="G148">
            <v>39.884062499999999</v>
          </cell>
          <cell r="H148">
            <v>39.884062499999999</v>
          </cell>
          <cell r="I148">
            <v>41.34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 t="str">
            <v>potential</v>
          </cell>
          <cell r="B149">
            <v>39052</v>
          </cell>
          <cell r="C149" t="str">
            <v>CPS COMP</v>
          </cell>
          <cell r="D149">
            <v>0</v>
          </cell>
          <cell r="E149">
            <v>0</v>
          </cell>
          <cell r="F149">
            <v>1</v>
          </cell>
          <cell r="G149">
            <v>39.672044088176342</v>
          </cell>
          <cell r="H149">
            <v>39.672044088176342</v>
          </cell>
          <cell r="I149">
            <v>41.41586547972306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>
            <v>37922</v>
          </cell>
          <cell r="B150">
            <v>37987</v>
          </cell>
          <cell r="C150" t="str">
            <v>CPS PHASE 1</v>
          </cell>
          <cell r="D150">
            <v>-144</v>
          </cell>
          <cell r="E150">
            <v>-48384</v>
          </cell>
          <cell r="F150">
            <v>1</v>
          </cell>
          <cell r="G150">
            <v>34.46</v>
          </cell>
          <cell r="H150">
            <v>34.46</v>
          </cell>
          <cell r="I150">
            <v>43.509999999999991</v>
          </cell>
          <cell r="J150">
            <v>-437875.19999999955</v>
          </cell>
          <cell r="K150">
            <v>0</v>
          </cell>
          <cell r="L150">
            <v>0</v>
          </cell>
          <cell r="M150">
            <v>0</v>
          </cell>
          <cell r="N150">
            <v>-1667312.6400000001</v>
          </cell>
          <cell r="O150">
            <v>0</v>
          </cell>
          <cell r="P150">
            <v>0</v>
          </cell>
        </row>
        <row r="151">
          <cell r="A151">
            <v>37922</v>
          </cell>
          <cell r="B151">
            <v>38018</v>
          </cell>
          <cell r="C151" t="str">
            <v>CPS PHASE 1</v>
          </cell>
          <cell r="D151">
            <v>-181</v>
          </cell>
          <cell r="E151">
            <v>-57920</v>
          </cell>
          <cell r="F151">
            <v>1</v>
          </cell>
          <cell r="G151">
            <v>34.46</v>
          </cell>
          <cell r="H151">
            <v>34.46</v>
          </cell>
          <cell r="I151">
            <v>43.510000000000005</v>
          </cell>
          <cell r="J151">
            <v>-524176.00000000023</v>
          </cell>
          <cell r="K151">
            <v>0</v>
          </cell>
          <cell r="L151">
            <v>0</v>
          </cell>
          <cell r="M151">
            <v>0</v>
          </cell>
          <cell r="N151">
            <v>-1995923.2</v>
          </cell>
          <cell r="O151">
            <v>0</v>
          </cell>
          <cell r="P151">
            <v>0</v>
          </cell>
        </row>
        <row r="152">
          <cell r="A152">
            <v>37922</v>
          </cell>
          <cell r="B152">
            <v>38047</v>
          </cell>
          <cell r="C152" t="str">
            <v>CPS PHASE 1</v>
          </cell>
          <cell r="D152">
            <v>-182</v>
          </cell>
          <cell r="E152">
            <v>-66976</v>
          </cell>
          <cell r="F152">
            <v>1</v>
          </cell>
          <cell r="G152">
            <v>34.46</v>
          </cell>
          <cell r="H152">
            <v>34.46</v>
          </cell>
          <cell r="I152">
            <v>43.410000000000004</v>
          </cell>
          <cell r="J152">
            <v>-599435.20000000019</v>
          </cell>
          <cell r="K152">
            <v>0</v>
          </cell>
          <cell r="L152">
            <v>0</v>
          </cell>
          <cell r="M152">
            <v>0</v>
          </cell>
          <cell r="N152">
            <v>-2307992.96</v>
          </cell>
          <cell r="O152">
            <v>0</v>
          </cell>
          <cell r="P152">
            <v>0</v>
          </cell>
        </row>
        <row r="153">
          <cell r="A153">
            <v>37922</v>
          </cell>
          <cell r="B153">
            <v>38078</v>
          </cell>
          <cell r="C153" t="str">
            <v>CPS PHASE 1</v>
          </cell>
          <cell r="D153">
            <v>-193</v>
          </cell>
          <cell r="E153">
            <v>-67936</v>
          </cell>
          <cell r="F153">
            <v>1</v>
          </cell>
          <cell r="G153">
            <v>34.46</v>
          </cell>
          <cell r="H153">
            <v>34.46</v>
          </cell>
          <cell r="I153">
            <v>43.41</v>
          </cell>
          <cell r="J153">
            <v>-608027.19999999972</v>
          </cell>
          <cell r="K153">
            <v>0</v>
          </cell>
          <cell r="L153">
            <v>0</v>
          </cell>
          <cell r="M153">
            <v>0</v>
          </cell>
          <cell r="N153">
            <v>-2341074.56</v>
          </cell>
          <cell r="O153">
            <v>0</v>
          </cell>
          <cell r="P153">
            <v>0</v>
          </cell>
        </row>
        <row r="154">
          <cell r="A154">
            <v>37922</v>
          </cell>
          <cell r="B154">
            <v>38108</v>
          </cell>
          <cell r="C154" t="str">
            <v>CPS PHASE 1</v>
          </cell>
          <cell r="D154">
            <v>-191</v>
          </cell>
          <cell r="E154">
            <v>-61120</v>
          </cell>
          <cell r="F154">
            <v>1</v>
          </cell>
          <cell r="G154">
            <v>34.46</v>
          </cell>
          <cell r="H154">
            <v>34.46</v>
          </cell>
          <cell r="I154">
            <v>45.91</v>
          </cell>
          <cell r="J154">
            <v>-699823.99999999977</v>
          </cell>
          <cell r="K154">
            <v>0</v>
          </cell>
          <cell r="L154">
            <v>0</v>
          </cell>
          <cell r="M154">
            <v>0</v>
          </cell>
          <cell r="N154">
            <v>-2106195.2000000002</v>
          </cell>
          <cell r="O154">
            <v>0</v>
          </cell>
          <cell r="P154">
            <v>0</v>
          </cell>
        </row>
        <row r="155">
          <cell r="A155">
            <v>37922</v>
          </cell>
          <cell r="B155">
            <v>38139</v>
          </cell>
          <cell r="C155" t="str">
            <v>CPS PHASE 1</v>
          </cell>
          <cell r="D155">
            <v>-182</v>
          </cell>
          <cell r="E155">
            <v>-64064</v>
          </cell>
          <cell r="F155">
            <v>1</v>
          </cell>
          <cell r="G155">
            <v>34.46</v>
          </cell>
          <cell r="H155">
            <v>34.46</v>
          </cell>
          <cell r="I155">
            <v>46.534999999999997</v>
          </cell>
          <cell r="J155">
            <v>-773572.7999999997</v>
          </cell>
          <cell r="K155">
            <v>0</v>
          </cell>
          <cell r="L155">
            <v>0</v>
          </cell>
          <cell r="M155">
            <v>0</v>
          </cell>
          <cell r="N155">
            <v>-2207645.44</v>
          </cell>
          <cell r="O155">
            <v>0</v>
          </cell>
          <cell r="P155">
            <v>0</v>
          </cell>
        </row>
        <row r="156">
          <cell r="A156">
            <v>37922</v>
          </cell>
          <cell r="B156">
            <v>38169</v>
          </cell>
          <cell r="C156" t="str">
            <v>CPS PHASE 1</v>
          </cell>
          <cell r="D156">
            <v>-181</v>
          </cell>
          <cell r="E156">
            <v>-60816</v>
          </cell>
          <cell r="F156">
            <v>1</v>
          </cell>
          <cell r="G156">
            <v>34.46</v>
          </cell>
          <cell r="H156">
            <v>34.46</v>
          </cell>
          <cell r="I156">
            <v>52.66</v>
          </cell>
          <cell r="J156">
            <v>-1106851.1999999997</v>
          </cell>
          <cell r="K156">
            <v>0</v>
          </cell>
          <cell r="L156">
            <v>0</v>
          </cell>
          <cell r="M156">
            <v>0</v>
          </cell>
          <cell r="N156">
            <v>-2095719.36</v>
          </cell>
          <cell r="O156">
            <v>0</v>
          </cell>
          <cell r="P156">
            <v>0</v>
          </cell>
        </row>
        <row r="157">
          <cell r="A157">
            <v>37922</v>
          </cell>
          <cell r="B157">
            <v>38200</v>
          </cell>
          <cell r="C157" t="str">
            <v>CPS PHASE 1</v>
          </cell>
          <cell r="D157">
            <v>-180</v>
          </cell>
          <cell r="E157">
            <v>-63360</v>
          </cell>
          <cell r="F157">
            <v>1</v>
          </cell>
          <cell r="G157">
            <v>34.46</v>
          </cell>
          <cell r="H157">
            <v>34.46</v>
          </cell>
          <cell r="I157">
            <v>52.66</v>
          </cell>
          <cell r="J157">
            <v>-1153151.9999999998</v>
          </cell>
          <cell r="K157">
            <v>0</v>
          </cell>
          <cell r="L157">
            <v>0</v>
          </cell>
          <cell r="M157">
            <v>0</v>
          </cell>
          <cell r="N157">
            <v>-2183385.6</v>
          </cell>
          <cell r="O157">
            <v>0</v>
          </cell>
          <cell r="P157">
            <v>0</v>
          </cell>
        </row>
        <row r="158">
          <cell r="A158">
            <v>37922</v>
          </cell>
          <cell r="B158">
            <v>38231</v>
          </cell>
          <cell r="C158" t="str">
            <v>CPS PHASE 1</v>
          </cell>
          <cell r="D158">
            <v>55</v>
          </cell>
          <cell r="E158">
            <v>18480</v>
          </cell>
          <cell r="F158">
            <v>1</v>
          </cell>
          <cell r="G158">
            <v>34.46</v>
          </cell>
          <cell r="H158">
            <v>34.46</v>
          </cell>
          <cell r="I158">
            <v>44.66</v>
          </cell>
          <cell r="J158">
            <v>188495.99999999991</v>
          </cell>
          <cell r="K158">
            <v>0</v>
          </cell>
          <cell r="L158">
            <v>0</v>
          </cell>
          <cell r="M158">
            <v>0</v>
          </cell>
          <cell r="N158">
            <v>636820.80000000005</v>
          </cell>
          <cell r="O158">
            <v>0</v>
          </cell>
          <cell r="P158">
            <v>0</v>
          </cell>
        </row>
        <row r="159">
          <cell r="A159">
            <v>37922</v>
          </cell>
          <cell r="B159">
            <v>38261</v>
          </cell>
          <cell r="C159" t="str">
            <v>CPS PHASE 1</v>
          </cell>
          <cell r="D159">
            <v>43</v>
          </cell>
          <cell r="E159">
            <v>14448</v>
          </cell>
          <cell r="F159">
            <v>1</v>
          </cell>
          <cell r="G159">
            <v>34.46</v>
          </cell>
          <cell r="H159">
            <v>34.46</v>
          </cell>
          <cell r="I159">
            <v>41.91</v>
          </cell>
          <cell r="J159">
            <v>107637.59999999993</v>
          </cell>
          <cell r="K159">
            <v>0</v>
          </cell>
          <cell r="L159">
            <v>0</v>
          </cell>
          <cell r="M159">
            <v>0</v>
          </cell>
          <cell r="N159">
            <v>497878.08</v>
          </cell>
          <cell r="O159">
            <v>0</v>
          </cell>
          <cell r="P159">
            <v>0</v>
          </cell>
        </row>
        <row r="160">
          <cell r="A160">
            <v>37922</v>
          </cell>
          <cell r="B160">
            <v>38292</v>
          </cell>
          <cell r="C160" t="str">
            <v>CPS PHASE 1</v>
          </cell>
          <cell r="D160">
            <v>32</v>
          </cell>
          <cell r="E160">
            <v>10752</v>
          </cell>
          <cell r="F160">
            <v>1</v>
          </cell>
          <cell r="G160">
            <v>34.46</v>
          </cell>
          <cell r="H160">
            <v>34.46</v>
          </cell>
          <cell r="I160">
            <v>41.91</v>
          </cell>
          <cell r="J160">
            <v>80102.399999999951</v>
          </cell>
          <cell r="K160">
            <v>0</v>
          </cell>
          <cell r="L160">
            <v>0</v>
          </cell>
          <cell r="M160">
            <v>0</v>
          </cell>
          <cell r="N160">
            <v>370513.91999999998</v>
          </cell>
          <cell r="O160">
            <v>0</v>
          </cell>
          <cell r="P160">
            <v>0</v>
          </cell>
        </row>
        <row r="161">
          <cell r="A161">
            <v>37922</v>
          </cell>
          <cell r="B161">
            <v>38322</v>
          </cell>
          <cell r="C161" t="str">
            <v>CPS PHASE 1</v>
          </cell>
          <cell r="D161">
            <v>38</v>
          </cell>
          <cell r="E161">
            <v>13984</v>
          </cell>
          <cell r="F161">
            <v>1</v>
          </cell>
          <cell r="G161">
            <v>34.46</v>
          </cell>
          <cell r="H161">
            <v>34.46</v>
          </cell>
          <cell r="I161">
            <v>41.91</v>
          </cell>
          <cell r="J161">
            <v>104180.79999999994</v>
          </cell>
          <cell r="K161">
            <v>0</v>
          </cell>
          <cell r="L161">
            <v>0</v>
          </cell>
          <cell r="M161">
            <v>0</v>
          </cell>
          <cell r="N161">
            <v>481888.64</v>
          </cell>
          <cell r="O161">
            <v>0</v>
          </cell>
          <cell r="P161">
            <v>0</v>
          </cell>
        </row>
        <row r="162">
          <cell r="A162">
            <v>37888</v>
          </cell>
          <cell r="B162">
            <v>37895</v>
          </cell>
          <cell r="C162" t="str">
            <v>CPN.</v>
          </cell>
          <cell r="D162">
            <v>-45</v>
          </cell>
          <cell r="E162">
            <v>-16560</v>
          </cell>
          <cell r="F162">
            <v>1</v>
          </cell>
          <cell r="G162">
            <v>39.15</v>
          </cell>
          <cell r="H162">
            <v>39.15</v>
          </cell>
          <cell r="I162">
            <v>38.625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-648324</v>
          </cell>
          <cell r="O162">
            <v>0</v>
          </cell>
          <cell r="P162">
            <v>0</v>
          </cell>
        </row>
        <row r="166">
          <cell r="A166" t="str">
            <v>Trade Date</v>
          </cell>
          <cell r="B166" t="str">
            <v>Month</v>
          </cell>
          <cell r="C166" t="str">
            <v>Counterparty</v>
          </cell>
          <cell r="D166" t="str">
            <v>Quantity</v>
          </cell>
          <cell r="E166" t="str">
            <v>MWh</v>
          </cell>
          <cell r="F166" t="str">
            <v>Multiple</v>
          </cell>
          <cell r="G166" t="str">
            <v>Underlying</v>
          </cell>
          <cell r="H166" t="str">
            <v>Contract Price</v>
          </cell>
          <cell r="I166" t="str">
            <v>Market Price</v>
          </cell>
          <cell r="J166" t="str">
            <v>MTM</v>
          </cell>
          <cell r="K166" t="str">
            <v>NYMEX NG Exposure</v>
          </cell>
          <cell r="L166" t="str">
            <v>GD HH NG Exposure</v>
          </cell>
          <cell r="M166" t="str">
            <v>GD HSC NG Exposure</v>
          </cell>
          <cell r="N166" t="str">
            <v>Settlement</v>
          </cell>
        </row>
        <row r="167">
          <cell r="A167">
            <v>37924</v>
          </cell>
          <cell r="B167">
            <v>37926</v>
          </cell>
          <cell r="C167" t="str">
            <v>Morgan</v>
          </cell>
          <cell r="D167">
            <v>40</v>
          </cell>
          <cell r="E167">
            <v>7040</v>
          </cell>
          <cell r="F167">
            <v>1</v>
          </cell>
          <cell r="G167">
            <v>34.75</v>
          </cell>
          <cell r="H167">
            <v>34.75</v>
          </cell>
          <cell r="I167">
            <v>34.514000000000003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244640</v>
          </cell>
        </row>
        <row r="168">
          <cell r="A168">
            <v>36526</v>
          </cell>
          <cell r="B168">
            <v>37895</v>
          </cell>
          <cell r="C168" t="str">
            <v>CPS OPTION</v>
          </cell>
          <cell r="D168">
            <v>-250</v>
          </cell>
          <cell r="E168">
            <v>-32000</v>
          </cell>
          <cell r="F168">
            <v>1</v>
          </cell>
          <cell r="G168">
            <v>21.53</v>
          </cell>
          <cell r="H168">
            <v>21.53</v>
          </cell>
          <cell r="I168">
            <v>33.549999999999997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-688960</v>
          </cell>
        </row>
        <row r="169">
          <cell r="A169">
            <v>36526</v>
          </cell>
          <cell r="B169">
            <v>37926</v>
          </cell>
          <cell r="C169" t="str">
            <v>CPS OPTION</v>
          </cell>
          <cell r="D169">
            <v>-250</v>
          </cell>
          <cell r="E169">
            <v>-44000</v>
          </cell>
          <cell r="F169">
            <v>1</v>
          </cell>
          <cell r="G169">
            <v>21.53</v>
          </cell>
          <cell r="H169">
            <v>21.53</v>
          </cell>
          <cell r="I169">
            <v>34.514000000000003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-947320</v>
          </cell>
        </row>
        <row r="170">
          <cell r="A170">
            <v>36526</v>
          </cell>
          <cell r="B170">
            <v>37956</v>
          </cell>
          <cell r="C170" t="str">
            <v>CPS OPTION</v>
          </cell>
          <cell r="D170">
            <v>-250</v>
          </cell>
          <cell r="E170">
            <v>-36000</v>
          </cell>
          <cell r="F170">
            <v>1</v>
          </cell>
          <cell r="G170">
            <v>21.53</v>
          </cell>
          <cell r="H170">
            <v>21.53</v>
          </cell>
          <cell r="I170">
            <v>35.355200000000004</v>
          </cell>
          <cell r="J170">
            <v>-497707.20000000007</v>
          </cell>
          <cell r="K170">
            <v>0</v>
          </cell>
          <cell r="L170">
            <v>0</v>
          </cell>
          <cell r="M170">
            <v>0</v>
          </cell>
          <cell r="N170">
            <v>-775080</v>
          </cell>
        </row>
        <row r="171">
          <cell r="A171">
            <v>36526</v>
          </cell>
          <cell r="B171">
            <v>37895</v>
          </cell>
          <cell r="C171" t="str">
            <v>CPN OPTION</v>
          </cell>
          <cell r="D171">
            <v>250</v>
          </cell>
          <cell r="E171">
            <v>32000</v>
          </cell>
          <cell r="F171">
            <v>1</v>
          </cell>
          <cell r="G171">
            <v>21.53</v>
          </cell>
          <cell r="H171">
            <v>21.53</v>
          </cell>
          <cell r="I171">
            <v>33.549999999999997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688960</v>
          </cell>
        </row>
        <row r="172">
          <cell r="A172">
            <v>36526</v>
          </cell>
          <cell r="B172">
            <v>37926</v>
          </cell>
          <cell r="C172" t="str">
            <v>CPN OPTION</v>
          </cell>
          <cell r="D172">
            <v>250</v>
          </cell>
          <cell r="E172">
            <v>44000</v>
          </cell>
          <cell r="F172">
            <v>1</v>
          </cell>
          <cell r="G172">
            <v>21.53</v>
          </cell>
          <cell r="H172">
            <v>21.53</v>
          </cell>
          <cell r="I172">
            <v>34.514000000000003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947320</v>
          </cell>
        </row>
        <row r="173">
          <cell r="A173">
            <v>36526</v>
          </cell>
          <cell r="B173">
            <v>37956</v>
          </cell>
          <cell r="C173" t="str">
            <v>CPN OPTION</v>
          </cell>
          <cell r="D173">
            <v>250</v>
          </cell>
          <cell r="E173">
            <v>36000</v>
          </cell>
          <cell r="F173">
            <v>1</v>
          </cell>
          <cell r="G173">
            <v>21.53</v>
          </cell>
          <cell r="H173">
            <v>21.53</v>
          </cell>
          <cell r="I173">
            <v>35.355200000000004</v>
          </cell>
          <cell r="J173">
            <v>497707.20000000007</v>
          </cell>
          <cell r="K173">
            <v>0</v>
          </cell>
          <cell r="L173">
            <v>0</v>
          </cell>
          <cell r="M173">
            <v>0</v>
          </cell>
          <cell r="N173">
            <v>775080</v>
          </cell>
        </row>
        <row r="174">
          <cell r="A174">
            <v>36526</v>
          </cell>
          <cell r="B174">
            <v>37987</v>
          </cell>
          <cell r="C174" t="str">
            <v>CPN OPTION</v>
          </cell>
          <cell r="D174">
            <v>250</v>
          </cell>
          <cell r="E174">
            <v>40000</v>
          </cell>
          <cell r="F174">
            <v>1</v>
          </cell>
          <cell r="G174">
            <v>21.53</v>
          </cell>
          <cell r="H174">
            <v>21.53</v>
          </cell>
          <cell r="I174">
            <v>39.539600000000007</v>
          </cell>
          <cell r="J174">
            <v>720384.00000000023</v>
          </cell>
          <cell r="K174">
            <v>0</v>
          </cell>
          <cell r="L174">
            <v>0</v>
          </cell>
          <cell r="M174">
            <v>0</v>
          </cell>
          <cell r="N174">
            <v>861200</v>
          </cell>
        </row>
        <row r="175">
          <cell r="A175">
            <v>36526</v>
          </cell>
          <cell r="B175">
            <v>38018</v>
          </cell>
          <cell r="C175" t="str">
            <v>CPN OPTION</v>
          </cell>
          <cell r="D175">
            <v>250</v>
          </cell>
          <cell r="E175">
            <v>36000</v>
          </cell>
          <cell r="F175">
            <v>1</v>
          </cell>
          <cell r="G175">
            <v>21.53</v>
          </cell>
          <cell r="H175">
            <v>21.53</v>
          </cell>
          <cell r="I175">
            <v>39.538000000000004</v>
          </cell>
          <cell r="J175">
            <v>648288.00000000012</v>
          </cell>
          <cell r="K175">
            <v>0</v>
          </cell>
          <cell r="L175">
            <v>0</v>
          </cell>
          <cell r="M175">
            <v>0</v>
          </cell>
          <cell r="N175">
            <v>775080</v>
          </cell>
        </row>
        <row r="176">
          <cell r="A176">
            <v>36526</v>
          </cell>
          <cell r="B176">
            <v>38047</v>
          </cell>
          <cell r="C176" t="str">
            <v>CPN OPTION</v>
          </cell>
          <cell r="D176">
            <v>250</v>
          </cell>
          <cell r="E176">
            <v>32000</v>
          </cell>
          <cell r="F176">
            <v>1</v>
          </cell>
          <cell r="G176">
            <v>21.53</v>
          </cell>
          <cell r="H176">
            <v>21.53</v>
          </cell>
          <cell r="I176">
            <v>38.448</v>
          </cell>
          <cell r="J176">
            <v>541376</v>
          </cell>
          <cell r="K176">
            <v>0</v>
          </cell>
          <cell r="L176">
            <v>0</v>
          </cell>
          <cell r="M176">
            <v>0</v>
          </cell>
          <cell r="N176">
            <v>688960</v>
          </cell>
        </row>
        <row r="177">
          <cell r="A177">
            <v>36526</v>
          </cell>
          <cell r="B177">
            <v>38078</v>
          </cell>
          <cell r="C177" t="str">
            <v>CPN OPTION</v>
          </cell>
          <cell r="D177">
            <v>250</v>
          </cell>
          <cell r="E177">
            <v>32000</v>
          </cell>
          <cell r="F177">
            <v>1</v>
          </cell>
          <cell r="G177">
            <v>21.53</v>
          </cell>
          <cell r="H177">
            <v>21.53</v>
          </cell>
          <cell r="I177">
            <v>38.317760000000007</v>
          </cell>
          <cell r="J177">
            <v>537208.32000000018</v>
          </cell>
          <cell r="K177">
            <v>0</v>
          </cell>
          <cell r="L177">
            <v>0</v>
          </cell>
          <cell r="M177">
            <v>0</v>
          </cell>
          <cell r="N177">
            <v>688960</v>
          </cell>
        </row>
        <row r="178">
          <cell r="A178">
            <v>36526</v>
          </cell>
          <cell r="B178">
            <v>38108</v>
          </cell>
          <cell r="C178" t="str">
            <v>CPN OPTION</v>
          </cell>
          <cell r="D178">
            <v>250</v>
          </cell>
          <cell r="E178">
            <v>44000</v>
          </cell>
          <cell r="F178">
            <v>1</v>
          </cell>
          <cell r="G178">
            <v>21.53</v>
          </cell>
          <cell r="H178">
            <v>21.53</v>
          </cell>
          <cell r="I178">
            <v>40.676760000000009</v>
          </cell>
          <cell r="J178">
            <v>842457.44000000029</v>
          </cell>
          <cell r="K178">
            <v>0</v>
          </cell>
          <cell r="L178">
            <v>0</v>
          </cell>
          <cell r="M178">
            <v>0</v>
          </cell>
          <cell r="N178">
            <v>947320</v>
          </cell>
        </row>
        <row r="179">
          <cell r="A179">
            <v>36526</v>
          </cell>
          <cell r="B179">
            <v>38139</v>
          </cell>
          <cell r="C179" t="str">
            <v>CPN OPTION</v>
          </cell>
          <cell r="D179">
            <v>250</v>
          </cell>
          <cell r="E179">
            <v>32000</v>
          </cell>
          <cell r="F179">
            <v>1</v>
          </cell>
          <cell r="G179">
            <v>21.53</v>
          </cell>
          <cell r="H179">
            <v>21.53</v>
          </cell>
          <cell r="I179">
            <v>40.682519999999997</v>
          </cell>
          <cell r="J179">
            <v>612880.6399999999</v>
          </cell>
          <cell r="K179">
            <v>0</v>
          </cell>
          <cell r="L179">
            <v>0</v>
          </cell>
          <cell r="M179">
            <v>0</v>
          </cell>
          <cell r="N179">
            <v>688960</v>
          </cell>
        </row>
        <row r="180">
          <cell r="A180">
            <v>36526</v>
          </cell>
          <cell r="B180">
            <v>38169</v>
          </cell>
          <cell r="C180" t="str">
            <v>CPN OPTION</v>
          </cell>
          <cell r="D180">
            <v>250</v>
          </cell>
          <cell r="E180">
            <v>40000</v>
          </cell>
          <cell r="F180">
            <v>1</v>
          </cell>
          <cell r="G180">
            <v>21.53</v>
          </cell>
          <cell r="H180">
            <v>21.53</v>
          </cell>
          <cell r="I180">
            <v>43.313279999999999</v>
          </cell>
          <cell r="J180">
            <v>871331.2</v>
          </cell>
          <cell r="K180">
            <v>0</v>
          </cell>
          <cell r="L180">
            <v>0</v>
          </cell>
          <cell r="M180">
            <v>0</v>
          </cell>
          <cell r="N180">
            <v>861200</v>
          </cell>
        </row>
        <row r="181">
          <cell r="A181">
            <v>36526</v>
          </cell>
          <cell r="B181">
            <v>38200</v>
          </cell>
          <cell r="C181" t="str">
            <v>CPN OPTION</v>
          </cell>
          <cell r="D181">
            <v>250</v>
          </cell>
          <cell r="E181">
            <v>36000</v>
          </cell>
          <cell r="F181">
            <v>1</v>
          </cell>
          <cell r="G181">
            <v>21.53</v>
          </cell>
          <cell r="H181">
            <v>21.53</v>
          </cell>
          <cell r="I181">
            <v>43.318720000000006</v>
          </cell>
          <cell r="J181">
            <v>784393.92000000016</v>
          </cell>
          <cell r="K181">
            <v>0</v>
          </cell>
          <cell r="L181">
            <v>0</v>
          </cell>
          <cell r="M181">
            <v>0</v>
          </cell>
          <cell r="N181">
            <v>775080</v>
          </cell>
        </row>
        <row r="182">
          <cell r="A182" t="str">
            <v>potential</v>
          </cell>
          <cell r="B182">
            <v>37987</v>
          </cell>
          <cell r="C182" t="str">
            <v>CPS CAPP</v>
          </cell>
          <cell r="D182">
            <v>0</v>
          </cell>
          <cell r="E182">
            <v>0</v>
          </cell>
          <cell r="F182">
            <v>1</v>
          </cell>
          <cell r="G182">
            <v>38.199399999999997</v>
          </cell>
          <cell r="H182">
            <v>38.199399999999997</v>
          </cell>
          <cell r="I182">
            <v>39.539600000000007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 t="str">
            <v>potential</v>
          </cell>
          <cell r="B183">
            <v>38018</v>
          </cell>
          <cell r="C183" t="str">
            <v>CPS CAPP</v>
          </cell>
          <cell r="D183">
            <v>0</v>
          </cell>
          <cell r="E183">
            <v>0</v>
          </cell>
          <cell r="F183">
            <v>1</v>
          </cell>
          <cell r="G183">
            <v>38.2042</v>
          </cell>
          <cell r="H183">
            <v>38.2042</v>
          </cell>
          <cell r="I183">
            <v>39.538000000000004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 t="str">
            <v>potential</v>
          </cell>
          <cell r="B184">
            <v>38047</v>
          </cell>
          <cell r="C184" t="str">
            <v>CPS CAPP</v>
          </cell>
          <cell r="D184">
            <v>0</v>
          </cell>
          <cell r="E184">
            <v>0</v>
          </cell>
          <cell r="F184">
            <v>1</v>
          </cell>
          <cell r="G184">
            <v>38.305200000000006</v>
          </cell>
          <cell r="H184">
            <v>38.305200000000006</v>
          </cell>
          <cell r="I184">
            <v>38.448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 t="str">
            <v>potential</v>
          </cell>
          <cell r="B185">
            <v>38078</v>
          </cell>
          <cell r="C185" t="str">
            <v>CPS CAPP</v>
          </cell>
          <cell r="D185">
            <v>0</v>
          </cell>
          <cell r="E185">
            <v>0</v>
          </cell>
          <cell r="F185">
            <v>1</v>
          </cell>
          <cell r="G185">
            <v>38.220399999999998</v>
          </cell>
          <cell r="H185">
            <v>38.220399999999998</v>
          </cell>
          <cell r="I185">
            <v>38.317760000000007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 t="str">
            <v>potential</v>
          </cell>
          <cell r="B186">
            <v>38108</v>
          </cell>
          <cell r="C186" t="str">
            <v>CPS CAPP</v>
          </cell>
          <cell r="D186">
            <v>0</v>
          </cell>
          <cell r="E186">
            <v>0</v>
          </cell>
          <cell r="F186">
            <v>1</v>
          </cell>
          <cell r="G186">
            <v>40.340599999999995</v>
          </cell>
          <cell r="H186">
            <v>40.340599999999995</v>
          </cell>
          <cell r="I186">
            <v>40.676760000000009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potential</v>
          </cell>
          <cell r="B187">
            <v>38139</v>
          </cell>
          <cell r="C187" t="str">
            <v>CPS CAPP</v>
          </cell>
          <cell r="D187">
            <v>0</v>
          </cell>
          <cell r="E187">
            <v>0</v>
          </cell>
          <cell r="F187">
            <v>1</v>
          </cell>
          <cell r="G187">
            <v>40.845400000000005</v>
          </cell>
          <cell r="H187">
            <v>40.845400000000005</v>
          </cell>
          <cell r="I187">
            <v>40.682519999999997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 t="str">
            <v>potential</v>
          </cell>
          <cell r="B188">
            <v>38169</v>
          </cell>
          <cell r="C188" t="str">
            <v>CPS CAPP</v>
          </cell>
          <cell r="D188">
            <v>0</v>
          </cell>
          <cell r="E188">
            <v>0</v>
          </cell>
          <cell r="F188">
            <v>1</v>
          </cell>
          <cell r="G188">
            <v>42.850200000000001</v>
          </cell>
          <cell r="H188">
            <v>42.850200000000001</v>
          </cell>
          <cell r="I188">
            <v>43.313279999999999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potential</v>
          </cell>
          <cell r="B189">
            <v>38200</v>
          </cell>
          <cell r="C189" t="str">
            <v>CPS CAPP</v>
          </cell>
          <cell r="D189">
            <v>0</v>
          </cell>
          <cell r="E189">
            <v>0</v>
          </cell>
          <cell r="F189">
            <v>1</v>
          </cell>
          <cell r="G189">
            <v>42.850200000000001</v>
          </cell>
          <cell r="H189">
            <v>42.850200000000001</v>
          </cell>
          <cell r="I189">
            <v>43.318720000000006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>potential</v>
          </cell>
          <cell r="B190">
            <v>38231</v>
          </cell>
          <cell r="C190" t="str">
            <v>CPS CAPP</v>
          </cell>
          <cell r="D190">
            <v>0</v>
          </cell>
          <cell r="E190">
            <v>0</v>
          </cell>
          <cell r="F190">
            <v>1</v>
          </cell>
          <cell r="G190">
            <v>38.721359999999997</v>
          </cell>
          <cell r="H190">
            <v>38.721359999999997</v>
          </cell>
          <cell r="I190">
            <v>39.315519999999999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 t="str">
            <v>potential</v>
          </cell>
          <cell r="B191">
            <v>38261</v>
          </cell>
          <cell r="C191" t="str">
            <v>CPS CAPP</v>
          </cell>
          <cell r="D191">
            <v>0</v>
          </cell>
          <cell r="E191">
            <v>0</v>
          </cell>
          <cell r="F191">
            <v>1</v>
          </cell>
          <cell r="G191">
            <v>37.603400000000001</v>
          </cell>
          <cell r="H191">
            <v>37.603400000000001</v>
          </cell>
          <cell r="I191">
            <v>37.816159999999996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potential</v>
          </cell>
          <cell r="B192">
            <v>38292</v>
          </cell>
          <cell r="C192" t="str">
            <v>CPS CAPP</v>
          </cell>
          <cell r="D192">
            <v>0</v>
          </cell>
          <cell r="E192">
            <v>0</v>
          </cell>
          <cell r="F192">
            <v>1</v>
          </cell>
          <cell r="G192">
            <v>37.661000000000001</v>
          </cell>
          <cell r="H192">
            <v>37.661000000000001</v>
          </cell>
          <cell r="I192">
            <v>37.864800000000002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potential</v>
          </cell>
          <cell r="B193">
            <v>38322</v>
          </cell>
          <cell r="C193" t="str">
            <v>CPS CAPP</v>
          </cell>
          <cell r="D193">
            <v>0</v>
          </cell>
          <cell r="E193">
            <v>0</v>
          </cell>
          <cell r="F193">
            <v>1</v>
          </cell>
          <cell r="G193">
            <v>37.721800000000002</v>
          </cell>
          <cell r="H193">
            <v>37.721800000000002</v>
          </cell>
          <cell r="I193">
            <v>37.9176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potential</v>
          </cell>
          <cell r="B194">
            <v>38353</v>
          </cell>
          <cell r="C194" t="str">
            <v>CPS COMP</v>
          </cell>
          <cell r="D194">
            <v>0</v>
          </cell>
          <cell r="E194">
            <v>0</v>
          </cell>
          <cell r="F194">
            <v>1</v>
          </cell>
          <cell r="G194">
            <v>40.21565987804879</v>
          </cell>
          <cell r="H194">
            <v>40.21565987804879</v>
          </cell>
          <cell r="I194">
            <v>39.348150000000004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potential</v>
          </cell>
          <cell r="B195">
            <v>38384</v>
          </cell>
          <cell r="C195" t="str">
            <v>CPS COMP</v>
          </cell>
          <cell r="D195">
            <v>0</v>
          </cell>
          <cell r="E195">
            <v>0</v>
          </cell>
          <cell r="F195">
            <v>1</v>
          </cell>
          <cell r="G195">
            <v>39.963675744680863</v>
          </cell>
          <cell r="H195">
            <v>39.963675744680863</v>
          </cell>
          <cell r="I195">
            <v>39.057772511848341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potential</v>
          </cell>
          <cell r="B196">
            <v>38412</v>
          </cell>
          <cell r="C196" t="str">
            <v>CPS COMP</v>
          </cell>
          <cell r="D196">
            <v>0</v>
          </cell>
          <cell r="E196">
            <v>0</v>
          </cell>
          <cell r="F196">
            <v>1</v>
          </cell>
          <cell r="G196">
            <v>39.522504855967085</v>
          </cell>
          <cell r="H196">
            <v>39.522504855967085</v>
          </cell>
          <cell r="I196">
            <v>37.830007766990292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 t="str">
            <v>potential</v>
          </cell>
          <cell r="B197">
            <v>38443</v>
          </cell>
          <cell r="C197" t="str">
            <v>CPS COMP</v>
          </cell>
          <cell r="D197">
            <v>0</v>
          </cell>
          <cell r="E197">
            <v>0</v>
          </cell>
          <cell r="F197">
            <v>1</v>
          </cell>
          <cell r="G197">
            <v>38.722771099020676</v>
          </cell>
          <cell r="H197">
            <v>38.722771099020676</v>
          </cell>
          <cell r="I197">
            <v>37.847983301707785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potential</v>
          </cell>
          <cell r="B198">
            <v>38473</v>
          </cell>
          <cell r="C198" t="str">
            <v>CPS COMP</v>
          </cell>
          <cell r="D198">
            <v>0</v>
          </cell>
          <cell r="E198">
            <v>0</v>
          </cell>
          <cell r="F198">
            <v>1</v>
          </cell>
          <cell r="G198">
            <v>40.176671868623274</v>
          </cell>
          <cell r="H198">
            <v>40.176671868623274</v>
          </cell>
          <cell r="I198">
            <v>39.45179228234776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>potential</v>
          </cell>
          <cell r="B199">
            <v>38504</v>
          </cell>
          <cell r="C199" t="str">
            <v>CPS COMP</v>
          </cell>
          <cell r="D199">
            <v>0</v>
          </cell>
          <cell r="E199">
            <v>0</v>
          </cell>
          <cell r="F199">
            <v>1</v>
          </cell>
          <cell r="G199">
            <v>41.191328404392138</v>
          </cell>
          <cell r="H199">
            <v>41.191328404392138</v>
          </cell>
          <cell r="I199">
            <v>40.744504660272867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potential</v>
          </cell>
          <cell r="B200">
            <v>38534</v>
          </cell>
          <cell r="C200" t="str">
            <v>CPS COMP</v>
          </cell>
          <cell r="D200">
            <v>0</v>
          </cell>
          <cell r="E200">
            <v>0</v>
          </cell>
          <cell r="F200">
            <v>1</v>
          </cell>
          <cell r="G200">
            <v>35.144397011739599</v>
          </cell>
          <cell r="H200">
            <v>35.144397011739599</v>
          </cell>
          <cell r="I200">
            <v>35.580683030949842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>potential</v>
          </cell>
          <cell r="B201">
            <v>38565</v>
          </cell>
          <cell r="C201" t="str">
            <v>CPS COMP</v>
          </cell>
          <cell r="D201">
            <v>0</v>
          </cell>
          <cell r="E201">
            <v>0</v>
          </cell>
          <cell r="F201">
            <v>1</v>
          </cell>
          <cell r="G201">
            <v>32.185786802030456</v>
          </cell>
          <cell r="H201">
            <v>32.185786802030456</v>
          </cell>
          <cell r="I201">
            <v>32.612182741116754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>potential</v>
          </cell>
          <cell r="B202">
            <v>38596</v>
          </cell>
          <cell r="C202" t="str">
            <v>CPS COMP</v>
          </cell>
          <cell r="D202">
            <v>0</v>
          </cell>
          <cell r="E202">
            <v>0</v>
          </cell>
          <cell r="F202">
            <v>1</v>
          </cell>
          <cell r="G202">
            <v>23.075744680851063</v>
          </cell>
          <cell r="H202">
            <v>23.075744680851063</v>
          </cell>
          <cell r="I202">
            <v>23.371914893617017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potential</v>
          </cell>
          <cell r="B203">
            <v>38626</v>
          </cell>
          <cell r="C203" t="str">
            <v>CPS COMP</v>
          </cell>
          <cell r="D203">
            <v>0</v>
          </cell>
          <cell r="E203">
            <v>0</v>
          </cell>
          <cell r="F203">
            <v>1</v>
          </cell>
          <cell r="G203">
            <v>24.208826479438315</v>
          </cell>
          <cell r="H203">
            <v>24.208826479438315</v>
          </cell>
          <cell r="I203">
            <v>24.463991975927783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potential</v>
          </cell>
          <cell r="B204">
            <v>38657</v>
          </cell>
          <cell r="C204" t="str">
            <v>CPS COMP</v>
          </cell>
          <cell r="D204">
            <v>0</v>
          </cell>
          <cell r="E204">
            <v>0</v>
          </cell>
          <cell r="F204">
            <v>1</v>
          </cell>
          <cell r="G204">
            <v>28.6890134529148</v>
          </cell>
          <cell r="H204">
            <v>28.6890134529148</v>
          </cell>
          <cell r="I204">
            <v>28.162622950819671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 t="str">
            <v>potential</v>
          </cell>
          <cell r="B205">
            <v>38687</v>
          </cell>
          <cell r="C205" t="str">
            <v>CPS COMP</v>
          </cell>
          <cell r="D205">
            <v>0</v>
          </cell>
          <cell r="E205">
            <v>0</v>
          </cell>
          <cell r="F205">
            <v>1</v>
          </cell>
          <cell r="G205">
            <v>28.905882352941177</v>
          </cell>
          <cell r="H205">
            <v>28.905882352941177</v>
          </cell>
          <cell r="I205">
            <v>29.039506172839502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 t="str">
            <v>potential</v>
          </cell>
          <cell r="B206">
            <v>38718</v>
          </cell>
          <cell r="C206" t="str">
            <v>CPS COMP</v>
          </cell>
          <cell r="D206">
            <v>0</v>
          </cell>
          <cell r="E206">
            <v>0</v>
          </cell>
          <cell r="F206">
            <v>1</v>
          </cell>
          <cell r="G206">
            <v>29.761280487804882</v>
          </cell>
          <cell r="H206">
            <v>29.761280487804882</v>
          </cell>
          <cell r="I206">
            <v>28.71022727272727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 t="str">
            <v>potential</v>
          </cell>
          <cell r="B207">
            <v>38749</v>
          </cell>
          <cell r="C207" t="str">
            <v>CPS COMP</v>
          </cell>
          <cell r="D207">
            <v>0</v>
          </cell>
          <cell r="E207">
            <v>0</v>
          </cell>
          <cell r="F207">
            <v>1</v>
          </cell>
          <cell r="G207">
            <v>29.433738601823713</v>
          </cell>
          <cell r="H207">
            <v>29.433738601823713</v>
          </cell>
          <cell r="I207">
            <v>28.538388625592411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 t="str">
            <v>potential</v>
          </cell>
          <cell r="B208">
            <v>38777</v>
          </cell>
          <cell r="C208" t="str">
            <v>CPS COMP</v>
          </cell>
          <cell r="D208">
            <v>0</v>
          </cell>
          <cell r="E208">
            <v>0</v>
          </cell>
          <cell r="F208">
            <v>1</v>
          </cell>
          <cell r="G208">
            <v>30.267798353909466</v>
          </cell>
          <cell r="H208">
            <v>30.267798353909466</v>
          </cell>
          <cell r="I208">
            <v>27.913300970873784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>potential</v>
          </cell>
          <cell r="B209">
            <v>38808</v>
          </cell>
          <cell r="C209" t="str">
            <v>CPS COMP</v>
          </cell>
          <cell r="D209">
            <v>0</v>
          </cell>
          <cell r="E209">
            <v>0</v>
          </cell>
          <cell r="F209">
            <v>1</v>
          </cell>
          <cell r="G209">
            <v>30.254406964091405</v>
          </cell>
          <cell r="H209">
            <v>30.254406964091405</v>
          </cell>
          <cell r="I209">
            <v>28.442652329749105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 t="str">
            <v>potential</v>
          </cell>
          <cell r="B210">
            <v>38838</v>
          </cell>
          <cell r="C210" t="str">
            <v>CPS COMP</v>
          </cell>
          <cell r="D210">
            <v>0</v>
          </cell>
          <cell r="E210">
            <v>0</v>
          </cell>
          <cell r="F210">
            <v>1</v>
          </cell>
          <cell r="G210">
            <v>30.669600158274804</v>
          </cell>
          <cell r="H210">
            <v>30.669600158274804</v>
          </cell>
          <cell r="I210">
            <v>30.035371763172524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 t="str">
            <v>potential</v>
          </cell>
          <cell r="B211">
            <v>38869</v>
          </cell>
          <cell r="C211" t="str">
            <v>CPS COMP</v>
          </cell>
          <cell r="D211">
            <v>0</v>
          </cell>
          <cell r="E211">
            <v>0</v>
          </cell>
          <cell r="F211">
            <v>1</v>
          </cell>
          <cell r="G211">
            <v>31.646727272727272</v>
          </cell>
          <cell r="H211">
            <v>31.646727272727272</v>
          </cell>
          <cell r="I211">
            <v>32.001272727272728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 t="str">
            <v>potential</v>
          </cell>
          <cell r="B212">
            <v>38899</v>
          </cell>
          <cell r="C212" t="str">
            <v>CPS COMP</v>
          </cell>
          <cell r="D212">
            <v>0</v>
          </cell>
          <cell r="E212">
            <v>0</v>
          </cell>
          <cell r="F212">
            <v>1</v>
          </cell>
          <cell r="G212">
            <v>34.809391675560299</v>
          </cell>
          <cell r="H212">
            <v>34.809391675560299</v>
          </cell>
          <cell r="I212">
            <v>35.276840981856992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 t="str">
            <v>potential</v>
          </cell>
          <cell r="B213">
            <v>38930</v>
          </cell>
          <cell r="C213" t="str">
            <v>CPS COMP</v>
          </cell>
          <cell r="D213">
            <v>0</v>
          </cell>
          <cell r="E213">
            <v>0</v>
          </cell>
          <cell r="F213">
            <v>1</v>
          </cell>
          <cell r="G213">
            <v>31.858883248730962</v>
          </cell>
          <cell r="H213">
            <v>31.858883248730962</v>
          </cell>
          <cell r="I213">
            <v>32.292385786802029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 t="str">
            <v>potential</v>
          </cell>
          <cell r="B214">
            <v>38961</v>
          </cell>
          <cell r="C214" t="str">
            <v>CPS COMP</v>
          </cell>
          <cell r="D214">
            <v>0</v>
          </cell>
          <cell r="E214">
            <v>0</v>
          </cell>
          <cell r="F214">
            <v>1</v>
          </cell>
          <cell r="G214">
            <v>22.825531914893613</v>
          </cell>
          <cell r="H214">
            <v>22.825531914893613</v>
          </cell>
          <cell r="I214">
            <v>23.203404255319143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 t="str">
            <v>potential</v>
          </cell>
          <cell r="B215">
            <v>38991</v>
          </cell>
          <cell r="C215" t="str">
            <v>CPS COMP</v>
          </cell>
          <cell r="D215">
            <v>0</v>
          </cell>
          <cell r="E215">
            <v>0</v>
          </cell>
          <cell r="F215">
            <v>1</v>
          </cell>
          <cell r="G215">
            <v>23.90581745235707</v>
          </cell>
          <cell r="H215">
            <v>23.90581745235707</v>
          </cell>
          <cell r="I215">
            <v>24.394884653961888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 t="str">
            <v>potential</v>
          </cell>
          <cell r="B216">
            <v>39022</v>
          </cell>
          <cell r="C216" t="str">
            <v>CPS COMP</v>
          </cell>
          <cell r="D216">
            <v>0</v>
          </cell>
          <cell r="E216">
            <v>0</v>
          </cell>
          <cell r="F216">
            <v>1</v>
          </cell>
          <cell r="G216">
            <v>28.440807174887894</v>
          </cell>
          <cell r="H216">
            <v>28.440807174887894</v>
          </cell>
          <cell r="I216">
            <v>28.150819672131142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potential</v>
          </cell>
          <cell r="B217">
            <v>39052</v>
          </cell>
          <cell r="C217" t="str">
            <v>CPS COMP</v>
          </cell>
          <cell r="D217">
            <v>0</v>
          </cell>
          <cell r="E217">
            <v>0</v>
          </cell>
          <cell r="F217">
            <v>1</v>
          </cell>
          <cell r="G217">
            <v>28.576470588235296</v>
          </cell>
          <cell r="H217">
            <v>28.576470588235296</v>
          </cell>
          <cell r="I217">
            <v>28.969135802469136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37922</v>
          </cell>
          <cell r="B218">
            <v>37987</v>
          </cell>
          <cell r="C218" t="str">
            <v>CPS PHASE 1</v>
          </cell>
          <cell r="D218">
            <v>-160</v>
          </cell>
          <cell r="E218">
            <v>-25600</v>
          </cell>
          <cell r="F218">
            <v>1</v>
          </cell>
          <cell r="G218">
            <v>34.46</v>
          </cell>
          <cell r="H218">
            <v>34.46</v>
          </cell>
          <cell r="I218">
            <v>39.539600000000007</v>
          </cell>
          <cell r="J218">
            <v>-130037.76000000015</v>
          </cell>
          <cell r="K218">
            <v>0</v>
          </cell>
          <cell r="L218">
            <v>0</v>
          </cell>
          <cell r="M218">
            <v>0</v>
          </cell>
          <cell r="N218">
            <v>-882176</v>
          </cell>
        </row>
        <row r="219">
          <cell r="A219">
            <v>37922</v>
          </cell>
          <cell r="B219">
            <v>38018</v>
          </cell>
          <cell r="C219" t="str">
            <v>CPS PHASE 1</v>
          </cell>
          <cell r="D219">
            <v>-140</v>
          </cell>
          <cell r="E219">
            <v>-20160</v>
          </cell>
          <cell r="F219">
            <v>1</v>
          </cell>
          <cell r="G219">
            <v>34.46</v>
          </cell>
          <cell r="H219">
            <v>34.46</v>
          </cell>
          <cell r="I219">
            <v>39.538000000000004</v>
          </cell>
          <cell r="J219">
            <v>-102372.48000000005</v>
          </cell>
          <cell r="K219">
            <v>0</v>
          </cell>
          <cell r="L219">
            <v>0</v>
          </cell>
          <cell r="M219">
            <v>0</v>
          </cell>
          <cell r="N219">
            <v>-694713.6</v>
          </cell>
        </row>
        <row r="220">
          <cell r="A220">
            <v>37922</v>
          </cell>
          <cell r="B220">
            <v>38047</v>
          </cell>
          <cell r="C220" t="str">
            <v>CPS PHASE 1</v>
          </cell>
          <cell r="D220">
            <v>-192</v>
          </cell>
          <cell r="E220">
            <v>-24576</v>
          </cell>
          <cell r="F220">
            <v>1</v>
          </cell>
          <cell r="G220">
            <v>34.46</v>
          </cell>
          <cell r="H220">
            <v>34.46</v>
          </cell>
          <cell r="I220">
            <v>38.448</v>
          </cell>
          <cell r="J220">
            <v>-98009.087999999989</v>
          </cell>
          <cell r="K220">
            <v>0</v>
          </cell>
          <cell r="L220">
            <v>0</v>
          </cell>
          <cell r="M220">
            <v>0</v>
          </cell>
          <cell r="N220">
            <v>-846888.95999999996</v>
          </cell>
        </row>
        <row r="221">
          <cell r="A221">
            <v>37922</v>
          </cell>
          <cell r="B221">
            <v>38078</v>
          </cell>
          <cell r="C221" t="str">
            <v>CPS PHASE 1</v>
          </cell>
          <cell r="D221">
            <v>-199</v>
          </cell>
          <cell r="E221">
            <v>-25472</v>
          </cell>
          <cell r="F221">
            <v>1</v>
          </cell>
          <cell r="G221">
            <v>34.46</v>
          </cell>
          <cell r="H221">
            <v>34.46</v>
          </cell>
          <cell r="I221">
            <v>38.317760000000007</v>
          </cell>
          <cell r="J221">
            <v>-98264.86272000015</v>
          </cell>
          <cell r="K221">
            <v>0</v>
          </cell>
          <cell r="L221">
            <v>0</v>
          </cell>
          <cell r="M221">
            <v>0</v>
          </cell>
          <cell r="N221">
            <v>-877765.12</v>
          </cell>
        </row>
        <row r="222">
          <cell r="A222">
            <v>37922</v>
          </cell>
          <cell r="B222">
            <v>38108</v>
          </cell>
          <cell r="C222" t="str">
            <v>CPS PHASE 1</v>
          </cell>
          <cell r="D222">
            <v>-196</v>
          </cell>
          <cell r="E222">
            <v>-34496</v>
          </cell>
          <cell r="F222">
            <v>1</v>
          </cell>
          <cell r="G222">
            <v>34.46</v>
          </cell>
          <cell r="H222">
            <v>34.46</v>
          </cell>
          <cell r="I222">
            <v>40.676760000000009</v>
          </cell>
          <cell r="J222">
            <v>-214453.35296000028</v>
          </cell>
          <cell r="K222">
            <v>0</v>
          </cell>
          <cell r="L222">
            <v>0</v>
          </cell>
          <cell r="M222">
            <v>0</v>
          </cell>
          <cell r="N222">
            <v>-1188732.1599999999</v>
          </cell>
        </row>
        <row r="223">
          <cell r="A223">
            <v>37922</v>
          </cell>
          <cell r="B223">
            <v>38139</v>
          </cell>
          <cell r="C223" t="str">
            <v>CPS PHASE 1</v>
          </cell>
          <cell r="D223">
            <v>-186</v>
          </cell>
          <cell r="E223">
            <v>-23808</v>
          </cell>
          <cell r="F223">
            <v>1</v>
          </cell>
          <cell r="G223">
            <v>34.46</v>
          </cell>
          <cell r="H223">
            <v>34.46</v>
          </cell>
          <cell r="I223">
            <v>40.682519999999997</v>
          </cell>
          <cell r="J223">
            <v>-148145.7561599999</v>
          </cell>
          <cell r="K223">
            <v>0</v>
          </cell>
          <cell r="L223">
            <v>0</v>
          </cell>
          <cell r="M223">
            <v>0</v>
          </cell>
          <cell r="N223">
            <v>-820423.68000000005</v>
          </cell>
        </row>
        <row r="224">
          <cell r="A224">
            <v>37922</v>
          </cell>
          <cell r="B224">
            <v>38169</v>
          </cell>
          <cell r="C224" t="str">
            <v>CPS PHASE 1</v>
          </cell>
          <cell r="D224">
            <v>-187</v>
          </cell>
          <cell r="E224">
            <v>-29920</v>
          </cell>
          <cell r="F224">
            <v>1</v>
          </cell>
          <cell r="G224">
            <v>34.46</v>
          </cell>
          <cell r="H224">
            <v>34.46</v>
          </cell>
          <cell r="I224">
            <v>43.313279999999999</v>
          </cell>
          <cell r="J224">
            <v>-264890.13759999996</v>
          </cell>
          <cell r="K224">
            <v>0</v>
          </cell>
          <cell r="L224">
            <v>0</v>
          </cell>
          <cell r="M224">
            <v>0</v>
          </cell>
          <cell r="N224">
            <v>-1031043.2000000001</v>
          </cell>
        </row>
        <row r="225">
          <cell r="A225">
            <v>37922</v>
          </cell>
          <cell r="B225">
            <v>38200</v>
          </cell>
          <cell r="C225" t="str">
            <v>CPS PHASE 1</v>
          </cell>
          <cell r="D225">
            <v>-186</v>
          </cell>
          <cell r="E225">
            <v>-26784</v>
          </cell>
          <cell r="F225">
            <v>1</v>
          </cell>
          <cell r="G225">
            <v>34.46</v>
          </cell>
          <cell r="H225">
            <v>34.46</v>
          </cell>
          <cell r="I225">
            <v>43.318720000000006</v>
          </cell>
          <cell r="J225">
            <v>-237271.95648000014</v>
          </cell>
          <cell r="K225">
            <v>0</v>
          </cell>
          <cell r="L225">
            <v>0</v>
          </cell>
          <cell r="M225">
            <v>0</v>
          </cell>
          <cell r="N225">
            <v>-922976.64</v>
          </cell>
        </row>
        <row r="226">
          <cell r="A226">
            <v>37922</v>
          </cell>
          <cell r="B226">
            <v>38231</v>
          </cell>
          <cell r="C226" t="str">
            <v>CPS PHASE 1</v>
          </cell>
          <cell r="D226">
            <v>49</v>
          </cell>
          <cell r="E226">
            <v>7056</v>
          </cell>
          <cell r="F226">
            <v>1</v>
          </cell>
          <cell r="G226">
            <v>34.46</v>
          </cell>
          <cell r="H226">
            <v>34.46</v>
          </cell>
          <cell r="I226">
            <v>39.315519999999999</v>
          </cell>
          <cell r="J226">
            <v>34260.549119999989</v>
          </cell>
          <cell r="K226">
            <v>0</v>
          </cell>
          <cell r="L226">
            <v>0</v>
          </cell>
          <cell r="M226">
            <v>0</v>
          </cell>
          <cell r="N226">
            <v>243149.76</v>
          </cell>
        </row>
        <row r="227">
          <cell r="A227">
            <v>37922</v>
          </cell>
          <cell r="B227">
            <v>38261</v>
          </cell>
          <cell r="C227" t="str">
            <v>CPS PHASE 1</v>
          </cell>
          <cell r="D227">
            <v>43</v>
          </cell>
          <cell r="E227">
            <v>6880</v>
          </cell>
          <cell r="F227">
            <v>1</v>
          </cell>
          <cell r="G227">
            <v>34.46</v>
          </cell>
          <cell r="H227">
            <v>34.46</v>
          </cell>
          <cell r="I227">
            <v>37.816159999999996</v>
          </cell>
          <cell r="J227">
            <v>23090.38079999997</v>
          </cell>
          <cell r="K227">
            <v>0</v>
          </cell>
          <cell r="L227">
            <v>0</v>
          </cell>
          <cell r="M227">
            <v>0</v>
          </cell>
          <cell r="N227">
            <v>237084.80000000002</v>
          </cell>
        </row>
        <row r="228">
          <cell r="A228">
            <v>37922</v>
          </cell>
          <cell r="B228">
            <v>38292</v>
          </cell>
          <cell r="C228" t="str">
            <v>CPS PHASE 1</v>
          </cell>
          <cell r="D228">
            <v>72</v>
          </cell>
          <cell r="E228">
            <v>10368</v>
          </cell>
          <cell r="F228">
            <v>1</v>
          </cell>
          <cell r="G228">
            <v>34.46</v>
          </cell>
          <cell r="H228">
            <v>34.46</v>
          </cell>
          <cell r="I228">
            <v>37.864800000000002</v>
          </cell>
          <cell r="J228">
            <v>35300.966400000019</v>
          </cell>
          <cell r="K228">
            <v>0</v>
          </cell>
          <cell r="L228">
            <v>0</v>
          </cell>
          <cell r="M228">
            <v>0</v>
          </cell>
          <cell r="N228">
            <v>357281.28000000003</v>
          </cell>
        </row>
        <row r="229">
          <cell r="A229">
            <v>37922</v>
          </cell>
          <cell r="B229">
            <v>38322</v>
          </cell>
          <cell r="C229" t="str">
            <v>CPS PHASE 1</v>
          </cell>
          <cell r="D229">
            <v>119</v>
          </cell>
          <cell r="E229">
            <v>15232</v>
          </cell>
          <cell r="F229">
            <v>1</v>
          </cell>
          <cell r="G229">
            <v>34.46</v>
          </cell>
          <cell r="H229">
            <v>34.46</v>
          </cell>
          <cell r="I229">
            <v>37.9176</v>
          </cell>
          <cell r="J229">
            <v>52666.163199999988</v>
          </cell>
          <cell r="K229">
            <v>0</v>
          </cell>
          <cell r="L229">
            <v>0</v>
          </cell>
          <cell r="M229">
            <v>0</v>
          </cell>
          <cell r="N229">
            <v>524894.71999999997</v>
          </cell>
        </row>
        <row r="234">
          <cell r="A234" t="str">
            <v>Trade Date</v>
          </cell>
          <cell r="B234" t="str">
            <v>Month</v>
          </cell>
          <cell r="C234" t="str">
            <v>Counterparty</v>
          </cell>
          <cell r="D234" t="str">
            <v>Quantity</v>
          </cell>
          <cell r="E234" t="str">
            <v>MWh</v>
          </cell>
          <cell r="F234" t="str">
            <v>Multiple</v>
          </cell>
          <cell r="G234" t="str">
            <v>Underlying</v>
          </cell>
          <cell r="H234" t="str">
            <v>Contract Price</v>
          </cell>
          <cell r="I234" t="str">
            <v>Market Price</v>
          </cell>
          <cell r="J234" t="str">
            <v>MTM</v>
          </cell>
          <cell r="K234" t="str">
            <v>NYMEX NG Exposure</v>
          </cell>
          <cell r="L234" t="str">
            <v>GD HH NG Exposure</v>
          </cell>
          <cell r="M234" t="str">
            <v>GD HSC NG Exposure</v>
          </cell>
          <cell r="N234" t="str">
            <v>Settlement</v>
          </cell>
        </row>
        <row r="235">
          <cell r="A235">
            <v>36526</v>
          </cell>
          <cell r="B235">
            <v>37895</v>
          </cell>
          <cell r="C235" t="str">
            <v>CPS OPTION</v>
          </cell>
          <cell r="D235">
            <v>-250</v>
          </cell>
          <cell r="E235">
            <v>-62250</v>
          </cell>
          <cell r="F235">
            <v>1</v>
          </cell>
          <cell r="G235">
            <v>21.53</v>
          </cell>
          <cell r="H235">
            <v>21.53</v>
          </cell>
          <cell r="I235">
            <v>24.198852721451445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-1340242.5</v>
          </cell>
        </row>
        <row r="236">
          <cell r="A236">
            <v>36526</v>
          </cell>
          <cell r="B236">
            <v>37926</v>
          </cell>
          <cell r="C236" t="str">
            <v>CPS OPTION</v>
          </cell>
          <cell r="D236">
            <v>-250</v>
          </cell>
          <cell r="E236">
            <v>-60000</v>
          </cell>
          <cell r="F236">
            <v>1</v>
          </cell>
          <cell r="G236">
            <v>21.53</v>
          </cell>
          <cell r="H236">
            <v>21.53</v>
          </cell>
          <cell r="I236">
            <v>24.199000000000002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-1291800</v>
          </cell>
        </row>
        <row r="237">
          <cell r="A237">
            <v>36526</v>
          </cell>
          <cell r="B237">
            <v>37956</v>
          </cell>
          <cell r="C237" t="str">
            <v>CPS OPTION</v>
          </cell>
          <cell r="D237">
            <v>-250</v>
          </cell>
          <cell r="E237">
            <v>-62000</v>
          </cell>
          <cell r="F237">
            <v>1</v>
          </cell>
          <cell r="G237">
            <v>21.53</v>
          </cell>
          <cell r="H237">
            <v>21.53</v>
          </cell>
          <cell r="I237">
            <v>24.4132</v>
          </cell>
          <cell r="J237">
            <v>-178758.39999999991</v>
          </cell>
          <cell r="K237">
            <v>0</v>
          </cell>
          <cell r="L237">
            <v>0</v>
          </cell>
          <cell r="M237">
            <v>0</v>
          </cell>
          <cell r="N237">
            <v>-1334860</v>
          </cell>
        </row>
        <row r="238">
          <cell r="A238">
            <v>36526</v>
          </cell>
          <cell r="B238">
            <v>37987</v>
          </cell>
          <cell r="C238" t="str">
            <v>CPS OPTION</v>
          </cell>
          <cell r="D238">
            <v>0</v>
          </cell>
          <cell r="E238">
            <v>0</v>
          </cell>
          <cell r="F238">
            <v>1</v>
          </cell>
          <cell r="G238">
            <v>0</v>
          </cell>
          <cell r="H238">
            <v>0</v>
          </cell>
          <cell r="I238">
            <v>27.6736</v>
          </cell>
          <cell r="J238">
            <v>-3066666.67</v>
          </cell>
          <cell r="K238">
            <v>0</v>
          </cell>
          <cell r="L238">
            <v>0</v>
          </cell>
          <cell r="M238">
            <v>0</v>
          </cell>
          <cell r="N238">
            <v>3066666.67</v>
          </cell>
        </row>
        <row r="239">
          <cell r="A239">
            <v>36526</v>
          </cell>
          <cell r="B239">
            <v>38078</v>
          </cell>
          <cell r="C239" t="str">
            <v>CPS OPTION</v>
          </cell>
          <cell r="D239">
            <v>0</v>
          </cell>
          <cell r="E239">
            <v>0</v>
          </cell>
          <cell r="F239">
            <v>1</v>
          </cell>
          <cell r="G239">
            <v>0</v>
          </cell>
          <cell r="H239">
            <v>0</v>
          </cell>
          <cell r="I239">
            <v>27.63316</v>
          </cell>
          <cell r="J239">
            <v>-3066666.67</v>
          </cell>
          <cell r="K239">
            <v>0</v>
          </cell>
          <cell r="L239">
            <v>0</v>
          </cell>
          <cell r="M239">
            <v>0</v>
          </cell>
          <cell r="N239">
            <v>3066666.67</v>
          </cell>
        </row>
        <row r="240">
          <cell r="A240">
            <v>36526</v>
          </cell>
          <cell r="B240">
            <v>38139</v>
          </cell>
          <cell r="C240" t="str">
            <v>CPS OPTION</v>
          </cell>
          <cell r="D240">
            <v>0</v>
          </cell>
          <cell r="E240">
            <v>0</v>
          </cell>
          <cell r="F240">
            <v>1</v>
          </cell>
          <cell r="G240">
            <v>0</v>
          </cell>
          <cell r="H240">
            <v>0</v>
          </cell>
          <cell r="I240">
            <v>30.068320000000003</v>
          </cell>
          <cell r="J240">
            <v>-3066666.67</v>
          </cell>
          <cell r="K240">
            <v>0</v>
          </cell>
          <cell r="L240">
            <v>0</v>
          </cell>
          <cell r="M240">
            <v>0</v>
          </cell>
          <cell r="N240">
            <v>3066666.67</v>
          </cell>
        </row>
        <row r="241">
          <cell r="A241">
            <v>36526</v>
          </cell>
          <cell r="B241">
            <v>37895</v>
          </cell>
          <cell r="C241" t="str">
            <v>CPN OPTION</v>
          </cell>
          <cell r="D241">
            <v>250</v>
          </cell>
          <cell r="E241">
            <v>62250</v>
          </cell>
          <cell r="F241">
            <v>1</v>
          </cell>
          <cell r="G241">
            <v>21.53</v>
          </cell>
          <cell r="H241">
            <v>21.53</v>
          </cell>
          <cell r="I241">
            <v>24.198852721451445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1340242.5</v>
          </cell>
        </row>
        <row r="242">
          <cell r="A242">
            <v>36526</v>
          </cell>
          <cell r="B242">
            <v>37926</v>
          </cell>
          <cell r="C242" t="str">
            <v>CPN OPTION</v>
          </cell>
          <cell r="D242">
            <v>250</v>
          </cell>
          <cell r="E242">
            <v>60000</v>
          </cell>
          <cell r="F242">
            <v>1</v>
          </cell>
          <cell r="G242">
            <v>21.53</v>
          </cell>
          <cell r="H242">
            <v>21.53</v>
          </cell>
          <cell r="I242">
            <v>24.199000000000002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1291800</v>
          </cell>
        </row>
        <row r="243">
          <cell r="A243">
            <v>36526</v>
          </cell>
          <cell r="B243">
            <v>37956</v>
          </cell>
          <cell r="C243" t="str">
            <v>CPN OPTION</v>
          </cell>
          <cell r="D243">
            <v>250</v>
          </cell>
          <cell r="E243">
            <v>62000</v>
          </cell>
          <cell r="F243">
            <v>1</v>
          </cell>
          <cell r="G243">
            <v>21.53</v>
          </cell>
          <cell r="H243">
            <v>21.53</v>
          </cell>
          <cell r="I243">
            <v>24.4132</v>
          </cell>
          <cell r="J243">
            <v>178758.39999999991</v>
          </cell>
          <cell r="K243">
            <v>0</v>
          </cell>
          <cell r="L243">
            <v>0</v>
          </cell>
          <cell r="M243">
            <v>0</v>
          </cell>
          <cell r="N243">
            <v>1334860</v>
          </cell>
        </row>
        <row r="244">
          <cell r="A244">
            <v>36526</v>
          </cell>
          <cell r="B244">
            <v>37987</v>
          </cell>
          <cell r="C244" t="str">
            <v>CPN OPTION</v>
          </cell>
          <cell r="D244">
            <v>250</v>
          </cell>
          <cell r="E244">
            <v>62000</v>
          </cell>
          <cell r="F244">
            <v>1</v>
          </cell>
          <cell r="G244">
            <v>21.53</v>
          </cell>
          <cell r="H244">
            <v>21.53</v>
          </cell>
          <cell r="I244">
            <v>27.6736</v>
          </cell>
          <cell r="J244">
            <v>380903.19999999995</v>
          </cell>
          <cell r="K244">
            <v>0</v>
          </cell>
          <cell r="L244">
            <v>0</v>
          </cell>
          <cell r="M244">
            <v>0</v>
          </cell>
          <cell r="N244">
            <v>1334860</v>
          </cell>
        </row>
        <row r="245">
          <cell r="A245">
            <v>36526</v>
          </cell>
          <cell r="B245">
            <v>38018</v>
          </cell>
          <cell r="C245" t="str">
            <v>CPN OPTION</v>
          </cell>
          <cell r="D245">
            <v>250</v>
          </cell>
          <cell r="E245">
            <v>58000</v>
          </cell>
          <cell r="F245">
            <v>1</v>
          </cell>
          <cell r="G245">
            <v>21.53</v>
          </cell>
          <cell r="H245">
            <v>21.53</v>
          </cell>
          <cell r="I245">
            <v>27.683000000000007</v>
          </cell>
          <cell r="J245">
            <v>356874.00000000035</v>
          </cell>
          <cell r="K245">
            <v>0</v>
          </cell>
          <cell r="L245">
            <v>0</v>
          </cell>
          <cell r="M245">
            <v>0</v>
          </cell>
          <cell r="N245">
            <v>1248740</v>
          </cell>
        </row>
        <row r="246">
          <cell r="A246">
            <v>36526</v>
          </cell>
          <cell r="B246">
            <v>38047</v>
          </cell>
          <cell r="C246" t="str">
            <v>CPN OPTION</v>
          </cell>
          <cell r="D246">
            <v>250</v>
          </cell>
          <cell r="E246">
            <v>62000</v>
          </cell>
          <cell r="F246">
            <v>1</v>
          </cell>
          <cell r="G246">
            <v>21.53</v>
          </cell>
          <cell r="H246">
            <v>21.53</v>
          </cell>
          <cell r="I246">
            <v>26.867999999999995</v>
          </cell>
          <cell r="J246">
            <v>330955.99999999959</v>
          </cell>
          <cell r="K246">
            <v>0</v>
          </cell>
          <cell r="L246">
            <v>0</v>
          </cell>
          <cell r="M246">
            <v>0</v>
          </cell>
          <cell r="N246">
            <v>1334860</v>
          </cell>
        </row>
        <row r="247">
          <cell r="A247">
            <v>36526</v>
          </cell>
          <cell r="B247">
            <v>38078</v>
          </cell>
          <cell r="C247" t="str">
            <v>CPN OPTION</v>
          </cell>
          <cell r="D247">
            <v>250</v>
          </cell>
          <cell r="E247">
            <v>59750</v>
          </cell>
          <cell r="F247">
            <v>1</v>
          </cell>
          <cell r="G247">
            <v>21.53</v>
          </cell>
          <cell r="H247">
            <v>21.53</v>
          </cell>
          <cell r="I247">
            <v>27.63316</v>
          </cell>
          <cell r="J247">
            <v>364663.80999999994</v>
          </cell>
          <cell r="K247">
            <v>0</v>
          </cell>
          <cell r="L247">
            <v>0</v>
          </cell>
          <cell r="M247">
            <v>0</v>
          </cell>
          <cell r="N247">
            <v>1286417.5</v>
          </cell>
        </row>
        <row r="248">
          <cell r="A248">
            <v>36526</v>
          </cell>
          <cell r="B248">
            <v>38108</v>
          </cell>
          <cell r="C248" t="str">
            <v>CPN OPTION</v>
          </cell>
          <cell r="D248">
            <v>250</v>
          </cell>
          <cell r="E248">
            <v>62000</v>
          </cell>
          <cell r="F248">
            <v>1</v>
          </cell>
          <cell r="G248">
            <v>21.53</v>
          </cell>
          <cell r="H248">
            <v>21.53</v>
          </cell>
          <cell r="I248">
            <v>30.102160000000008</v>
          </cell>
          <cell r="J248">
            <v>531473.92000000051</v>
          </cell>
          <cell r="K248">
            <v>0</v>
          </cell>
          <cell r="L248">
            <v>0</v>
          </cell>
          <cell r="M248">
            <v>0</v>
          </cell>
          <cell r="N248">
            <v>1334860</v>
          </cell>
        </row>
        <row r="249">
          <cell r="A249">
            <v>36526</v>
          </cell>
          <cell r="B249">
            <v>38139</v>
          </cell>
          <cell r="C249" t="str">
            <v>CPN OPTION</v>
          </cell>
          <cell r="D249">
            <v>250</v>
          </cell>
          <cell r="E249">
            <v>60000</v>
          </cell>
          <cell r="F249">
            <v>1</v>
          </cell>
          <cell r="G249">
            <v>21.53</v>
          </cell>
          <cell r="H249">
            <v>21.53</v>
          </cell>
          <cell r="I249">
            <v>30.068320000000003</v>
          </cell>
          <cell r="J249">
            <v>512299.20000000013</v>
          </cell>
          <cell r="K249">
            <v>0</v>
          </cell>
          <cell r="L249">
            <v>0</v>
          </cell>
          <cell r="M249">
            <v>0</v>
          </cell>
          <cell r="N249">
            <v>1291800</v>
          </cell>
        </row>
        <row r="250">
          <cell r="A250">
            <v>36526</v>
          </cell>
          <cell r="B250">
            <v>38169</v>
          </cell>
          <cell r="C250" t="str">
            <v>CPN OPTION</v>
          </cell>
          <cell r="D250">
            <v>250</v>
          </cell>
          <cell r="E250">
            <v>62000</v>
          </cell>
          <cell r="F250">
            <v>1</v>
          </cell>
          <cell r="G250">
            <v>21.53</v>
          </cell>
          <cell r="H250">
            <v>21.53</v>
          </cell>
          <cell r="I250">
            <v>32.659479999999995</v>
          </cell>
          <cell r="J250">
            <v>690027.75999999966</v>
          </cell>
          <cell r="K250">
            <v>0</v>
          </cell>
          <cell r="L250">
            <v>0</v>
          </cell>
          <cell r="M250">
            <v>0</v>
          </cell>
          <cell r="N250">
            <v>1334860</v>
          </cell>
        </row>
        <row r="251">
          <cell r="A251">
            <v>36526</v>
          </cell>
          <cell r="B251">
            <v>38200</v>
          </cell>
          <cell r="C251" t="str">
            <v>CPN OPTION</v>
          </cell>
          <cell r="D251">
            <v>250</v>
          </cell>
          <cell r="E251">
            <v>62000</v>
          </cell>
          <cell r="F251">
            <v>1</v>
          </cell>
          <cell r="G251">
            <v>21.53</v>
          </cell>
          <cell r="H251">
            <v>21.53</v>
          </cell>
          <cell r="I251">
            <v>32.627519999999997</v>
          </cell>
          <cell r="J251">
            <v>688046.23999999976</v>
          </cell>
          <cell r="K251">
            <v>0</v>
          </cell>
          <cell r="L251">
            <v>0</v>
          </cell>
          <cell r="M251">
            <v>0</v>
          </cell>
          <cell r="N251">
            <v>1334860</v>
          </cell>
        </row>
        <row r="252">
          <cell r="A252">
            <v>37950</v>
          </cell>
          <cell r="B252">
            <v>37956</v>
          </cell>
          <cell r="C252" t="str">
            <v>Morgan</v>
          </cell>
          <cell r="D252">
            <v>25</v>
          </cell>
          <cell r="E252">
            <v>6200</v>
          </cell>
          <cell r="F252">
            <v>1</v>
          </cell>
          <cell r="G252">
            <v>24.25</v>
          </cell>
          <cell r="H252">
            <v>24.25</v>
          </cell>
          <cell r="I252">
            <v>24.4132</v>
          </cell>
          <cell r="J252">
            <v>1011.8399999999987</v>
          </cell>
          <cell r="K252">
            <v>0</v>
          </cell>
          <cell r="L252">
            <v>0</v>
          </cell>
          <cell r="M252">
            <v>0</v>
          </cell>
          <cell r="N252">
            <v>150350</v>
          </cell>
        </row>
        <row r="253">
          <cell r="A253" t="str">
            <v>potential</v>
          </cell>
          <cell r="B253">
            <v>37987</v>
          </cell>
          <cell r="C253" t="str">
            <v>CPS CAPP</v>
          </cell>
          <cell r="D253">
            <v>0</v>
          </cell>
          <cell r="E253">
            <v>0</v>
          </cell>
          <cell r="F253">
            <v>1</v>
          </cell>
          <cell r="G253">
            <v>25.825400000000002</v>
          </cell>
          <cell r="H253">
            <v>25.825400000000002</v>
          </cell>
          <cell r="I253">
            <v>27.6736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 t="str">
            <v>potential</v>
          </cell>
          <cell r="B254">
            <v>38018</v>
          </cell>
          <cell r="C254" t="str">
            <v>CPS CAPP</v>
          </cell>
          <cell r="D254">
            <v>0</v>
          </cell>
          <cell r="E254">
            <v>0</v>
          </cell>
          <cell r="F254">
            <v>1</v>
          </cell>
          <cell r="G254">
            <v>25.797199999999997</v>
          </cell>
          <cell r="H254">
            <v>25.797199999999997</v>
          </cell>
          <cell r="I254">
            <v>27.683000000000007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potential</v>
          </cell>
          <cell r="B255">
            <v>38047</v>
          </cell>
          <cell r="C255" t="str">
            <v>CPS CAPP</v>
          </cell>
          <cell r="D255">
            <v>0</v>
          </cell>
          <cell r="E255">
            <v>0</v>
          </cell>
          <cell r="F255">
            <v>1</v>
          </cell>
          <cell r="G255">
            <v>26.063200000000002</v>
          </cell>
          <cell r="H255">
            <v>26.063200000000002</v>
          </cell>
          <cell r="I255">
            <v>26.867999999999995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potential</v>
          </cell>
          <cell r="B256">
            <v>38078</v>
          </cell>
          <cell r="C256" t="str">
            <v>CPS CAPP</v>
          </cell>
          <cell r="D256">
            <v>0</v>
          </cell>
          <cell r="E256">
            <v>0</v>
          </cell>
          <cell r="F256">
            <v>1</v>
          </cell>
          <cell r="G256">
            <v>26.561399999999999</v>
          </cell>
          <cell r="H256">
            <v>26.561399999999999</v>
          </cell>
          <cell r="I256">
            <v>27.63316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potential</v>
          </cell>
          <cell r="B257">
            <v>38108</v>
          </cell>
          <cell r="C257" t="str">
            <v>CPS CAPP</v>
          </cell>
          <cell r="D257">
            <v>0</v>
          </cell>
          <cell r="E257">
            <v>0</v>
          </cell>
          <cell r="F257">
            <v>1</v>
          </cell>
          <cell r="G257">
            <v>28.714599999999994</v>
          </cell>
          <cell r="H257">
            <v>28.714599999999994</v>
          </cell>
          <cell r="I257">
            <v>30.102160000000008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potential</v>
          </cell>
          <cell r="B258">
            <v>38139</v>
          </cell>
          <cell r="C258" t="str">
            <v>CPS CAPP</v>
          </cell>
          <cell r="D258">
            <v>0</v>
          </cell>
          <cell r="E258">
            <v>0</v>
          </cell>
          <cell r="F258">
            <v>1</v>
          </cell>
          <cell r="G258">
            <v>29.186400000000003</v>
          </cell>
          <cell r="H258">
            <v>29.186400000000003</v>
          </cell>
          <cell r="I258">
            <v>30.068320000000003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potential</v>
          </cell>
          <cell r="B259">
            <v>38169</v>
          </cell>
          <cell r="C259" t="str">
            <v>CPS CAPP</v>
          </cell>
          <cell r="D259">
            <v>0</v>
          </cell>
          <cell r="E259">
            <v>0</v>
          </cell>
          <cell r="F259">
            <v>1</v>
          </cell>
          <cell r="G259">
            <v>31.158200000000001</v>
          </cell>
          <cell r="H259">
            <v>31.158200000000001</v>
          </cell>
          <cell r="I259">
            <v>32.659479999999995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potential</v>
          </cell>
          <cell r="B260">
            <v>38200</v>
          </cell>
          <cell r="C260" t="str">
            <v>CPS CAPP</v>
          </cell>
          <cell r="D260">
            <v>0</v>
          </cell>
          <cell r="E260">
            <v>0</v>
          </cell>
          <cell r="F260">
            <v>1</v>
          </cell>
          <cell r="G260">
            <v>31.158200000000001</v>
          </cell>
          <cell r="H260">
            <v>31.158200000000001</v>
          </cell>
          <cell r="I260">
            <v>32.627519999999997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potential</v>
          </cell>
          <cell r="B261">
            <v>38231</v>
          </cell>
          <cell r="C261" t="str">
            <v>CPS CAPP</v>
          </cell>
          <cell r="D261">
            <v>0</v>
          </cell>
          <cell r="E261">
            <v>0</v>
          </cell>
          <cell r="F261">
            <v>1</v>
          </cell>
          <cell r="G261">
            <v>27.055759999999999</v>
          </cell>
          <cell r="H261">
            <v>27.055759999999999</v>
          </cell>
          <cell r="I261">
            <v>28.646319999999999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potential</v>
          </cell>
          <cell r="B262">
            <v>38261</v>
          </cell>
          <cell r="C262" t="str">
            <v>CPS CAPP</v>
          </cell>
          <cell r="D262">
            <v>0</v>
          </cell>
          <cell r="E262">
            <v>0</v>
          </cell>
          <cell r="F262">
            <v>1</v>
          </cell>
          <cell r="G262">
            <v>25.889400000000002</v>
          </cell>
          <cell r="H262">
            <v>25.889400000000002</v>
          </cell>
          <cell r="I262">
            <v>27.14256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potential</v>
          </cell>
          <cell r="B263">
            <v>38292</v>
          </cell>
          <cell r="C263" t="str">
            <v>CPS CAPP</v>
          </cell>
          <cell r="D263">
            <v>0</v>
          </cell>
          <cell r="E263">
            <v>0</v>
          </cell>
          <cell r="F263">
            <v>1</v>
          </cell>
          <cell r="G263">
            <v>25.550999999999998</v>
          </cell>
          <cell r="H263">
            <v>25.550999999999998</v>
          </cell>
          <cell r="I263">
            <v>26.8568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potential</v>
          </cell>
          <cell r="B264">
            <v>38322</v>
          </cell>
          <cell r="C264" t="str">
            <v>CPS CAPP</v>
          </cell>
          <cell r="D264">
            <v>0</v>
          </cell>
          <cell r="E264">
            <v>0</v>
          </cell>
          <cell r="F264">
            <v>1</v>
          </cell>
          <cell r="G264">
            <v>25.193800000000003</v>
          </cell>
          <cell r="H264">
            <v>25.193800000000003</v>
          </cell>
          <cell r="I264">
            <v>26.546600000000002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potential</v>
          </cell>
          <cell r="B265">
            <v>38353</v>
          </cell>
          <cell r="C265" t="str">
            <v>CPS COMP</v>
          </cell>
          <cell r="D265">
            <v>0</v>
          </cell>
          <cell r="E265">
            <v>0</v>
          </cell>
          <cell r="F265">
            <v>1</v>
          </cell>
          <cell r="G265">
            <v>27.469859878048787</v>
          </cell>
          <cell r="H265">
            <v>27.469859878048787</v>
          </cell>
          <cell r="I265">
            <v>27.724149999999998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potential</v>
          </cell>
          <cell r="B266">
            <v>38384</v>
          </cell>
          <cell r="C266" t="str">
            <v>CPS COMP</v>
          </cell>
          <cell r="D266">
            <v>0</v>
          </cell>
          <cell r="E266">
            <v>0</v>
          </cell>
          <cell r="F266">
            <v>1</v>
          </cell>
          <cell r="G266">
            <v>27.261875744680861</v>
          </cell>
          <cell r="H266">
            <v>27.261875744680861</v>
          </cell>
          <cell r="I266">
            <v>27.532772511848343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potential</v>
          </cell>
          <cell r="B267">
            <v>38412</v>
          </cell>
          <cell r="C267" t="str">
            <v>CPS COMP</v>
          </cell>
          <cell r="D267">
            <v>0</v>
          </cell>
          <cell r="E267">
            <v>0</v>
          </cell>
          <cell r="F267">
            <v>1</v>
          </cell>
          <cell r="G267">
            <v>27.15290485596708</v>
          </cell>
          <cell r="H267">
            <v>27.15290485596708</v>
          </cell>
          <cell r="I267">
            <v>26.624007766990292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potential</v>
          </cell>
          <cell r="B268">
            <v>38443</v>
          </cell>
          <cell r="C268" t="str">
            <v>CPS COMP</v>
          </cell>
          <cell r="D268">
            <v>0</v>
          </cell>
          <cell r="E268">
            <v>0</v>
          </cell>
          <cell r="F268">
            <v>1</v>
          </cell>
          <cell r="G268">
            <v>27.145171099020679</v>
          </cell>
          <cell r="H268">
            <v>27.145171099020679</v>
          </cell>
          <cell r="I268">
            <v>27.466983301707785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potential</v>
          </cell>
          <cell r="B269">
            <v>38473</v>
          </cell>
          <cell r="C269" t="str">
            <v>CPS COMP</v>
          </cell>
          <cell r="D269">
            <v>0</v>
          </cell>
          <cell r="E269">
            <v>0</v>
          </cell>
          <cell r="F269">
            <v>1</v>
          </cell>
          <cell r="G269">
            <v>28.764071868623276</v>
          </cell>
          <cell r="H269">
            <v>28.764071868623276</v>
          </cell>
          <cell r="I269">
            <v>29.229192282347757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potential</v>
          </cell>
          <cell r="B270">
            <v>38504</v>
          </cell>
          <cell r="C270" t="str">
            <v>CPS COMP</v>
          </cell>
          <cell r="D270">
            <v>0</v>
          </cell>
          <cell r="E270">
            <v>0</v>
          </cell>
          <cell r="F270">
            <v>1</v>
          </cell>
          <cell r="G270">
            <v>29.756728404392131</v>
          </cell>
          <cell r="H270">
            <v>29.756728404392131</v>
          </cell>
          <cell r="I270">
            <v>30.484504660272872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potential</v>
          </cell>
          <cell r="B271">
            <v>38534</v>
          </cell>
          <cell r="C271" t="str">
            <v>CPS COMP</v>
          </cell>
          <cell r="D271">
            <v>0</v>
          </cell>
          <cell r="E271">
            <v>0</v>
          </cell>
          <cell r="F271">
            <v>1</v>
          </cell>
          <cell r="G271">
            <v>30.299828763557478</v>
          </cell>
          <cell r="H271">
            <v>30.299828763557478</v>
          </cell>
          <cell r="I271">
            <v>31.305862304927047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potential</v>
          </cell>
          <cell r="B272">
            <v>38565</v>
          </cell>
          <cell r="C272" t="str">
            <v>CPS COMP</v>
          </cell>
          <cell r="D272">
            <v>0</v>
          </cell>
          <cell r="E272">
            <v>0</v>
          </cell>
          <cell r="F272">
            <v>1</v>
          </cell>
          <cell r="G272">
            <v>30.367417049891539</v>
          </cell>
          <cell r="H272">
            <v>30.367417049891539</v>
          </cell>
          <cell r="I272">
            <v>31.280070796460173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potential</v>
          </cell>
          <cell r="B273">
            <v>38596</v>
          </cell>
          <cell r="C273" t="str">
            <v>CPS COMP</v>
          </cell>
          <cell r="D273">
            <v>0</v>
          </cell>
          <cell r="E273">
            <v>0</v>
          </cell>
          <cell r="F273">
            <v>1</v>
          </cell>
          <cell r="G273">
            <v>26.543830656807309</v>
          </cell>
          <cell r="H273">
            <v>26.543830656807309</v>
          </cell>
          <cell r="I273">
            <v>27.62410123310811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potential</v>
          </cell>
          <cell r="B274">
            <v>38626</v>
          </cell>
          <cell r="C274" t="str">
            <v>CPS COMP</v>
          </cell>
          <cell r="D274">
            <v>0</v>
          </cell>
          <cell r="E274">
            <v>0</v>
          </cell>
          <cell r="F274">
            <v>1</v>
          </cell>
          <cell r="G274">
            <v>25.379457272727276</v>
          </cell>
          <cell r="H274">
            <v>25.379457272727276</v>
          </cell>
          <cell r="I274">
            <v>26.288984347826087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potential</v>
          </cell>
          <cell r="B275">
            <v>38657</v>
          </cell>
          <cell r="C275" t="str">
            <v>CPS COMP</v>
          </cell>
          <cell r="D275">
            <v>0</v>
          </cell>
          <cell r="E275">
            <v>0</v>
          </cell>
          <cell r="F275">
            <v>1</v>
          </cell>
          <cell r="G275">
            <v>24.055201875000002</v>
          </cell>
          <cell r="H275">
            <v>24.055201875000002</v>
          </cell>
          <cell r="I275">
            <v>25.137745112474434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potential</v>
          </cell>
          <cell r="B276">
            <v>38687</v>
          </cell>
          <cell r="C276" t="str">
            <v>CPS COMP</v>
          </cell>
          <cell r="D276">
            <v>0</v>
          </cell>
          <cell r="E276">
            <v>0</v>
          </cell>
          <cell r="F276">
            <v>1</v>
          </cell>
          <cell r="G276">
            <v>22.992498036072146</v>
          </cell>
          <cell r="H276">
            <v>22.992498036072146</v>
          </cell>
          <cell r="I276">
            <v>24.167646528189913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 t="str">
            <v>potential</v>
          </cell>
          <cell r="B277">
            <v>38718</v>
          </cell>
          <cell r="C277" t="str">
            <v>CPS COMP</v>
          </cell>
          <cell r="D277">
            <v>0</v>
          </cell>
          <cell r="E277">
            <v>0</v>
          </cell>
          <cell r="F277">
            <v>1</v>
          </cell>
          <cell r="G277">
            <v>25.580598538430571</v>
          </cell>
          <cell r="H277">
            <v>25.580598538430571</v>
          </cell>
          <cell r="I277">
            <v>25.589873075435204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 t="str">
            <v>potential</v>
          </cell>
          <cell r="B278">
            <v>38749</v>
          </cell>
          <cell r="C278" t="str">
            <v>CPS COMP</v>
          </cell>
          <cell r="D278">
            <v>0</v>
          </cell>
          <cell r="E278">
            <v>0</v>
          </cell>
          <cell r="F278">
            <v>1</v>
          </cell>
          <cell r="G278">
            <v>26.428261473537528</v>
          </cell>
          <cell r="H278">
            <v>26.428261473537528</v>
          </cell>
          <cell r="I278">
            <v>26.60337355681424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 t="str">
            <v>potential</v>
          </cell>
          <cell r="B279">
            <v>38777</v>
          </cell>
          <cell r="C279" t="str">
            <v>CPS COMP</v>
          </cell>
          <cell r="D279">
            <v>0</v>
          </cell>
          <cell r="E279">
            <v>0</v>
          </cell>
          <cell r="F279">
            <v>1</v>
          </cell>
          <cell r="G279">
            <v>27.638764072584628</v>
          </cell>
          <cell r="H279">
            <v>27.638764072584628</v>
          </cell>
          <cell r="I279">
            <v>27.014279366787537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 t="str">
            <v>potential</v>
          </cell>
          <cell r="B280">
            <v>38808</v>
          </cell>
          <cell r="C280" t="str">
            <v>CPS COMP</v>
          </cell>
          <cell r="D280">
            <v>0</v>
          </cell>
          <cell r="E280">
            <v>0</v>
          </cell>
          <cell r="F280">
            <v>1</v>
          </cell>
          <cell r="G280">
            <v>29.575015286910201</v>
          </cell>
          <cell r="H280">
            <v>29.575015286910201</v>
          </cell>
          <cell r="I280">
            <v>29.93036312876648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potential</v>
          </cell>
          <cell r="B281">
            <v>38838</v>
          </cell>
          <cell r="C281" t="str">
            <v>CPS COMP</v>
          </cell>
          <cell r="D281">
            <v>0</v>
          </cell>
          <cell r="E281">
            <v>0</v>
          </cell>
          <cell r="F281">
            <v>1</v>
          </cell>
          <cell r="G281">
            <v>30.945598621987529</v>
          </cell>
          <cell r="H281">
            <v>30.945598621987529</v>
          </cell>
          <cell r="I281">
            <v>31.421542905775564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potential</v>
          </cell>
          <cell r="B282">
            <v>38869</v>
          </cell>
          <cell r="C282" t="str">
            <v>CPS COMP</v>
          </cell>
          <cell r="D282">
            <v>0</v>
          </cell>
          <cell r="E282">
            <v>0</v>
          </cell>
          <cell r="F282">
            <v>1</v>
          </cell>
          <cell r="G282">
            <v>30.187217464326579</v>
          </cell>
          <cell r="H282">
            <v>30.187217464326579</v>
          </cell>
          <cell r="I282">
            <v>30.638602156357774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potential</v>
          </cell>
          <cell r="B283">
            <v>38899</v>
          </cell>
          <cell r="C283" t="str">
            <v>CPS COMP</v>
          </cell>
          <cell r="D283">
            <v>0</v>
          </cell>
          <cell r="E283">
            <v>0</v>
          </cell>
          <cell r="F283">
            <v>1</v>
          </cell>
          <cell r="G283">
            <v>32.171762122778361</v>
          </cell>
          <cell r="H283">
            <v>32.171762122778361</v>
          </cell>
          <cell r="I283">
            <v>33.399706778861223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potential</v>
          </cell>
          <cell r="B284">
            <v>38930</v>
          </cell>
          <cell r="C284" t="str">
            <v>CPS COMP</v>
          </cell>
          <cell r="D284">
            <v>0</v>
          </cell>
          <cell r="E284">
            <v>0</v>
          </cell>
          <cell r="F284">
            <v>1</v>
          </cell>
          <cell r="G284">
            <v>30.602074705264066</v>
          </cell>
          <cell r="H284">
            <v>30.602074705264066</v>
          </cell>
          <cell r="I284">
            <v>31.766425672681063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potential</v>
          </cell>
          <cell r="B285">
            <v>38961</v>
          </cell>
          <cell r="C285" t="str">
            <v>CPS COMP</v>
          </cell>
          <cell r="D285">
            <v>0</v>
          </cell>
          <cell r="E285">
            <v>0</v>
          </cell>
          <cell r="F285">
            <v>1</v>
          </cell>
          <cell r="G285">
            <v>23.919787532288826</v>
          </cell>
          <cell r="H285">
            <v>23.919787532288826</v>
          </cell>
          <cell r="I285">
            <v>25.005572931924668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potential</v>
          </cell>
          <cell r="B286">
            <v>38991</v>
          </cell>
          <cell r="C286" t="str">
            <v>CPS COMP</v>
          </cell>
          <cell r="D286">
            <v>0</v>
          </cell>
          <cell r="E286">
            <v>0</v>
          </cell>
          <cell r="F286">
            <v>1</v>
          </cell>
          <cell r="G286">
            <v>23.515816088074121</v>
          </cell>
          <cell r="H286">
            <v>23.515816088074121</v>
          </cell>
          <cell r="I286">
            <v>24.35249284389268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potential</v>
          </cell>
          <cell r="B287">
            <v>39022</v>
          </cell>
          <cell r="C287" t="str">
            <v>CPS COMP</v>
          </cell>
          <cell r="D287">
            <v>0</v>
          </cell>
          <cell r="E287">
            <v>0</v>
          </cell>
          <cell r="F287">
            <v>1</v>
          </cell>
          <cell r="G287">
            <v>24.345245135791217</v>
          </cell>
          <cell r="H287">
            <v>24.345245135791217</v>
          </cell>
          <cell r="I287">
            <v>25.027581280023153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potential</v>
          </cell>
          <cell r="B288">
            <v>39052</v>
          </cell>
          <cell r="C288" t="str">
            <v>CPS COMP</v>
          </cell>
          <cell r="D288">
            <v>0</v>
          </cell>
          <cell r="E288">
            <v>0</v>
          </cell>
          <cell r="F288">
            <v>1</v>
          </cell>
          <cell r="G288">
            <v>23.374650301361182</v>
          </cell>
          <cell r="H288">
            <v>23.374650301361182</v>
          </cell>
          <cell r="I288">
            <v>24.518131573409306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>
            <v>37922</v>
          </cell>
          <cell r="B289">
            <v>37987</v>
          </cell>
          <cell r="C289" t="str">
            <v>CPS PHASE 1</v>
          </cell>
          <cell r="D289">
            <v>-147</v>
          </cell>
          <cell r="E289">
            <v>-36456</v>
          </cell>
          <cell r="F289">
            <v>1</v>
          </cell>
          <cell r="G289">
            <v>34.46</v>
          </cell>
          <cell r="H289">
            <v>34.46</v>
          </cell>
          <cell r="I289">
            <v>27.6736</v>
          </cell>
          <cell r="J289">
            <v>247404.99840000001</v>
          </cell>
          <cell r="K289">
            <v>0</v>
          </cell>
          <cell r="L289">
            <v>0</v>
          </cell>
          <cell r="M289">
            <v>0</v>
          </cell>
          <cell r="N289">
            <v>-1256273.76</v>
          </cell>
        </row>
        <row r="290">
          <cell r="A290">
            <v>37922</v>
          </cell>
          <cell r="B290">
            <v>38018</v>
          </cell>
          <cell r="C290" t="str">
            <v>CPS PHASE 1</v>
          </cell>
          <cell r="D290">
            <v>-164</v>
          </cell>
          <cell r="E290">
            <v>-38048</v>
          </cell>
          <cell r="F290">
            <v>1</v>
          </cell>
          <cell r="G290">
            <v>34.46</v>
          </cell>
          <cell r="H290">
            <v>34.46</v>
          </cell>
          <cell r="I290">
            <v>27.683000000000007</v>
          </cell>
          <cell r="J290">
            <v>257851.29599999977</v>
          </cell>
          <cell r="K290">
            <v>0</v>
          </cell>
          <cell r="L290">
            <v>0</v>
          </cell>
          <cell r="M290">
            <v>0</v>
          </cell>
          <cell r="N290">
            <v>-1311134.08</v>
          </cell>
        </row>
        <row r="291">
          <cell r="A291">
            <v>37922</v>
          </cell>
          <cell r="B291">
            <v>38047</v>
          </cell>
          <cell r="C291" t="str">
            <v>CPS PHASE 1</v>
          </cell>
          <cell r="D291">
            <v>-182</v>
          </cell>
          <cell r="E291">
            <v>-45136</v>
          </cell>
          <cell r="F291">
            <v>1</v>
          </cell>
          <cell r="G291">
            <v>34.46</v>
          </cell>
          <cell r="H291">
            <v>34.46</v>
          </cell>
          <cell r="I291">
            <v>26.867999999999995</v>
          </cell>
          <cell r="J291">
            <v>342672.51200000028</v>
          </cell>
          <cell r="K291">
            <v>0</v>
          </cell>
          <cell r="L291">
            <v>0</v>
          </cell>
          <cell r="M291">
            <v>0</v>
          </cell>
          <cell r="N291">
            <v>-1555386.56</v>
          </cell>
        </row>
        <row r="292">
          <cell r="A292">
            <v>37922</v>
          </cell>
          <cell r="B292">
            <v>38078</v>
          </cell>
          <cell r="C292" t="str">
            <v>CPS PHASE 1</v>
          </cell>
          <cell r="D292">
            <v>-186</v>
          </cell>
          <cell r="E292">
            <v>-44454</v>
          </cell>
          <cell r="F292">
            <v>1</v>
          </cell>
          <cell r="G292">
            <v>34.46</v>
          </cell>
          <cell r="H292">
            <v>34.46</v>
          </cell>
          <cell r="I292">
            <v>27.63316</v>
          </cell>
          <cell r="J292">
            <v>303480.34536000004</v>
          </cell>
          <cell r="K292">
            <v>0</v>
          </cell>
          <cell r="L292">
            <v>0</v>
          </cell>
          <cell r="M292">
            <v>0</v>
          </cell>
          <cell r="N292">
            <v>-1531884.84</v>
          </cell>
        </row>
        <row r="293">
          <cell r="A293">
            <v>37922</v>
          </cell>
          <cell r="B293">
            <v>38108</v>
          </cell>
          <cell r="C293" t="str">
            <v>CPS PHASE 1</v>
          </cell>
          <cell r="D293">
            <v>-180</v>
          </cell>
          <cell r="E293">
            <v>-44640</v>
          </cell>
          <cell r="F293">
            <v>1</v>
          </cell>
          <cell r="G293">
            <v>34.46</v>
          </cell>
          <cell r="H293">
            <v>34.46</v>
          </cell>
          <cell r="I293">
            <v>30.102160000000008</v>
          </cell>
          <cell r="J293">
            <v>194533.97759999966</v>
          </cell>
          <cell r="K293">
            <v>0</v>
          </cell>
          <cell r="L293">
            <v>0</v>
          </cell>
          <cell r="M293">
            <v>0</v>
          </cell>
          <cell r="N293">
            <v>-1538294.4000000001</v>
          </cell>
        </row>
        <row r="294">
          <cell r="A294">
            <v>37922</v>
          </cell>
          <cell r="B294">
            <v>38139</v>
          </cell>
          <cell r="C294" t="str">
            <v>CPS PHASE 1</v>
          </cell>
          <cell r="D294">
            <v>-170</v>
          </cell>
          <cell r="E294">
            <v>-40800</v>
          </cell>
          <cell r="F294">
            <v>1</v>
          </cell>
          <cell r="G294">
            <v>34.46</v>
          </cell>
          <cell r="H294">
            <v>34.46</v>
          </cell>
          <cell r="I294">
            <v>30.068320000000003</v>
          </cell>
          <cell r="J294">
            <v>179180.54399999988</v>
          </cell>
          <cell r="K294">
            <v>0</v>
          </cell>
          <cell r="L294">
            <v>0</v>
          </cell>
          <cell r="M294">
            <v>0</v>
          </cell>
          <cell r="N294">
            <v>-1405968</v>
          </cell>
        </row>
        <row r="295">
          <cell r="A295">
            <v>37922</v>
          </cell>
          <cell r="B295">
            <v>38169</v>
          </cell>
          <cell r="C295" t="str">
            <v>CPS PHASE 1</v>
          </cell>
          <cell r="D295">
            <v>-170</v>
          </cell>
          <cell r="E295">
            <v>-42160</v>
          </cell>
          <cell r="F295">
            <v>1</v>
          </cell>
          <cell r="G295">
            <v>34.46</v>
          </cell>
          <cell r="H295">
            <v>34.46</v>
          </cell>
          <cell r="I295">
            <v>32.659479999999995</v>
          </cell>
          <cell r="J295">
            <v>75909.923200000252</v>
          </cell>
          <cell r="K295">
            <v>0</v>
          </cell>
          <cell r="L295">
            <v>0</v>
          </cell>
          <cell r="M295">
            <v>0</v>
          </cell>
          <cell r="N295">
            <v>-1452833.6</v>
          </cell>
        </row>
        <row r="296">
          <cell r="A296">
            <v>37922</v>
          </cell>
          <cell r="B296">
            <v>38200</v>
          </cell>
          <cell r="C296" t="str">
            <v>CPS PHASE 1</v>
          </cell>
          <cell r="D296">
            <v>-173</v>
          </cell>
          <cell r="E296">
            <v>-42904</v>
          </cell>
          <cell r="F296">
            <v>1</v>
          </cell>
          <cell r="G296">
            <v>34.46</v>
          </cell>
          <cell r="H296">
            <v>34.46</v>
          </cell>
          <cell r="I296">
            <v>32.627519999999997</v>
          </cell>
          <cell r="J296">
            <v>78620.721920000171</v>
          </cell>
          <cell r="K296">
            <v>0</v>
          </cell>
          <cell r="L296">
            <v>0</v>
          </cell>
          <cell r="M296">
            <v>0</v>
          </cell>
          <cell r="N296">
            <v>-1478471.84</v>
          </cell>
        </row>
        <row r="297">
          <cell r="A297">
            <v>37922</v>
          </cell>
          <cell r="B297">
            <v>38231</v>
          </cell>
          <cell r="C297" t="str">
            <v>CPS PHASE 1</v>
          </cell>
          <cell r="D297">
            <v>63</v>
          </cell>
          <cell r="E297">
            <v>15120</v>
          </cell>
          <cell r="F297">
            <v>1</v>
          </cell>
          <cell r="G297">
            <v>34.46</v>
          </cell>
          <cell r="H297">
            <v>34.46</v>
          </cell>
          <cell r="I297">
            <v>28.646319999999999</v>
          </cell>
          <cell r="J297">
            <v>-87902.841600000029</v>
          </cell>
          <cell r="K297">
            <v>0</v>
          </cell>
          <cell r="L297">
            <v>0</v>
          </cell>
          <cell r="M297">
            <v>0</v>
          </cell>
          <cell r="N297">
            <v>521035.2</v>
          </cell>
        </row>
        <row r="298">
          <cell r="A298">
            <v>37922</v>
          </cell>
          <cell r="B298">
            <v>38261</v>
          </cell>
          <cell r="C298" t="str">
            <v>CPS PHASE 1</v>
          </cell>
          <cell r="D298">
            <v>51</v>
          </cell>
          <cell r="E298">
            <v>12699</v>
          </cell>
          <cell r="F298">
            <v>1</v>
          </cell>
          <cell r="G298">
            <v>34.46</v>
          </cell>
          <cell r="H298">
            <v>34.46</v>
          </cell>
          <cell r="I298">
            <v>27.14256</v>
          </cell>
          <cell r="J298">
            <v>-92924.170560000013</v>
          </cell>
          <cell r="K298">
            <v>0</v>
          </cell>
          <cell r="L298">
            <v>0</v>
          </cell>
          <cell r="M298">
            <v>0</v>
          </cell>
          <cell r="N298">
            <v>437607.54000000004</v>
          </cell>
        </row>
        <row r="299">
          <cell r="A299">
            <v>37922</v>
          </cell>
          <cell r="B299">
            <v>38292</v>
          </cell>
          <cell r="C299" t="str">
            <v>CPS PHASE 1</v>
          </cell>
          <cell r="D299">
            <v>45</v>
          </cell>
          <cell r="E299">
            <v>10800</v>
          </cell>
          <cell r="F299">
            <v>1</v>
          </cell>
          <cell r="G299">
            <v>34.46</v>
          </cell>
          <cell r="H299">
            <v>34.46</v>
          </cell>
          <cell r="I299">
            <v>26.8568</v>
          </cell>
          <cell r="J299">
            <v>-82114.560000000012</v>
          </cell>
          <cell r="K299">
            <v>0</v>
          </cell>
          <cell r="L299">
            <v>0</v>
          </cell>
          <cell r="M299">
            <v>0</v>
          </cell>
          <cell r="N299">
            <v>372168</v>
          </cell>
        </row>
        <row r="300">
          <cell r="A300">
            <v>37922</v>
          </cell>
          <cell r="B300">
            <v>38322</v>
          </cell>
          <cell r="C300" t="str">
            <v>CPS PHASE 1</v>
          </cell>
          <cell r="D300">
            <v>62</v>
          </cell>
          <cell r="E300">
            <v>15376</v>
          </cell>
          <cell r="F300">
            <v>1</v>
          </cell>
          <cell r="G300">
            <v>34.46</v>
          </cell>
          <cell r="H300">
            <v>34.46</v>
          </cell>
          <cell r="I300">
            <v>26.546600000000002</v>
          </cell>
          <cell r="J300">
            <v>-121676.43839999998</v>
          </cell>
          <cell r="K300">
            <v>0</v>
          </cell>
          <cell r="L300">
            <v>0</v>
          </cell>
          <cell r="M300">
            <v>0</v>
          </cell>
          <cell r="N300">
            <v>529856.96</v>
          </cell>
        </row>
        <row r="304">
          <cell r="A304" t="str">
            <v>Trade Date</v>
          </cell>
          <cell r="B304" t="str">
            <v>Month</v>
          </cell>
          <cell r="C304" t="str">
            <v>Counterparty</v>
          </cell>
          <cell r="D304" t="str">
            <v>Quantity</v>
          </cell>
          <cell r="E304" t="str">
            <v>MWh</v>
          </cell>
          <cell r="F304" t="str">
            <v>Multiple</v>
          </cell>
          <cell r="G304" t="str">
            <v>Underlying</v>
          </cell>
          <cell r="H304" t="str">
            <v>Contract Price</v>
          </cell>
          <cell r="I304" t="str">
            <v>Market Price</v>
          </cell>
          <cell r="J304" t="str">
            <v>MTM</v>
          </cell>
          <cell r="K304" t="str">
            <v>NYMEX NG Exposure</v>
          </cell>
          <cell r="L304" t="str">
            <v>GD HH NG Exposure</v>
          </cell>
          <cell r="M304" t="str">
            <v>GD HSC NG Exposure</v>
          </cell>
          <cell r="N304" t="str">
            <v>Settlement</v>
          </cell>
          <cell r="O304" t="str">
            <v>Peak</v>
          </cell>
          <cell r="P304" t="str">
            <v>Demand</v>
          </cell>
        </row>
        <row r="305">
          <cell r="A305">
            <v>36526</v>
          </cell>
          <cell r="B305">
            <v>37895</v>
          </cell>
          <cell r="C305" t="str">
            <v>CPS Base</v>
          </cell>
          <cell r="D305">
            <v>217.34024342391282</v>
          </cell>
          <cell r="E305">
            <v>79981.209579999922</v>
          </cell>
          <cell r="F305">
            <v>6</v>
          </cell>
          <cell r="G305">
            <v>4.43</v>
          </cell>
          <cell r="H305">
            <v>28.43</v>
          </cell>
          <cell r="I305">
            <v>38.625</v>
          </cell>
          <cell r="J305">
            <v>0</v>
          </cell>
          <cell r="K305">
            <v>0</v>
          </cell>
          <cell r="L305">
            <v>-47.988725747999958</v>
          </cell>
          <cell r="M305">
            <v>0</v>
          </cell>
          <cell r="N305">
            <v>6068461.7623593975</v>
          </cell>
          <cell r="O305">
            <v>643.15185999999994</v>
          </cell>
          <cell r="P305">
            <v>3794595.9739999995</v>
          </cell>
        </row>
        <row r="306">
          <cell r="A306">
            <v>36526</v>
          </cell>
          <cell r="B306">
            <v>37926</v>
          </cell>
          <cell r="C306" t="str">
            <v>CPS Base</v>
          </cell>
          <cell r="D306">
            <v>170.55978759868421</v>
          </cell>
          <cell r="E306">
            <v>51850.175430000003</v>
          </cell>
          <cell r="F306">
            <v>6</v>
          </cell>
          <cell r="G306">
            <v>4.4859999999999998</v>
          </cell>
          <cell r="H306">
            <v>28.765999999999998</v>
          </cell>
          <cell r="I306">
            <v>39.125</v>
          </cell>
          <cell r="J306">
            <v>0</v>
          </cell>
          <cell r="K306">
            <v>0</v>
          </cell>
          <cell r="L306">
            <v>-31.110105258000001</v>
          </cell>
          <cell r="M306">
            <v>0</v>
          </cell>
          <cell r="N306">
            <v>4147146.1481193798</v>
          </cell>
          <cell r="O306">
            <v>450.10576299999997</v>
          </cell>
          <cell r="P306">
            <v>2655624.0016999999</v>
          </cell>
        </row>
        <row r="307">
          <cell r="A307">
            <v>36526</v>
          </cell>
          <cell r="B307">
            <v>37956</v>
          </cell>
          <cell r="C307" t="str">
            <v>CPS Base</v>
          </cell>
          <cell r="D307">
            <v>165.13739619318176</v>
          </cell>
          <cell r="E307">
            <v>58128.363459999979</v>
          </cell>
          <cell r="F307">
            <v>6</v>
          </cell>
          <cell r="G307">
            <v>4.8600000000000003</v>
          </cell>
          <cell r="H307">
            <v>31.010000000000005</v>
          </cell>
          <cell r="I307">
            <v>39.375</v>
          </cell>
          <cell r="J307">
            <v>-2055590.0919571004</v>
          </cell>
          <cell r="K307">
            <v>0</v>
          </cell>
          <cell r="L307">
            <v>-34.877018075999992</v>
          </cell>
          <cell r="M307">
            <v>0</v>
          </cell>
          <cell r="N307">
            <v>4344394.4031945998</v>
          </cell>
          <cell r="O307">
            <v>430.81929700000001</v>
          </cell>
          <cell r="P307">
            <v>2541833.8522999999</v>
          </cell>
        </row>
        <row r="308">
          <cell r="A308">
            <v>36526</v>
          </cell>
          <cell r="B308">
            <v>37987</v>
          </cell>
          <cell r="C308" t="str">
            <v>CPS Base</v>
          </cell>
          <cell r="D308">
            <v>151.99877750000005</v>
          </cell>
          <cell r="E308">
            <v>51071.589240000016</v>
          </cell>
          <cell r="F308">
            <v>6</v>
          </cell>
          <cell r="G308">
            <v>5.2830000000000004</v>
          </cell>
          <cell r="H308">
            <v>33.548000000000002</v>
          </cell>
          <cell r="I308">
            <v>43.509999999999991</v>
          </cell>
          <cell r="J308">
            <v>-1759502.1535911206</v>
          </cell>
          <cell r="K308">
            <v>0</v>
          </cell>
          <cell r="L308">
            <v>-30.642953544000012</v>
          </cell>
          <cell r="M308">
            <v>0</v>
          </cell>
          <cell r="N308">
            <v>3981627.001423521</v>
          </cell>
          <cell r="O308">
            <v>384.45378400000004</v>
          </cell>
          <cell r="P308">
            <v>2268277.3256000001</v>
          </cell>
        </row>
        <row r="309">
          <cell r="A309">
            <v>36526</v>
          </cell>
          <cell r="B309">
            <v>38018</v>
          </cell>
          <cell r="C309" t="str">
            <v>CPS Base</v>
          </cell>
          <cell r="D309">
            <v>148.29213653125007</v>
          </cell>
          <cell r="E309">
            <v>47453.483690000023</v>
          </cell>
          <cell r="F309">
            <v>6</v>
          </cell>
          <cell r="G309">
            <v>5.2779999999999996</v>
          </cell>
          <cell r="H309">
            <v>33.518000000000001</v>
          </cell>
          <cell r="I309">
            <v>43.510000000000005</v>
          </cell>
          <cell r="J309">
            <v>-1666192.5876695195</v>
          </cell>
          <cell r="K309">
            <v>0</v>
          </cell>
          <cell r="L309">
            <v>-28.472090214000012</v>
          </cell>
          <cell r="M309">
            <v>0</v>
          </cell>
          <cell r="N309">
            <v>3730893.6630214206</v>
          </cell>
          <cell r="O309">
            <v>362.77081299999998</v>
          </cell>
          <cell r="P309">
            <v>2140347.7966999998</v>
          </cell>
        </row>
        <row r="310">
          <cell r="A310">
            <v>36526</v>
          </cell>
          <cell r="B310">
            <v>38047</v>
          </cell>
          <cell r="C310" t="str">
            <v>CPS Base</v>
          </cell>
          <cell r="D310">
            <v>155.11840595652174</v>
          </cell>
          <cell r="E310">
            <v>57083.573391999998</v>
          </cell>
          <cell r="F310">
            <v>6</v>
          </cell>
          <cell r="G310">
            <v>5.1429999999999998</v>
          </cell>
          <cell r="H310">
            <v>32.707999999999998</v>
          </cell>
          <cell r="I310">
            <v>43.410000000000004</v>
          </cell>
          <cell r="J310">
            <v>-1774898.4689588163</v>
          </cell>
          <cell r="K310">
            <v>0</v>
          </cell>
          <cell r="L310">
            <v>-34.250144035200002</v>
          </cell>
          <cell r="M310">
            <v>0</v>
          </cell>
          <cell r="N310">
            <v>4252896.3899055365</v>
          </cell>
          <cell r="O310">
            <v>404.37404600000008</v>
          </cell>
          <cell r="P310">
            <v>2385806.8714000005</v>
          </cell>
        </row>
        <row r="311">
          <cell r="A311">
            <v>36526</v>
          </cell>
          <cell r="B311">
            <v>38078</v>
          </cell>
          <cell r="C311" t="str">
            <v>CPS Base</v>
          </cell>
          <cell r="D311">
            <v>179.00226417613632</v>
          </cell>
          <cell r="E311">
            <v>63008.796989999988</v>
          </cell>
          <cell r="F311">
            <v>6</v>
          </cell>
          <cell r="G311">
            <v>4.7430000000000003</v>
          </cell>
          <cell r="H311">
            <v>30.308000000000003</v>
          </cell>
          <cell r="I311">
            <v>43.41</v>
          </cell>
          <cell r="J311">
            <v>-1893076.7957370207</v>
          </cell>
          <cell r="K311">
            <v>0</v>
          </cell>
          <cell r="L311">
            <v>-37.805278193999989</v>
          </cell>
          <cell r="M311">
            <v>0</v>
          </cell>
          <cell r="N311">
            <v>4628288.6730729202</v>
          </cell>
          <cell r="O311">
            <v>460.78272100000004</v>
          </cell>
          <cell r="P311">
            <v>2718618.0539000002</v>
          </cell>
        </row>
        <row r="312">
          <cell r="A312">
            <v>36526</v>
          </cell>
          <cell r="B312">
            <v>38108</v>
          </cell>
          <cell r="C312" t="str">
            <v>CPS Base</v>
          </cell>
          <cell r="D312">
            <v>220.29833190312507</v>
          </cell>
          <cell r="E312">
            <v>70495.46620900002</v>
          </cell>
          <cell r="F312">
            <v>6</v>
          </cell>
          <cell r="G312">
            <v>4.6929999999999996</v>
          </cell>
          <cell r="H312">
            <v>30.007999999999999</v>
          </cell>
          <cell r="I312">
            <v>45.91</v>
          </cell>
          <cell r="J312">
            <v>-2554452.9256444816</v>
          </cell>
          <cell r="K312">
            <v>0</v>
          </cell>
          <cell r="L312">
            <v>-42.29727972540001</v>
          </cell>
          <cell r="M312">
            <v>0</v>
          </cell>
          <cell r="N312">
            <v>5790899.7792996727</v>
          </cell>
          <cell r="O312">
            <v>622.96132699999998</v>
          </cell>
          <cell r="P312">
            <v>3675471.8292999999</v>
          </cell>
        </row>
        <row r="313">
          <cell r="A313">
            <v>36526</v>
          </cell>
          <cell r="B313">
            <v>38139</v>
          </cell>
          <cell r="C313" t="str">
            <v>CPS Base</v>
          </cell>
          <cell r="D313">
            <v>277.76769439204554</v>
          </cell>
          <cell r="E313">
            <v>97774.228426000031</v>
          </cell>
          <cell r="F313">
            <v>6</v>
          </cell>
          <cell r="G313">
            <v>4.7110000000000003</v>
          </cell>
          <cell r="H313">
            <v>30.116000000000003</v>
          </cell>
          <cell r="I313">
            <v>46.534999999999997</v>
          </cell>
          <cell r="J313">
            <v>-2235659.7869735067</v>
          </cell>
          <cell r="K313">
            <v>0</v>
          </cell>
          <cell r="L313">
            <v>-58.664537055600015</v>
          </cell>
          <cell r="M313">
            <v>0</v>
          </cell>
          <cell r="N313">
            <v>6785583.5067774178</v>
          </cell>
          <cell r="O313">
            <v>651.01946500000008</v>
          </cell>
          <cell r="P313">
            <v>3841014.8435000004</v>
          </cell>
        </row>
        <row r="314">
          <cell r="A314">
            <v>36526</v>
          </cell>
          <cell r="B314">
            <v>38169</v>
          </cell>
          <cell r="C314" t="str">
            <v>CPS Base</v>
          </cell>
          <cell r="D314">
            <v>310.84924282142845</v>
          </cell>
          <cell r="E314">
            <v>104445.34558799995</v>
          </cell>
          <cell r="F314">
            <v>6</v>
          </cell>
          <cell r="G314">
            <v>4.7290000000000001</v>
          </cell>
          <cell r="H314">
            <v>30.224000000000004</v>
          </cell>
          <cell r="I314">
            <v>52.66</v>
          </cell>
          <cell r="J314">
            <v>-1912037.8280876335</v>
          </cell>
          <cell r="K314">
            <v>0</v>
          </cell>
          <cell r="L314">
            <v>-62.66720735279997</v>
          </cell>
          <cell r="M314">
            <v>0</v>
          </cell>
          <cell r="N314">
            <v>7412129.7267517103</v>
          </cell>
          <cell r="O314">
            <v>721.24976299999992</v>
          </cell>
          <cell r="P314">
            <v>4255373.6016999995</v>
          </cell>
        </row>
        <row r="315">
          <cell r="A315">
            <v>36526</v>
          </cell>
          <cell r="B315">
            <v>38200</v>
          </cell>
          <cell r="C315" t="str">
            <v>CPS Base</v>
          </cell>
          <cell r="D315">
            <v>305.23154988636361</v>
          </cell>
          <cell r="E315">
            <v>107441.50555999999</v>
          </cell>
          <cell r="F315">
            <v>6</v>
          </cell>
          <cell r="G315">
            <v>4.7460000000000004</v>
          </cell>
          <cell r="H315">
            <v>30.326000000000004</v>
          </cell>
          <cell r="I315">
            <v>52.66</v>
          </cell>
          <cell r="J315">
            <v>-1881447.2086229613</v>
          </cell>
          <cell r="K315">
            <v>0</v>
          </cell>
          <cell r="L315">
            <v>-64.464903336000006</v>
          </cell>
          <cell r="M315">
            <v>0</v>
          </cell>
          <cell r="N315">
            <v>7539316.8914125599</v>
          </cell>
          <cell r="O315">
            <v>725.60098200000004</v>
          </cell>
          <cell r="P315">
            <v>4281045.7938000001</v>
          </cell>
        </row>
        <row r="316">
          <cell r="A316">
            <v>36526</v>
          </cell>
          <cell r="B316">
            <v>38231</v>
          </cell>
          <cell r="C316" t="str">
            <v>CPS Base</v>
          </cell>
          <cell r="D316">
            <v>260.02442807440497</v>
          </cell>
          <cell r="E316">
            <v>87368.207833000066</v>
          </cell>
          <cell r="F316">
            <v>6</v>
          </cell>
          <cell r="G316">
            <v>4.7359999999999998</v>
          </cell>
          <cell r="H316">
            <v>30.265999999999998</v>
          </cell>
          <cell r="I316">
            <v>44.66</v>
          </cell>
          <cell r="J316">
            <v>-2559679.4715517983</v>
          </cell>
          <cell r="K316">
            <v>0</v>
          </cell>
          <cell r="L316">
            <v>-52.42092469980004</v>
          </cell>
          <cell r="M316">
            <v>0</v>
          </cell>
          <cell r="N316">
            <v>6461543.6333735809</v>
          </cell>
          <cell r="O316">
            <v>646.99278900000013</v>
          </cell>
          <cell r="P316">
            <v>3817257.4551000008</v>
          </cell>
        </row>
        <row r="317">
          <cell r="A317">
            <v>36526</v>
          </cell>
          <cell r="B317">
            <v>38261</v>
          </cell>
          <cell r="C317" t="str">
            <v>CPS Base</v>
          </cell>
          <cell r="D317">
            <v>192.15825788690466</v>
          </cell>
          <cell r="E317">
            <v>64565.174649999964</v>
          </cell>
          <cell r="F317">
            <v>6</v>
          </cell>
          <cell r="G317">
            <v>4.7380000000000004</v>
          </cell>
          <cell r="H317">
            <v>30.278000000000006</v>
          </cell>
          <cell r="I317">
            <v>41.91</v>
          </cell>
          <cell r="J317">
            <v>-2467881.0084712007</v>
          </cell>
          <cell r="K317">
            <v>0</v>
          </cell>
          <cell r="L317">
            <v>-38.739104789999978</v>
          </cell>
          <cell r="M317">
            <v>0</v>
          </cell>
          <cell r="N317">
            <v>5173807.478052699</v>
          </cell>
          <cell r="O317">
            <v>545.57679999999993</v>
          </cell>
          <cell r="P317">
            <v>3218903.1199999996</v>
          </cell>
        </row>
        <row r="318">
          <cell r="A318">
            <v>36526</v>
          </cell>
          <cell r="B318">
            <v>38292</v>
          </cell>
          <cell r="C318" t="str">
            <v>CPS Base</v>
          </cell>
          <cell r="D318">
            <v>152.70833883928566</v>
          </cell>
          <cell r="E318">
            <v>51310.001849999979</v>
          </cell>
          <cell r="F318">
            <v>6</v>
          </cell>
          <cell r="G318">
            <v>4.8899999999999997</v>
          </cell>
          <cell r="H318">
            <v>31.189999999999998</v>
          </cell>
          <cell r="I318">
            <v>41.91</v>
          </cell>
          <cell r="J318">
            <v>-1868537.4848679998</v>
          </cell>
          <cell r="K318">
            <v>0</v>
          </cell>
          <cell r="L318">
            <v>-30.78600110999999</v>
          </cell>
          <cell r="M318">
            <v>0</v>
          </cell>
          <cell r="N318">
            <v>4018939.6624014988</v>
          </cell>
          <cell r="O318">
            <v>409.92893299999997</v>
          </cell>
          <cell r="P318">
            <v>2418580.7046999997</v>
          </cell>
        </row>
        <row r="319">
          <cell r="A319">
            <v>36526</v>
          </cell>
          <cell r="B319">
            <v>38322</v>
          </cell>
          <cell r="C319" t="str">
            <v>CPS Base</v>
          </cell>
          <cell r="D319">
            <v>143.54132741847832</v>
          </cell>
          <cell r="E319">
            <v>52823.208490000019</v>
          </cell>
          <cell r="F319">
            <v>6</v>
          </cell>
          <cell r="G319">
            <v>5.0549999999999997</v>
          </cell>
          <cell r="H319">
            <v>32.18</v>
          </cell>
          <cell r="I319">
            <v>41.91</v>
          </cell>
          <cell r="J319">
            <v>-1686762.9912923002</v>
          </cell>
          <cell r="K319">
            <v>0</v>
          </cell>
          <cell r="L319">
            <v>-31.693925094000011</v>
          </cell>
          <cell r="M319">
            <v>0</v>
          </cell>
          <cell r="N319">
            <v>3900583.659108201</v>
          </cell>
          <cell r="O319">
            <v>373.005561</v>
          </cell>
          <cell r="P319">
            <v>2200732.8099000002</v>
          </cell>
        </row>
        <row r="323">
          <cell r="A323" t="str">
            <v>Trade Date</v>
          </cell>
          <cell r="B323" t="str">
            <v>Month</v>
          </cell>
          <cell r="C323" t="str">
            <v>Counterparty</v>
          </cell>
          <cell r="D323" t="str">
            <v>Quantity</v>
          </cell>
          <cell r="E323" t="str">
            <v>MWh</v>
          </cell>
          <cell r="F323" t="str">
            <v>Multiple</v>
          </cell>
          <cell r="G323" t="str">
            <v>Underlying</v>
          </cell>
          <cell r="H323" t="str">
            <v>Contract Price</v>
          </cell>
          <cell r="I323" t="str">
            <v>Market Price</v>
          </cell>
          <cell r="J323" t="str">
            <v>MTM</v>
          </cell>
          <cell r="K323" t="str">
            <v>NYMEX NG Exposure</v>
          </cell>
          <cell r="L323" t="str">
            <v>GD HH NG Exposure</v>
          </cell>
          <cell r="M323" t="str">
            <v>GD HSC NG Exposure</v>
          </cell>
          <cell r="N323" t="str">
            <v>Settlement</v>
          </cell>
        </row>
        <row r="324">
          <cell r="A324">
            <v>36526</v>
          </cell>
          <cell r="B324">
            <v>37895</v>
          </cell>
          <cell r="C324" t="str">
            <v>CPS Base</v>
          </cell>
          <cell r="D324">
            <v>216.00820476562495</v>
          </cell>
          <cell r="E324">
            <v>27649.050209999994</v>
          </cell>
          <cell r="F324">
            <v>6</v>
          </cell>
          <cell r="G324">
            <v>4.43</v>
          </cell>
          <cell r="H324">
            <v>28.43</v>
          </cell>
          <cell r="I324">
            <v>33.549999999999997</v>
          </cell>
          <cell r="J324">
            <v>0</v>
          </cell>
          <cell r="K324">
            <v>0</v>
          </cell>
          <cell r="L324">
            <v>-16.589430125999996</v>
          </cell>
          <cell r="M324">
            <v>0</v>
          </cell>
          <cell r="N324">
            <v>786062.49747029983</v>
          </cell>
        </row>
        <row r="325">
          <cell r="A325">
            <v>36526</v>
          </cell>
          <cell r="B325">
            <v>37926</v>
          </cell>
          <cell r="C325" t="str">
            <v>CPS Base</v>
          </cell>
          <cell r="D325">
            <v>174.59758073863637</v>
          </cell>
          <cell r="E325">
            <v>30729.174210000001</v>
          </cell>
          <cell r="F325">
            <v>6</v>
          </cell>
          <cell r="G325">
            <v>4.4859999999999998</v>
          </cell>
          <cell r="H325">
            <v>28.765999999999998</v>
          </cell>
          <cell r="I325">
            <v>34.514000000000003</v>
          </cell>
          <cell r="J325">
            <v>0</v>
          </cell>
          <cell r="K325">
            <v>0</v>
          </cell>
          <cell r="L325">
            <v>-18.437504526000001</v>
          </cell>
          <cell r="M325">
            <v>0</v>
          </cell>
          <cell r="N325">
            <v>883955.42532486003</v>
          </cell>
        </row>
        <row r="326">
          <cell r="A326">
            <v>36526</v>
          </cell>
          <cell r="B326">
            <v>37956</v>
          </cell>
          <cell r="C326" t="str">
            <v>CPS Base</v>
          </cell>
          <cell r="D326">
            <v>156.50736833333337</v>
          </cell>
          <cell r="E326">
            <v>22537.061040000008</v>
          </cell>
          <cell r="F326">
            <v>6</v>
          </cell>
          <cell r="G326">
            <v>4.8600000000000003</v>
          </cell>
          <cell r="H326">
            <v>31.010000000000005</v>
          </cell>
          <cell r="I326">
            <v>35.355200000000004</v>
          </cell>
          <cell r="J326">
            <v>97928.037631008003</v>
          </cell>
          <cell r="K326">
            <v>0</v>
          </cell>
          <cell r="L326">
            <v>-13.522236624000007</v>
          </cell>
          <cell r="M326">
            <v>0</v>
          </cell>
          <cell r="N326">
            <v>698874.26285040041</v>
          </cell>
        </row>
        <row r="327">
          <cell r="A327">
            <v>36526</v>
          </cell>
          <cell r="B327">
            <v>37987</v>
          </cell>
          <cell r="C327" t="str">
            <v>CPS Base</v>
          </cell>
          <cell r="D327">
            <v>140.30125506249999</v>
          </cell>
          <cell r="E327">
            <v>22448.200809999998</v>
          </cell>
          <cell r="F327">
            <v>6</v>
          </cell>
          <cell r="G327">
            <v>5.2830000000000004</v>
          </cell>
          <cell r="H327">
            <v>33.548000000000002</v>
          </cell>
          <cell r="I327">
            <v>39.539600000000007</v>
          </cell>
          <cell r="J327">
            <v>134500.63997319611</v>
          </cell>
          <cell r="K327">
            <v>0</v>
          </cell>
          <cell r="L327">
            <v>-13.468920486</v>
          </cell>
          <cell r="M327">
            <v>0</v>
          </cell>
          <cell r="N327">
            <v>753092.24077388004</v>
          </cell>
        </row>
        <row r="328">
          <cell r="A328">
            <v>36526</v>
          </cell>
          <cell r="B328">
            <v>38018</v>
          </cell>
          <cell r="C328" t="str">
            <v>CPS Base</v>
          </cell>
          <cell r="D328">
            <v>135.64917668055554</v>
          </cell>
          <cell r="E328">
            <v>19533.481441999997</v>
          </cell>
          <cell r="F328">
            <v>6</v>
          </cell>
          <cell r="G328">
            <v>5.2779999999999996</v>
          </cell>
          <cell r="H328">
            <v>33.518000000000001</v>
          </cell>
          <cell r="I328">
            <v>39.538000000000004</v>
          </cell>
          <cell r="J328">
            <v>117591.55828084004</v>
          </cell>
          <cell r="K328">
            <v>0</v>
          </cell>
          <cell r="L328">
            <v>-11.720088865199997</v>
          </cell>
          <cell r="M328">
            <v>0</v>
          </cell>
          <cell r="N328">
            <v>654723.23097295593</v>
          </cell>
        </row>
        <row r="329">
          <cell r="A329">
            <v>36526</v>
          </cell>
          <cell r="B329">
            <v>38047</v>
          </cell>
          <cell r="C329" t="str">
            <v>CPS Base</v>
          </cell>
          <cell r="D329">
            <v>143.1779372890625</v>
          </cell>
          <cell r="E329">
            <v>18326.775973</v>
          </cell>
          <cell r="F329">
            <v>6</v>
          </cell>
          <cell r="G329">
            <v>5.1429999999999998</v>
          </cell>
          <cell r="H329">
            <v>32.707999999999998</v>
          </cell>
          <cell r="I329">
            <v>38.448</v>
          </cell>
          <cell r="J329">
            <v>105195.69408502003</v>
          </cell>
          <cell r="K329">
            <v>0</v>
          </cell>
          <cell r="L329">
            <v>-10.9960655838</v>
          </cell>
          <cell r="M329">
            <v>0</v>
          </cell>
          <cell r="N329">
            <v>599432.18852488394</v>
          </cell>
        </row>
        <row r="330">
          <cell r="A330">
            <v>36526</v>
          </cell>
          <cell r="B330">
            <v>38078</v>
          </cell>
          <cell r="C330" t="str">
            <v>CPS Base</v>
          </cell>
          <cell r="D330">
            <v>157.22228679687498</v>
          </cell>
          <cell r="E330">
            <v>20124.452709999998</v>
          </cell>
          <cell r="F330">
            <v>6</v>
          </cell>
          <cell r="G330">
            <v>4.7430000000000003</v>
          </cell>
          <cell r="H330">
            <v>30.308000000000003</v>
          </cell>
          <cell r="I330">
            <v>38.317760000000007</v>
          </cell>
          <cell r="J330">
            <v>161192.03633844966</v>
          </cell>
          <cell r="K330">
            <v>0</v>
          </cell>
          <cell r="L330">
            <v>-12.074671625999999</v>
          </cell>
          <cell r="M330">
            <v>0</v>
          </cell>
          <cell r="N330">
            <v>609931.91273467999</v>
          </cell>
        </row>
        <row r="331">
          <cell r="A331">
            <v>36526</v>
          </cell>
          <cell r="B331">
            <v>38108</v>
          </cell>
          <cell r="C331" t="str">
            <v>CPS Base</v>
          </cell>
          <cell r="D331">
            <v>225.04223100568186</v>
          </cell>
          <cell r="E331">
            <v>39607.432657000005</v>
          </cell>
          <cell r="F331">
            <v>6</v>
          </cell>
          <cell r="G331">
            <v>4.6929999999999996</v>
          </cell>
          <cell r="H331">
            <v>30.007999999999999</v>
          </cell>
          <cell r="I331">
            <v>40.676760000000009</v>
          </cell>
          <cell r="J331">
            <v>422562.19323369575</v>
          </cell>
          <cell r="K331">
            <v>0</v>
          </cell>
          <cell r="L331">
            <v>-23.764459594200005</v>
          </cell>
          <cell r="M331">
            <v>0</v>
          </cell>
          <cell r="N331">
            <v>1188539.8391712562</v>
          </cell>
        </row>
        <row r="332">
          <cell r="A332">
            <v>36526</v>
          </cell>
          <cell r="B332">
            <v>38139</v>
          </cell>
          <cell r="C332" t="str">
            <v>CPS Base</v>
          </cell>
          <cell r="D332">
            <v>269.44748064062492</v>
          </cell>
          <cell r="E332">
            <v>34489.277521999989</v>
          </cell>
          <cell r="F332">
            <v>6</v>
          </cell>
          <cell r="G332">
            <v>4.7110000000000003</v>
          </cell>
          <cell r="H332">
            <v>30.116000000000003</v>
          </cell>
          <cell r="I332">
            <v>40.682519999999997</v>
          </cell>
          <cell r="J332">
            <v>364431.64072176308</v>
          </cell>
          <cell r="K332">
            <v>0</v>
          </cell>
          <cell r="L332">
            <v>-20.693566513199993</v>
          </cell>
          <cell r="M332">
            <v>0</v>
          </cell>
          <cell r="N332">
            <v>1038679.0818525518</v>
          </cell>
        </row>
        <row r="333">
          <cell r="A333">
            <v>36526</v>
          </cell>
          <cell r="B333">
            <v>38169</v>
          </cell>
          <cell r="C333" t="str">
            <v>CPS Base</v>
          </cell>
          <cell r="D333">
            <v>295.03938291875005</v>
          </cell>
          <cell r="E333">
            <v>47206.30126700001</v>
          </cell>
          <cell r="F333">
            <v>6</v>
          </cell>
          <cell r="G333">
            <v>4.7290000000000001</v>
          </cell>
          <cell r="H333">
            <v>30.224000000000004</v>
          </cell>
          <cell r="I333">
            <v>43.313279999999999</v>
          </cell>
          <cell r="J333">
            <v>617896.49504811771</v>
          </cell>
          <cell r="K333">
            <v>0</v>
          </cell>
          <cell r="L333">
            <v>-28.323780760200009</v>
          </cell>
          <cell r="M333">
            <v>0</v>
          </cell>
          <cell r="N333">
            <v>1426763.2494938085</v>
          </cell>
        </row>
        <row r="334">
          <cell r="A334">
            <v>36526</v>
          </cell>
          <cell r="B334">
            <v>38200</v>
          </cell>
          <cell r="C334" t="str">
            <v>CPS Base</v>
          </cell>
          <cell r="D334">
            <v>277.82857909722225</v>
          </cell>
          <cell r="E334">
            <v>40007.315390000003</v>
          </cell>
          <cell r="F334">
            <v>6</v>
          </cell>
          <cell r="G334">
            <v>4.7460000000000004</v>
          </cell>
          <cell r="H334">
            <v>30.326000000000004</v>
          </cell>
          <cell r="I334">
            <v>43.318720000000006</v>
          </cell>
          <cell r="J334">
            <v>519803.84681396093</v>
          </cell>
          <cell r="K334">
            <v>0</v>
          </cell>
          <cell r="L334">
            <v>-24.004389234000001</v>
          </cell>
          <cell r="M334">
            <v>0</v>
          </cell>
          <cell r="N334">
            <v>1213261.8465171403</v>
          </cell>
        </row>
        <row r="335">
          <cell r="A335">
            <v>36526</v>
          </cell>
          <cell r="B335">
            <v>38231</v>
          </cell>
          <cell r="C335" t="str">
            <v>CPS Base</v>
          </cell>
          <cell r="D335">
            <v>242.06276745833344</v>
          </cell>
          <cell r="E335">
            <v>34857.038514000014</v>
          </cell>
          <cell r="F335">
            <v>6</v>
          </cell>
          <cell r="G335">
            <v>4.7359999999999998</v>
          </cell>
          <cell r="H335">
            <v>30.265999999999998</v>
          </cell>
          <cell r="I335">
            <v>39.315519999999999</v>
          </cell>
          <cell r="J335">
            <v>315439.46717321343</v>
          </cell>
          <cell r="K335">
            <v>0</v>
          </cell>
          <cell r="L335">
            <v>-20.914223108400009</v>
          </cell>
          <cell r="M335">
            <v>0</v>
          </cell>
          <cell r="N335">
            <v>1054983.1276647244</v>
          </cell>
        </row>
        <row r="336">
          <cell r="A336">
            <v>36526</v>
          </cell>
          <cell r="B336">
            <v>38261</v>
          </cell>
          <cell r="C336" t="str">
            <v>CPS Base</v>
          </cell>
          <cell r="D336">
            <v>192.40426268749997</v>
          </cell>
          <cell r="E336">
            <v>30784.682029999996</v>
          </cell>
          <cell r="F336">
            <v>6</v>
          </cell>
          <cell r="G336">
            <v>4.7380000000000004</v>
          </cell>
          <cell r="H336">
            <v>30.278000000000006</v>
          </cell>
          <cell r="I336">
            <v>37.816159999999996</v>
          </cell>
          <cell r="J336">
            <v>232059.8586912645</v>
          </cell>
          <cell r="K336">
            <v>0</v>
          </cell>
          <cell r="L336">
            <v>-18.470809217999999</v>
          </cell>
          <cell r="M336">
            <v>0</v>
          </cell>
          <cell r="N336">
            <v>932098.60250434012</v>
          </cell>
        </row>
        <row r="337">
          <cell r="A337">
            <v>36526</v>
          </cell>
          <cell r="B337">
            <v>38292</v>
          </cell>
          <cell r="C337" t="str">
            <v>CPS Base</v>
          </cell>
          <cell r="D337">
            <v>141.81991472222217</v>
          </cell>
          <cell r="E337">
            <v>20422.067719999992</v>
          </cell>
          <cell r="F337">
            <v>6</v>
          </cell>
          <cell r="G337">
            <v>4.8899999999999997</v>
          </cell>
          <cell r="H337">
            <v>31.189999999999998</v>
          </cell>
          <cell r="I337">
            <v>37.864800000000002</v>
          </cell>
          <cell r="J337">
            <v>136313.21761745604</v>
          </cell>
          <cell r="K337">
            <v>0</v>
          </cell>
          <cell r="L337">
            <v>-12.253240631999995</v>
          </cell>
          <cell r="M337">
            <v>0</v>
          </cell>
          <cell r="N337">
            <v>636964.29218679969</v>
          </cell>
        </row>
        <row r="338">
          <cell r="A338">
            <v>36526</v>
          </cell>
          <cell r="B338">
            <v>38322</v>
          </cell>
          <cell r="C338" t="str">
            <v>CPS Base</v>
          </cell>
          <cell r="D338">
            <v>140.94499539062494</v>
          </cell>
          <cell r="E338">
            <v>18040.959409999992</v>
          </cell>
          <cell r="F338">
            <v>6</v>
          </cell>
          <cell r="G338">
            <v>5.0549999999999997</v>
          </cell>
          <cell r="H338">
            <v>32.18</v>
          </cell>
          <cell r="I338">
            <v>37.9176</v>
          </cell>
          <cell r="J338">
            <v>103511.80871081597</v>
          </cell>
          <cell r="K338">
            <v>0</v>
          </cell>
          <cell r="L338">
            <v>-10.824575645999994</v>
          </cell>
          <cell r="M338">
            <v>0</v>
          </cell>
          <cell r="N338">
            <v>580558.07381379977</v>
          </cell>
        </row>
        <row r="341">
          <cell r="A341" t="str">
            <v>Trade Date</v>
          </cell>
          <cell r="B341" t="str">
            <v>Month</v>
          </cell>
          <cell r="C341" t="str">
            <v>Counterparty</v>
          </cell>
          <cell r="D341" t="str">
            <v>Quantity</v>
          </cell>
          <cell r="E341" t="str">
            <v>MWh</v>
          </cell>
          <cell r="F341" t="str">
            <v>Multiple</v>
          </cell>
          <cell r="G341" t="str">
            <v>Underlying</v>
          </cell>
          <cell r="H341" t="str">
            <v>Contract Price</v>
          </cell>
          <cell r="I341" t="str">
            <v>Market Price</v>
          </cell>
          <cell r="J341" t="str">
            <v>MTM</v>
          </cell>
          <cell r="K341" t="str">
            <v>NYMEX NG Exposure</v>
          </cell>
          <cell r="L341" t="str">
            <v>GD HH NG Exposure</v>
          </cell>
          <cell r="M341" t="str">
            <v>GD HSC NG Exposure</v>
          </cell>
          <cell r="N341" t="str">
            <v>Settlement</v>
          </cell>
        </row>
        <row r="342">
          <cell r="A342">
            <v>36526</v>
          </cell>
          <cell r="B342">
            <v>37895</v>
          </cell>
          <cell r="C342" t="str">
            <v>CPS Base</v>
          </cell>
          <cell r="D342">
            <v>155.55705493975904</v>
          </cell>
          <cell r="E342">
            <v>38733.706680000003</v>
          </cell>
          <cell r="F342">
            <v>6</v>
          </cell>
          <cell r="G342">
            <v>4.43</v>
          </cell>
          <cell r="H342">
            <v>28.43</v>
          </cell>
          <cell r="I342">
            <v>24.198852721451445</v>
          </cell>
          <cell r="J342">
            <v>0</v>
          </cell>
          <cell r="K342">
            <v>0</v>
          </cell>
          <cell r="L342">
            <v>-23.240224008000002</v>
          </cell>
          <cell r="M342">
            <v>0</v>
          </cell>
          <cell r="N342">
            <v>1101199.2809124</v>
          </cell>
        </row>
        <row r="343">
          <cell r="A343">
            <v>36526</v>
          </cell>
          <cell r="B343">
            <v>37926</v>
          </cell>
          <cell r="C343" t="str">
            <v>CPS Base</v>
          </cell>
          <cell r="D343">
            <v>117.37314099999996</v>
          </cell>
          <cell r="E343">
            <v>28169.55383999999</v>
          </cell>
          <cell r="F343">
            <v>6</v>
          </cell>
          <cell r="G343">
            <v>4.4859999999999998</v>
          </cell>
          <cell r="H343">
            <v>28.765999999999998</v>
          </cell>
          <cell r="I343">
            <v>24.199000000000002</v>
          </cell>
          <cell r="J343">
            <v>0</v>
          </cell>
          <cell r="K343">
            <v>0</v>
          </cell>
          <cell r="L343">
            <v>-16.901732303999992</v>
          </cell>
          <cell r="M343">
            <v>0</v>
          </cell>
          <cell r="N343">
            <v>810325.38576143968</v>
          </cell>
        </row>
        <row r="344">
          <cell r="A344">
            <v>36526</v>
          </cell>
          <cell r="B344">
            <v>37956</v>
          </cell>
          <cell r="C344" t="str">
            <v>CPS Base</v>
          </cell>
          <cell r="D344">
            <v>118.90950508064518</v>
          </cell>
          <cell r="E344">
            <v>29489.557260000005</v>
          </cell>
          <cell r="F344">
            <v>6</v>
          </cell>
          <cell r="G344">
            <v>4.8600000000000003</v>
          </cell>
          <cell r="H344">
            <v>31.010000000000005</v>
          </cell>
          <cell r="I344">
            <v>24.4132</v>
          </cell>
          <cell r="J344">
            <v>-194536.7113327682</v>
          </cell>
          <cell r="K344">
            <v>0</v>
          </cell>
          <cell r="L344">
            <v>-17.693734356000004</v>
          </cell>
          <cell r="M344">
            <v>0</v>
          </cell>
          <cell r="N344">
            <v>914471.17063260032</v>
          </cell>
        </row>
        <row r="345">
          <cell r="A345">
            <v>36526</v>
          </cell>
          <cell r="B345">
            <v>37987</v>
          </cell>
          <cell r="C345" t="str">
            <v>CPS Base</v>
          </cell>
          <cell r="D345">
            <v>111.85489794354837</v>
          </cell>
          <cell r="E345">
            <v>27740.014689999996</v>
          </cell>
          <cell r="F345">
            <v>6</v>
          </cell>
          <cell r="G345">
            <v>5.2830000000000004</v>
          </cell>
          <cell r="H345">
            <v>33.548000000000002</v>
          </cell>
          <cell r="I345">
            <v>27.6736</v>
          </cell>
          <cell r="J345">
            <v>-162955.94229493602</v>
          </cell>
          <cell r="K345">
            <v>0</v>
          </cell>
          <cell r="L345">
            <v>-16.644008813999999</v>
          </cell>
          <cell r="M345">
            <v>0</v>
          </cell>
          <cell r="N345">
            <v>930622.01282011997</v>
          </cell>
        </row>
        <row r="346">
          <cell r="A346">
            <v>36526</v>
          </cell>
          <cell r="B346">
            <v>38018</v>
          </cell>
          <cell r="C346" t="str">
            <v>CPS Base</v>
          </cell>
          <cell r="D346">
            <v>106.999049137931</v>
          </cell>
          <cell r="E346">
            <v>24823.779399999992</v>
          </cell>
          <cell r="F346">
            <v>6</v>
          </cell>
          <cell r="G346">
            <v>5.2779999999999996</v>
          </cell>
          <cell r="H346">
            <v>33.518000000000001</v>
          </cell>
          <cell r="I346">
            <v>27.683000000000007</v>
          </cell>
          <cell r="J346">
            <v>-144846.75279899981</v>
          </cell>
          <cell r="K346">
            <v>0</v>
          </cell>
          <cell r="L346">
            <v>-14.894267639999994</v>
          </cell>
          <cell r="M346">
            <v>0</v>
          </cell>
          <cell r="N346">
            <v>832043.43792919978</v>
          </cell>
        </row>
        <row r="347">
          <cell r="A347">
            <v>36526</v>
          </cell>
          <cell r="B347">
            <v>38047</v>
          </cell>
          <cell r="C347" t="str">
            <v>CPS Base</v>
          </cell>
          <cell r="D347">
            <v>107.89283620967743</v>
          </cell>
          <cell r="E347">
            <v>26757.42338</v>
          </cell>
          <cell r="F347">
            <v>6</v>
          </cell>
          <cell r="G347">
            <v>5.1429999999999998</v>
          </cell>
          <cell r="H347">
            <v>32.707999999999998</v>
          </cell>
          <cell r="I347">
            <v>26.867999999999995</v>
          </cell>
          <cell r="J347">
            <v>-156263.3525392001</v>
          </cell>
          <cell r="K347">
            <v>0</v>
          </cell>
          <cell r="L347">
            <v>-16.054454028000002</v>
          </cell>
          <cell r="M347">
            <v>0</v>
          </cell>
          <cell r="N347">
            <v>875181.80391303997</v>
          </cell>
        </row>
        <row r="348">
          <cell r="A348">
            <v>36526</v>
          </cell>
          <cell r="B348">
            <v>38078</v>
          </cell>
          <cell r="C348" t="str">
            <v>CPS Base</v>
          </cell>
          <cell r="D348">
            <v>118.64058999999992</v>
          </cell>
          <cell r="E348">
            <v>28355.10100999998</v>
          </cell>
          <cell r="F348">
            <v>6</v>
          </cell>
          <cell r="G348">
            <v>4.7430000000000003</v>
          </cell>
          <cell r="H348">
            <v>30.308000000000003</v>
          </cell>
          <cell r="I348">
            <v>27.63316</v>
          </cell>
          <cell r="J348">
            <v>-75845.358385588435</v>
          </cell>
          <cell r="K348">
            <v>0</v>
          </cell>
          <cell r="L348">
            <v>-17.013060605999989</v>
          </cell>
          <cell r="M348">
            <v>0</v>
          </cell>
          <cell r="N348">
            <v>859386.40141107945</v>
          </cell>
        </row>
        <row r="349">
          <cell r="A349">
            <v>36526</v>
          </cell>
          <cell r="B349">
            <v>38108</v>
          </cell>
          <cell r="C349" t="str">
            <v>CPS Base</v>
          </cell>
          <cell r="D349">
            <v>148.59204157258068</v>
          </cell>
          <cell r="E349">
            <v>36850.826310000011</v>
          </cell>
          <cell r="F349">
            <v>6</v>
          </cell>
          <cell r="G349">
            <v>4.6929999999999996</v>
          </cell>
          <cell r="H349">
            <v>30.007999999999999</v>
          </cell>
          <cell r="I349">
            <v>30.102160000000008</v>
          </cell>
          <cell r="J349">
            <v>3469.8738053499455</v>
          </cell>
          <cell r="K349">
            <v>0</v>
          </cell>
          <cell r="L349">
            <v>-22.110495786000008</v>
          </cell>
          <cell r="M349">
            <v>0</v>
          </cell>
          <cell r="N349">
            <v>1105819.5959104802</v>
          </cell>
        </row>
        <row r="350">
          <cell r="A350">
            <v>36526</v>
          </cell>
          <cell r="B350">
            <v>38139</v>
          </cell>
          <cell r="C350" t="str">
            <v>CPS Base</v>
          </cell>
          <cell r="D350">
            <v>188.14033954166669</v>
          </cell>
          <cell r="E350">
            <v>45153.681490000003</v>
          </cell>
          <cell r="F350">
            <v>6</v>
          </cell>
          <cell r="G350">
            <v>4.7110000000000003</v>
          </cell>
          <cell r="H350">
            <v>30.116000000000003</v>
          </cell>
          <cell r="I350">
            <v>30.068320000000003</v>
          </cell>
          <cell r="J350">
            <v>-2152.9275334431877</v>
          </cell>
          <cell r="K350">
            <v>0</v>
          </cell>
          <cell r="L350">
            <v>-27.092208894000006</v>
          </cell>
          <cell r="M350">
            <v>0</v>
          </cell>
          <cell r="N350">
            <v>1359848.2717528401</v>
          </cell>
        </row>
        <row r="351">
          <cell r="A351">
            <v>36526</v>
          </cell>
          <cell r="B351">
            <v>38169</v>
          </cell>
          <cell r="C351" t="str">
            <v>CPS Base</v>
          </cell>
          <cell r="D351">
            <v>206.84299177419342</v>
          </cell>
          <cell r="E351">
            <v>51297.06195999997</v>
          </cell>
          <cell r="F351">
            <v>6</v>
          </cell>
          <cell r="G351">
            <v>4.7290000000000001</v>
          </cell>
          <cell r="H351">
            <v>30.224000000000004</v>
          </cell>
          <cell r="I351">
            <v>32.659479999999995</v>
          </cell>
          <cell r="J351">
            <v>124932.96846234027</v>
          </cell>
          <cell r="K351">
            <v>0</v>
          </cell>
          <cell r="L351">
            <v>-30.778237175999983</v>
          </cell>
          <cell r="M351">
            <v>0</v>
          </cell>
          <cell r="N351">
            <v>1550402.4006790393</v>
          </cell>
        </row>
        <row r="352">
          <cell r="A352">
            <v>36526</v>
          </cell>
          <cell r="B352">
            <v>38200</v>
          </cell>
          <cell r="C352" t="str">
            <v>CPS Base</v>
          </cell>
          <cell r="D352">
            <v>205.82290475806448</v>
          </cell>
          <cell r="E352">
            <v>51044.080379999992</v>
          </cell>
          <cell r="F352">
            <v>6</v>
          </cell>
          <cell r="G352">
            <v>4.7460000000000004</v>
          </cell>
          <cell r="H352">
            <v>30.326000000000004</v>
          </cell>
          <cell r="I352">
            <v>32.627519999999997</v>
          </cell>
          <cell r="J352">
            <v>117478.97187617722</v>
          </cell>
          <cell r="K352">
            <v>0</v>
          </cell>
          <cell r="L352">
            <v>-30.626448227999994</v>
          </cell>
          <cell r="M352">
            <v>0</v>
          </cell>
          <cell r="N352">
            <v>1547962.78160388</v>
          </cell>
        </row>
        <row r="353">
          <cell r="A353">
            <v>36526</v>
          </cell>
          <cell r="B353">
            <v>38231</v>
          </cell>
          <cell r="C353" t="str">
            <v>CPS Base</v>
          </cell>
          <cell r="D353">
            <v>174.53777899999997</v>
          </cell>
          <cell r="E353">
            <v>41889.066959999996</v>
          </cell>
          <cell r="F353">
            <v>6</v>
          </cell>
          <cell r="G353">
            <v>4.7359999999999998</v>
          </cell>
          <cell r="H353">
            <v>30.265999999999998</v>
          </cell>
          <cell r="I353">
            <v>28.646319999999999</v>
          </cell>
          <cell r="J353">
            <v>-67846.883973772754</v>
          </cell>
          <cell r="K353">
            <v>0</v>
          </cell>
          <cell r="L353">
            <v>-25.133440175999997</v>
          </cell>
          <cell r="M353">
            <v>0</v>
          </cell>
          <cell r="N353">
            <v>1267814.5006113597</v>
          </cell>
        </row>
        <row r="354">
          <cell r="A354">
            <v>36526</v>
          </cell>
          <cell r="B354">
            <v>38261</v>
          </cell>
          <cell r="C354" t="str">
            <v>CPS Base</v>
          </cell>
          <cell r="D354">
            <v>133.49974947791156</v>
          </cell>
          <cell r="E354">
            <v>33241.437619999982</v>
          </cell>
          <cell r="F354">
            <v>6</v>
          </cell>
          <cell r="G354">
            <v>4.7380000000000004</v>
          </cell>
          <cell r="H354">
            <v>30.278000000000006</v>
          </cell>
          <cell r="I354">
            <v>27.14256</v>
          </cell>
          <cell r="J354">
            <v>-104226.53317125296</v>
          </cell>
          <cell r="K354">
            <v>0</v>
          </cell>
          <cell r="L354">
            <v>-19.944862571999991</v>
          </cell>
          <cell r="M354">
            <v>0</v>
          </cell>
          <cell r="N354">
            <v>1006484.2482583596</v>
          </cell>
        </row>
        <row r="355">
          <cell r="A355">
            <v>36526</v>
          </cell>
          <cell r="B355">
            <v>38292</v>
          </cell>
          <cell r="C355" t="str">
            <v>CPS Base</v>
          </cell>
          <cell r="D355">
            <v>102.3627884583333</v>
          </cell>
          <cell r="E355">
            <v>24567.06922999999</v>
          </cell>
          <cell r="F355">
            <v>6</v>
          </cell>
          <cell r="G355">
            <v>4.8899999999999997</v>
          </cell>
          <cell r="H355">
            <v>31.189999999999998</v>
          </cell>
          <cell r="I355">
            <v>26.8568</v>
          </cell>
          <cell r="J355">
            <v>-106454.0243874359</v>
          </cell>
          <cell r="K355">
            <v>0</v>
          </cell>
          <cell r="L355">
            <v>-14.740241537999994</v>
          </cell>
          <cell r="M355">
            <v>0</v>
          </cell>
          <cell r="N355">
            <v>766246.88928369968</v>
          </cell>
        </row>
        <row r="356">
          <cell r="A356">
            <v>36526</v>
          </cell>
          <cell r="B356">
            <v>38322</v>
          </cell>
          <cell r="C356" t="str">
            <v>CPS Base</v>
          </cell>
          <cell r="D356">
            <v>105.18903326612907</v>
          </cell>
          <cell r="E356">
            <v>26086.880250000009</v>
          </cell>
          <cell r="F356">
            <v>6</v>
          </cell>
          <cell r="G356">
            <v>5.0549999999999997</v>
          </cell>
          <cell r="H356">
            <v>32.18</v>
          </cell>
          <cell r="I356">
            <v>26.546600000000002</v>
          </cell>
          <cell r="J356">
            <v>-146957.83120035002</v>
          </cell>
          <cell r="K356">
            <v>0</v>
          </cell>
          <cell r="L356">
            <v>-15.652128150000005</v>
          </cell>
          <cell r="M356">
            <v>0</v>
          </cell>
          <cell r="N356">
            <v>839475.80644500034</v>
          </cell>
        </row>
        <row r="359">
          <cell r="A359" t="str">
            <v>Trade Date</v>
          </cell>
          <cell r="B359" t="str">
            <v>Month</v>
          </cell>
          <cell r="C359" t="str">
            <v>Counterparty</v>
          </cell>
          <cell r="D359" t="str">
            <v>Quantity</v>
          </cell>
          <cell r="E359" t="str">
            <v>MWh</v>
          </cell>
          <cell r="F359" t="str">
            <v>Multiple</v>
          </cell>
          <cell r="G359" t="str">
            <v>Underlying</v>
          </cell>
          <cell r="H359" t="str">
            <v>Contract Price</v>
          </cell>
          <cell r="I359" t="str">
            <v>Market Price</v>
          </cell>
          <cell r="J359" t="str">
            <v>MTM</v>
          </cell>
          <cell r="K359" t="str">
            <v>NYMEX NG Exposure</v>
          </cell>
          <cell r="L359" t="str">
            <v>GD HH NG Exposure</v>
          </cell>
          <cell r="M359" t="str">
            <v>GD HSC NG Exposure</v>
          </cell>
          <cell r="N359" t="str">
            <v>Settlement</v>
          </cell>
          <cell r="O359" t="str">
            <v>Peak</v>
          </cell>
          <cell r="P359" t="str">
            <v>Demand</v>
          </cell>
        </row>
        <row r="360">
          <cell r="A360">
            <v>36526</v>
          </cell>
          <cell r="B360">
            <v>37895</v>
          </cell>
          <cell r="C360" t="str">
            <v>CPS II</v>
          </cell>
          <cell r="D360">
            <v>3.491734119021737</v>
          </cell>
          <cell r="E360">
            <v>1284.9581557999993</v>
          </cell>
          <cell r="F360">
            <v>1</v>
          </cell>
          <cell r="G360">
            <v>32.6</v>
          </cell>
          <cell r="H360">
            <v>32.6</v>
          </cell>
          <cell r="I360">
            <v>38.625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41889.635879079979</v>
          </cell>
          <cell r="O360">
            <v>0</v>
          </cell>
          <cell r="P360">
            <v>0</v>
          </cell>
        </row>
        <row r="361">
          <cell r="A361">
            <v>36526</v>
          </cell>
          <cell r="B361">
            <v>37926</v>
          </cell>
          <cell r="C361" t="str">
            <v>CPS II</v>
          </cell>
          <cell r="D361">
            <v>3.4088204217105256</v>
          </cell>
          <cell r="E361">
            <v>1036.2814081999998</v>
          </cell>
          <cell r="F361">
            <v>1</v>
          </cell>
          <cell r="G361">
            <v>32.6</v>
          </cell>
          <cell r="H361">
            <v>32.6</v>
          </cell>
          <cell r="I361">
            <v>39.125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33782.773907319992</v>
          </cell>
          <cell r="O361">
            <v>0</v>
          </cell>
          <cell r="P361">
            <v>0</v>
          </cell>
        </row>
        <row r="362">
          <cell r="A362">
            <v>36526</v>
          </cell>
          <cell r="B362">
            <v>37956</v>
          </cell>
          <cell r="C362" t="str">
            <v>CPS II</v>
          </cell>
          <cell r="D362">
            <v>2.8472417971590906</v>
          </cell>
          <cell r="E362">
            <v>1002.2291125999999</v>
          </cell>
          <cell r="F362">
            <v>1</v>
          </cell>
          <cell r="G362">
            <v>32.6</v>
          </cell>
          <cell r="H362">
            <v>32.6</v>
          </cell>
          <cell r="I362">
            <v>39.375</v>
          </cell>
          <cell r="J362">
            <v>6790.1022378649977</v>
          </cell>
          <cell r="K362">
            <v>0</v>
          </cell>
          <cell r="L362">
            <v>0</v>
          </cell>
          <cell r="M362">
            <v>0</v>
          </cell>
          <cell r="N362">
            <v>32672.669070759999</v>
          </cell>
          <cell r="O362">
            <v>0</v>
          </cell>
          <cell r="P362">
            <v>0</v>
          </cell>
        </row>
        <row r="363">
          <cell r="A363">
            <v>36526</v>
          </cell>
          <cell r="B363">
            <v>37987</v>
          </cell>
          <cell r="C363" t="str">
            <v>CPS II</v>
          </cell>
          <cell r="D363">
            <v>2.8681284642857152</v>
          </cell>
          <cell r="E363">
            <v>963.6911640000003</v>
          </cell>
          <cell r="F363">
            <v>1</v>
          </cell>
          <cell r="G363">
            <v>32.6</v>
          </cell>
          <cell r="H363">
            <v>32.6</v>
          </cell>
          <cell r="I363">
            <v>43.509999999999991</v>
          </cell>
          <cell r="J363">
            <v>10513.870599239994</v>
          </cell>
          <cell r="K363">
            <v>0</v>
          </cell>
          <cell r="L363">
            <v>0</v>
          </cell>
          <cell r="M363">
            <v>0</v>
          </cell>
          <cell r="N363">
            <v>31416.331946400012</v>
          </cell>
          <cell r="O363">
            <v>0</v>
          </cell>
          <cell r="P363">
            <v>0</v>
          </cell>
        </row>
        <row r="364">
          <cell r="A364">
            <v>36526</v>
          </cell>
          <cell r="B364">
            <v>38018</v>
          </cell>
          <cell r="C364" t="str">
            <v>CPS II</v>
          </cell>
          <cell r="D364">
            <v>2.6466282468749998</v>
          </cell>
          <cell r="E364">
            <v>846.92103899999995</v>
          </cell>
          <cell r="F364">
            <v>1</v>
          </cell>
          <cell r="G364">
            <v>32.6</v>
          </cell>
          <cell r="H364">
            <v>32.6</v>
          </cell>
          <cell r="I364">
            <v>43.510000000000005</v>
          </cell>
          <cell r="J364">
            <v>9239.9085354900035</v>
          </cell>
          <cell r="K364">
            <v>0</v>
          </cell>
          <cell r="L364">
            <v>0</v>
          </cell>
          <cell r="M364">
            <v>0</v>
          </cell>
          <cell r="N364">
            <v>27609.6258714</v>
          </cell>
          <cell r="O364">
            <v>0</v>
          </cell>
          <cell r="P364">
            <v>0</v>
          </cell>
        </row>
        <row r="365">
          <cell r="A365">
            <v>36526</v>
          </cell>
          <cell r="B365">
            <v>38047</v>
          </cell>
          <cell r="C365" t="str">
            <v>CPS II</v>
          </cell>
          <cell r="D365">
            <v>2.354094636413044</v>
          </cell>
          <cell r="E365">
            <v>866.30682620000016</v>
          </cell>
          <cell r="F365">
            <v>1</v>
          </cell>
          <cell r="G365">
            <v>32.6</v>
          </cell>
          <cell r="H365">
            <v>32.6</v>
          </cell>
          <cell r="I365">
            <v>43.410000000000004</v>
          </cell>
          <cell r="J365">
            <v>9364.7767912220042</v>
          </cell>
          <cell r="K365">
            <v>0</v>
          </cell>
          <cell r="L365">
            <v>0</v>
          </cell>
          <cell r="M365">
            <v>0</v>
          </cell>
          <cell r="N365">
            <v>28241.602534120007</v>
          </cell>
          <cell r="O365">
            <v>0</v>
          </cell>
          <cell r="P365">
            <v>0</v>
          </cell>
        </row>
        <row r="366">
          <cell r="A366">
            <v>36526</v>
          </cell>
          <cell r="B366">
            <v>38078</v>
          </cell>
          <cell r="C366" t="str">
            <v>CPS II</v>
          </cell>
          <cell r="D366">
            <v>2.2686387622159092</v>
          </cell>
          <cell r="E366">
            <v>798.5608443000001</v>
          </cell>
          <cell r="F366">
            <v>1</v>
          </cell>
          <cell r="G366">
            <v>32.6</v>
          </cell>
          <cell r="H366">
            <v>32.6</v>
          </cell>
          <cell r="I366">
            <v>43.41</v>
          </cell>
          <cell r="J366">
            <v>8632.4427268829968</v>
          </cell>
          <cell r="K366">
            <v>0</v>
          </cell>
          <cell r="L366">
            <v>0</v>
          </cell>
          <cell r="M366">
            <v>0</v>
          </cell>
          <cell r="N366">
            <v>26033.083524180005</v>
          </cell>
          <cell r="O366">
            <v>0</v>
          </cell>
          <cell r="P366">
            <v>0</v>
          </cell>
        </row>
        <row r="367">
          <cell r="A367">
            <v>36526</v>
          </cell>
          <cell r="B367">
            <v>38108</v>
          </cell>
          <cell r="C367" t="str">
            <v>CPS II</v>
          </cell>
          <cell r="D367">
            <v>2.4658658956250012</v>
          </cell>
          <cell r="E367">
            <v>789.07708660000037</v>
          </cell>
          <cell r="F367">
            <v>1</v>
          </cell>
          <cell r="G367">
            <v>32.6</v>
          </cell>
          <cell r="H367">
            <v>32.6</v>
          </cell>
          <cell r="I367">
            <v>45.91</v>
          </cell>
          <cell r="J367">
            <v>10502.616022646002</v>
          </cell>
          <cell r="K367">
            <v>0</v>
          </cell>
          <cell r="L367">
            <v>0</v>
          </cell>
          <cell r="M367">
            <v>0</v>
          </cell>
          <cell r="N367">
            <v>25723.913023160014</v>
          </cell>
          <cell r="O367">
            <v>0</v>
          </cell>
          <cell r="P367">
            <v>0</v>
          </cell>
        </row>
        <row r="368">
          <cell r="A368">
            <v>36526</v>
          </cell>
          <cell r="B368">
            <v>38139</v>
          </cell>
          <cell r="C368" t="str">
            <v>CPS II</v>
          </cell>
          <cell r="D368">
            <v>3.1388622116477283</v>
          </cell>
          <cell r="E368">
            <v>1104.8794985000004</v>
          </cell>
          <cell r="F368">
            <v>1</v>
          </cell>
          <cell r="G368">
            <v>32.6</v>
          </cell>
          <cell r="H368">
            <v>32.6</v>
          </cell>
          <cell r="I368">
            <v>46.534999999999997</v>
          </cell>
          <cell r="J368">
            <v>15396.495811597501</v>
          </cell>
          <cell r="K368">
            <v>0</v>
          </cell>
          <cell r="L368">
            <v>0</v>
          </cell>
          <cell r="M368">
            <v>0</v>
          </cell>
          <cell r="N368">
            <v>36019.071651100014</v>
          </cell>
          <cell r="O368">
            <v>0</v>
          </cell>
          <cell r="P368">
            <v>0</v>
          </cell>
        </row>
        <row r="369">
          <cell r="A369">
            <v>36526</v>
          </cell>
          <cell r="B369">
            <v>38169</v>
          </cell>
          <cell r="C369" t="str">
            <v>CPS II</v>
          </cell>
          <cell r="D369">
            <v>3.4674658705357166</v>
          </cell>
          <cell r="E369">
            <v>1165.0685325000009</v>
          </cell>
          <cell r="F369">
            <v>1</v>
          </cell>
          <cell r="G369">
            <v>32.6</v>
          </cell>
          <cell r="H369">
            <v>32.6</v>
          </cell>
          <cell r="I369">
            <v>52.66</v>
          </cell>
          <cell r="J369">
            <v>23371.274761950011</v>
          </cell>
          <cell r="K369">
            <v>0</v>
          </cell>
          <cell r="L369">
            <v>0</v>
          </cell>
          <cell r="M369">
            <v>0</v>
          </cell>
          <cell r="N369">
            <v>37981.234159500033</v>
          </cell>
          <cell r="O369">
            <v>0</v>
          </cell>
          <cell r="P369">
            <v>0</v>
          </cell>
        </row>
        <row r="370">
          <cell r="A370">
            <v>36526</v>
          </cell>
          <cell r="B370">
            <v>38200</v>
          </cell>
          <cell r="C370" t="str">
            <v>CPS II</v>
          </cell>
          <cell r="D370">
            <v>3.8559874482954544</v>
          </cell>
          <cell r="E370">
            <v>1357.3075818</v>
          </cell>
          <cell r="F370">
            <v>1</v>
          </cell>
          <cell r="G370">
            <v>32.6</v>
          </cell>
          <cell r="H370">
            <v>32.6</v>
          </cell>
          <cell r="I370">
            <v>52.66</v>
          </cell>
          <cell r="J370">
            <v>27227.590090907994</v>
          </cell>
          <cell r="K370">
            <v>0</v>
          </cell>
          <cell r="L370">
            <v>0</v>
          </cell>
          <cell r="M370">
            <v>0</v>
          </cell>
          <cell r="N370">
            <v>44248.227166680001</v>
          </cell>
          <cell r="O370">
            <v>0</v>
          </cell>
          <cell r="P370">
            <v>0</v>
          </cell>
        </row>
        <row r="371">
          <cell r="A371">
            <v>36526</v>
          </cell>
          <cell r="B371">
            <v>38231</v>
          </cell>
          <cell r="C371" t="str">
            <v>CPS II</v>
          </cell>
          <cell r="D371">
            <v>4.2213370982142866</v>
          </cell>
          <cell r="E371">
            <v>1418.3692650000003</v>
          </cell>
          <cell r="F371">
            <v>1</v>
          </cell>
          <cell r="G371">
            <v>32.6</v>
          </cell>
          <cell r="H371">
            <v>32.6</v>
          </cell>
          <cell r="I371">
            <v>44.66</v>
          </cell>
          <cell r="J371">
            <v>17105.533335899996</v>
          </cell>
          <cell r="K371">
            <v>0</v>
          </cell>
          <cell r="L371">
            <v>0</v>
          </cell>
          <cell r="M371">
            <v>0</v>
          </cell>
          <cell r="N371">
            <v>46238.838039000009</v>
          </cell>
          <cell r="O371">
            <v>0</v>
          </cell>
          <cell r="P371">
            <v>0</v>
          </cell>
        </row>
        <row r="372">
          <cell r="A372">
            <v>36526</v>
          </cell>
          <cell r="B372">
            <v>38261</v>
          </cell>
          <cell r="C372" t="str">
            <v>CPS II</v>
          </cell>
          <cell r="D372">
            <v>3.5564642375000015</v>
          </cell>
          <cell r="E372">
            <v>1194.9719838000005</v>
          </cell>
          <cell r="F372">
            <v>1</v>
          </cell>
          <cell r="G372">
            <v>32.6</v>
          </cell>
          <cell r="H372">
            <v>32.6</v>
          </cell>
          <cell r="I372">
            <v>41.91</v>
          </cell>
          <cell r="J372">
            <v>11125.189169178</v>
          </cell>
          <cell r="K372">
            <v>0</v>
          </cell>
          <cell r="L372">
            <v>0</v>
          </cell>
          <cell r="M372">
            <v>0</v>
          </cell>
          <cell r="N372">
            <v>38956.086671880017</v>
          </cell>
          <cell r="O372">
            <v>0</v>
          </cell>
          <cell r="P372">
            <v>0</v>
          </cell>
        </row>
        <row r="373">
          <cell r="A373">
            <v>36526</v>
          </cell>
          <cell r="B373">
            <v>38292</v>
          </cell>
          <cell r="C373" t="str">
            <v>CPS II</v>
          </cell>
          <cell r="D373">
            <v>3.4092168425595251</v>
          </cell>
          <cell r="E373">
            <v>1145.4968591000004</v>
          </cell>
          <cell r="F373">
            <v>1</v>
          </cell>
          <cell r="G373">
            <v>32.6</v>
          </cell>
          <cell r="H373">
            <v>32.6</v>
          </cell>
          <cell r="I373">
            <v>41.91</v>
          </cell>
          <cell r="J373">
            <v>10664.575758220999</v>
          </cell>
          <cell r="K373">
            <v>0</v>
          </cell>
          <cell r="L373">
            <v>0</v>
          </cell>
          <cell r="M373">
            <v>0</v>
          </cell>
          <cell r="N373">
            <v>37343.197606660011</v>
          </cell>
          <cell r="O373">
            <v>0</v>
          </cell>
          <cell r="P373">
            <v>0</v>
          </cell>
        </row>
        <row r="374">
          <cell r="A374">
            <v>36526</v>
          </cell>
          <cell r="B374">
            <v>38322</v>
          </cell>
          <cell r="C374" t="str">
            <v>CPS II</v>
          </cell>
          <cell r="D374">
            <v>2.7383969309782605</v>
          </cell>
          <cell r="E374">
            <v>1007.7300705999999</v>
          </cell>
          <cell r="F374">
            <v>1</v>
          </cell>
          <cell r="G374">
            <v>32.6</v>
          </cell>
          <cell r="H374">
            <v>32.6</v>
          </cell>
          <cell r="I374">
            <v>41.91</v>
          </cell>
          <cell r="J374">
            <v>9381.966957285993</v>
          </cell>
          <cell r="K374">
            <v>0</v>
          </cell>
          <cell r="L374">
            <v>0</v>
          </cell>
          <cell r="M374">
            <v>0</v>
          </cell>
          <cell r="N374">
            <v>32852.000301559994</v>
          </cell>
          <cell r="O374">
            <v>0</v>
          </cell>
          <cell r="P374">
            <v>0</v>
          </cell>
        </row>
        <row r="375">
          <cell r="A375" t="str">
            <v>Varies</v>
          </cell>
          <cell r="B375">
            <v>37926</v>
          </cell>
          <cell r="C375" t="str">
            <v>CPS AGCOMP</v>
          </cell>
          <cell r="D375">
            <v>1.2028310089285714</v>
          </cell>
          <cell r="E375">
            <v>365.66062671428574</v>
          </cell>
          <cell r="F375">
            <v>1</v>
          </cell>
          <cell r="G375">
            <v>40.358866409989119</v>
          </cell>
          <cell r="H375">
            <v>40.358866409989119</v>
          </cell>
          <cell r="I375">
            <v>39.125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14757.648384954757</v>
          </cell>
          <cell r="O375">
            <v>0</v>
          </cell>
          <cell r="P375">
            <v>0</v>
          </cell>
        </row>
        <row r="376">
          <cell r="A376" t="str">
            <v>Varies</v>
          </cell>
          <cell r="B376">
            <v>37956</v>
          </cell>
          <cell r="C376" t="str">
            <v>CPS AGCOMP</v>
          </cell>
          <cell r="D376">
            <v>1.7892154943181826</v>
          </cell>
          <cell r="E376">
            <v>629.80385400000023</v>
          </cell>
          <cell r="F376">
            <v>1</v>
          </cell>
          <cell r="G376">
            <v>41.06255740275202</v>
          </cell>
          <cell r="H376">
            <v>41.06255740275202</v>
          </cell>
          <cell r="I376">
            <v>39.375</v>
          </cell>
          <cell r="J376">
            <v>-1062.8301560994528</v>
          </cell>
          <cell r="K376">
            <v>0</v>
          </cell>
          <cell r="L376">
            <v>0</v>
          </cell>
          <cell r="M376">
            <v>0</v>
          </cell>
          <cell r="N376">
            <v>25861.356907349462</v>
          </cell>
          <cell r="O376">
            <v>0</v>
          </cell>
          <cell r="P376">
            <v>0</v>
          </cell>
        </row>
        <row r="377">
          <cell r="A377" t="str">
            <v>Varies</v>
          </cell>
          <cell r="B377">
            <v>37987</v>
          </cell>
          <cell r="C377" t="str">
            <v>CPS AGCOMP</v>
          </cell>
          <cell r="D377">
            <v>1.799249315476191</v>
          </cell>
          <cell r="E377">
            <v>604.54777000000024</v>
          </cell>
          <cell r="F377">
            <v>1</v>
          </cell>
          <cell r="G377">
            <v>38.484752127104876</v>
          </cell>
          <cell r="H377">
            <v>38.484752127104876</v>
          </cell>
          <cell r="I377">
            <v>43.509999999999991</v>
          </cell>
          <cell r="J377">
            <v>3038.0023952559864</v>
          </cell>
          <cell r="K377">
            <v>0</v>
          </cell>
          <cell r="L377">
            <v>0</v>
          </cell>
          <cell r="M377">
            <v>0</v>
          </cell>
          <cell r="N377">
            <v>23265.871077444019</v>
          </cell>
          <cell r="O377">
            <v>0</v>
          </cell>
          <cell r="P377">
            <v>0</v>
          </cell>
        </row>
        <row r="378">
          <cell r="A378" t="str">
            <v>Varies</v>
          </cell>
          <cell r="B378">
            <v>38018</v>
          </cell>
          <cell r="C378" t="str">
            <v>CPS AGCOMP</v>
          </cell>
          <cell r="D378">
            <v>1.7712203968750004</v>
          </cell>
          <cell r="E378">
            <v>566.79052700000011</v>
          </cell>
          <cell r="F378">
            <v>1</v>
          </cell>
          <cell r="G378">
            <v>38.475589355469204</v>
          </cell>
          <cell r="H378">
            <v>38.475589355469204</v>
          </cell>
          <cell r="I378">
            <v>43.510000000000005</v>
          </cell>
          <cell r="J378">
            <v>2853.4562623480233</v>
          </cell>
          <cell r="K378">
            <v>0</v>
          </cell>
          <cell r="L378">
            <v>0</v>
          </cell>
          <cell r="M378">
            <v>0</v>
          </cell>
          <cell r="N378">
            <v>21807.599567421985</v>
          </cell>
          <cell r="O378">
            <v>0</v>
          </cell>
          <cell r="P378">
            <v>0</v>
          </cell>
        </row>
        <row r="379">
          <cell r="A379" t="str">
            <v>Varies</v>
          </cell>
          <cell r="B379">
            <v>38047</v>
          </cell>
          <cell r="C379" t="str">
            <v>CPS AGCOMP</v>
          </cell>
          <cell r="D379">
            <v>1.8746031195652169</v>
          </cell>
          <cell r="E379">
            <v>689.85394799999983</v>
          </cell>
          <cell r="F379">
            <v>1</v>
          </cell>
          <cell r="G379">
            <v>38.47035162446798</v>
          </cell>
          <cell r="H379">
            <v>38.47035162446798</v>
          </cell>
          <cell r="I379">
            <v>43.410000000000004</v>
          </cell>
          <cell r="J379">
            <v>3407.6359335925522</v>
          </cell>
          <cell r="K379">
            <v>0</v>
          </cell>
          <cell r="L379">
            <v>0</v>
          </cell>
          <cell r="M379">
            <v>0</v>
          </cell>
          <cell r="N379">
            <v>26538.923949087442</v>
          </cell>
          <cell r="O379">
            <v>0</v>
          </cell>
          <cell r="P379">
            <v>0</v>
          </cell>
        </row>
        <row r="380">
          <cell r="A380" t="str">
            <v>Varies</v>
          </cell>
          <cell r="B380">
            <v>38078</v>
          </cell>
          <cell r="C380" t="str">
            <v>CPS AGCOMP</v>
          </cell>
          <cell r="D380">
            <v>2.0331529346590922</v>
          </cell>
          <cell r="E380">
            <v>715.66983300000049</v>
          </cell>
          <cell r="F380">
            <v>1</v>
          </cell>
          <cell r="G380">
            <v>38.471212580814651</v>
          </cell>
          <cell r="H380">
            <v>38.471212580814651</v>
          </cell>
          <cell r="I380">
            <v>43.41</v>
          </cell>
          <cell r="J380">
            <v>3534.5411675108799</v>
          </cell>
          <cell r="K380">
            <v>0</v>
          </cell>
          <cell r="L380">
            <v>0</v>
          </cell>
          <cell r="M380">
            <v>0</v>
          </cell>
          <cell r="N380">
            <v>27532.686283019139</v>
          </cell>
          <cell r="O380">
            <v>0</v>
          </cell>
          <cell r="P380">
            <v>0</v>
          </cell>
        </row>
        <row r="381">
          <cell r="A381" t="str">
            <v>Varies</v>
          </cell>
          <cell r="B381">
            <v>38108</v>
          </cell>
          <cell r="C381" t="str">
            <v>CPS AGCOMP</v>
          </cell>
          <cell r="D381">
            <v>2.3222918281249991</v>
          </cell>
          <cell r="E381">
            <v>743.13338499999975</v>
          </cell>
          <cell r="F381">
            <v>1</v>
          </cell>
          <cell r="G381">
            <v>38.485505271776276</v>
          </cell>
          <cell r="H381">
            <v>38.485505271776276</v>
          </cell>
          <cell r="I381">
            <v>45.91</v>
          </cell>
          <cell r="J381">
            <v>5517.3898992995464</v>
          </cell>
          <cell r="K381">
            <v>0</v>
          </cell>
          <cell r="L381">
            <v>0</v>
          </cell>
          <cell r="M381">
            <v>0</v>
          </cell>
          <cell r="N381">
            <v>28599.863806050438</v>
          </cell>
          <cell r="O381">
            <v>0</v>
          </cell>
          <cell r="P381">
            <v>0</v>
          </cell>
        </row>
        <row r="382">
          <cell r="A382" t="str">
            <v>Varies</v>
          </cell>
          <cell r="B382">
            <v>38139</v>
          </cell>
          <cell r="C382" t="str">
            <v>CPS AGCOMP</v>
          </cell>
          <cell r="D382">
            <v>2.6247319147727266</v>
          </cell>
          <cell r="E382">
            <v>923.90563399999974</v>
          </cell>
          <cell r="F382">
            <v>1</v>
          </cell>
          <cell r="G382">
            <v>38.517396704440756</v>
          </cell>
          <cell r="H382">
            <v>38.517396704440756</v>
          </cell>
          <cell r="I382">
            <v>46.534999999999997</v>
          </cell>
          <cell r="J382">
            <v>7407.5088559441474</v>
          </cell>
          <cell r="K382">
            <v>0</v>
          </cell>
          <cell r="L382">
            <v>0</v>
          </cell>
          <cell r="M382">
            <v>0</v>
          </cell>
          <cell r="N382">
            <v>35586.43982224584</v>
          </cell>
          <cell r="O382">
            <v>0</v>
          </cell>
          <cell r="P382">
            <v>0</v>
          </cell>
        </row>
        <row r="383">
          <cell r="A383" t="str">
            <v>Varies</v>
          </cell>
          <cell r="B383">
            <v>38169</v>
          </cell>
          <cell r="C383" t="str">
            <v>CPS AGCOMP</v>
          </cell>
          <cell r="D383">
            <v>2.7203156964285702</v>
          </cell>
          <cell r="E383">
            <v>914.02607399999954</v>
          </cell>
          <cell r="F383">
            <v>1</v>
          </cell>
          <cell r="G383">
            <v>38.521275431242188</v>
          </cell>
          <cell r="H383">
            <v>38.521275431242188</v>
          </cell>
          <cell r="I383">
            <v>52.66</v>
          </cell>
          <cell r="J383">
            <v>12923.162908949036</v>
          </cell>
          <cell r="K383">
            <v>0</v>
          </cell>
          <cell r="L383">
            <v>0</v>
          </cell>
          <cell r="M383">
            <v>0</v>
          </cell>
          <cell r="N383">
            <v>35209.450147890937</v>
          </cell>
          <cell r="O383">
            <v>0</v>
          </cell>
          <cell r="P383">
            <v>0</v>
          </cell>
        </row>
        <row r="384">
          <cell r="A384" t="str">
            <v>Varies</v>
          </cell>
          <cell r="B384">
            <v>38200</v>
          </cell>
          <cell r="C384" t="str">
            <v>CPS AGCOMP</v>
          </cell>
          <cell r="D384">
            <v>2.7622639602272718</v>
          </cell>
          <cell r="E384">
            <v>972.31691399999966</v>
          </cell>
          <cell r="F384">
            <v>1</v>
          </cell>
          <cell r="G384">
            <v>38.51058369554876</v>
          </cell>
          <cell r="H384">
            <v>38.51058369554876</v>
          </cell>
          <cell r="I384">
            <v>52.66</v>
          </cell>
          <cell r="J384">
            <v>13757.716796045306</v>
          </cell>
          <cell r="K384">
            <v>0</v>
          </cell>
          <cell r="L384">
            <v>0</v>
          </cell>
          <cell r="M384">
            <v>0</v>
          </cell>
          <cell r="N384">
            <v>37444.491895194675</v>
          </cell>
          <cell r="O384">
            <v>0</v>
          </cell>
          <cell r="P384">
            <v>0</v>
          </cell>
        </row>
        <row r="385">
          <cell r="A385" t="str">
            <v>Varies</v>
          </cell>
          <cell r="B385">
            <v>38231</v>
          </cell>
          <cell r="C385" t="str">
            <v>CPS AGCOMP</v>
          </cell>
          <cell r="D385">
            <v>2.4746219523809527</v>
          </cell>
          <cell r="E385">
            <v>831.47297600000013</v>
          </cell>
          <cell r="F385">
            <v>1</v>
          </cell>
          <cell r="G385">
            <v>38.487888693596254</v>
          </cell>
          <cell r="H385">
            <v>38.487888693596254</v>
          </cell>
          <cell r="I385">
            <v>44.66</v>
          </cell>
          <cell r="J385">
            <v>5131.9437561387685</v>
          </cell>
          <cell r="K385">
            <v>0</v>
          </cell>
          <cell r="L385">
            <v>0</v>
          </cell>
          <cell r="M385">
            <v>0</v>
          </cell>
          <cell r="N385">
            <v>32001.639352021233</v>
          </cell>
          <cell r="O385">
            <v>0</v>
          </cell>
          <cell r="P385">
            <v>0</v>
          </cell>
        </row>
        <row r="386">
          <cell r="A386" t="str">
            <v>Varies</v>
          </cell>
          <cell r="B386">
            <v>38261</v>
          </cell>
          <cell r="C386" t="str">
            <v>CPS AGCOMP</v>
          </cell>
          <cell r="D386">
            <v>2.0133519017857151</v>
          </cell>
          <cell r="E386">
            <v>676.4862390000003</v>
          </cell>
          <cell r="F386">
            <v>1</v>
          </cell>
          <cell r="G386">
            <v>38.461859463737341</v>
          </cell>
          <cell r="H386">
            <v>38.461859463737341</v>
          </cell>
          <cell r="I386">
            <v>41.91</v>
          </cell>
          <cell r="J386">
            <v>2332.6196229197685</v>
          </cell>
          <cell r="K386">
            <v>0</v>
          </cell>
          <cell r="L386">
            <v>0</v>
          </cell>
          <cell r="M386">
            <v>0</v>
          </cell>
          <cell r="N386">
            <v>26018.918653570243</v>
          </cell>
          <cell r="O386">
            <v>0</v>
          </cell>
          <cell r="P386">
            <v>0</v>
          </cell>
        </row>
        <row r="387">
          <cell r="A387" t="str">
            <v>Varies</v>
          </cell>
          <cell r="B387">
            <v>38292</v>
          </cell>
          <cell r="C387" t="str">
            <v>CPS AGCOMP</v>
          </cell>
          <cell r="D387">
            <v>1.7497743952380951</v>
          </cell>
          <cell r="E387">
            <v>587.92419679999989</v>
          </cell>
          <cell r="F387">
            <v>1</v>
          </cell>
          <cell r="G387">
            <v>38.363237146097426</v>
          </cell>
          <cell r="H387">
            <v>38.363237146097426</v>
          </cell>
          <cell r="I387">
            <v>41.91</v>
          </cell>
          <cell r="J387">
            <v>2085.2277021207447</v>
          </cell>
          <cell r="K387">
            <v>0</v>
          </cell>
          <cell r="L387">
            <v>0</v>
          </cell>
          <cell r="M387">
            <v>0</v>
          </cell>
          <cell r="N387">
            <v>22554.675385767248</v>
          </cell>
          <cell r="O387">
            <v>0</v>
          </cell>
          <cell r="P387">
            <v>0</v>
          </cell>
        </row>
        <row r="388">
          <cell r="A388" t="str">
            <v>Varies</v>
          </cell>
          <cell r="B388">
            <v>38322</v>
          </cell>
          <cell r="C388" t="str">
            <v>CPS AGCOMP</v>
          </cell>
          <cell r="D388">
            <v>0.2700346304347826</v>
          </cell>
          <cell r="E388">
            <v>99.372743999999997</v>
          </cell>
          <cell r="F388">
            <v>1</v>
          </cell>
          <cell r="G388">
            <v>38.302517003490358</v>
          </cell>
          <cell r="H388">
            <v>38.302517003490358</v>
          </cell>
          <cell r="I388">
            <v>41.91</v>
          </cell>
          <cell r="J388">
            <v>358.48548429650521</v>
          </cell>
          <cell r="K388">
            <v>0</v>
          </cell>
          <cell r="L388">
            <v>0</v>
          </cell>
          <cell r="M388">
            <v>0</v>
          </cell>
          <cell r="N388">
            <v>3806.2262167434942</v>
          </cell>
          <cell r="O388">
            <v>0</v>
          </cell>
          <cell r="P388">
            <v>0</v>
          </cell>
        </row>
        <row r="389">
          <cell r="A389" t="str">
            <v>Varies</v>
          </cell>
          <cell r="B389">
            <v>38353</v>
          </cell>
          <cell r="C389" t="str">
            <v>CPS AGCOMP</v>
          </cell>
          <cell r="D389">
            <v>0.30375054166666676</v>
          </cell>
          <cell r="E389">
            <v>102.06018200000003</v>
          </cell>
          <cell r="F389">
            <v>1</v>
          </cell>
          <cell r="G389">
            <v>42.491014419849861</v>
          </cell>
          <cell r="H389">
            <v>42.491014419849861</v>
          </cell>
          <cell r="I389">
            <v>43.063749999999999</v>
          </cell>
          <cell r="J389">
            <v>58.45349754799863</v>
          </cell>
          <cell r="K389">
            <v>0</v>
          </cell>
          <cell r="L389">
            <v>0</v>
          </cell>
          <cell r="M389">
            <v>0</v>
          </cell>
          <cell r="N389">
            <v>4336.6406650545023</v>
          </cell>
          <cell r="O389">
            <v>0</v>
          </cell>
          <cell r="P389">
            <v>0</v>
          </cell>
        </row>
        <row r="390">
          <cell r="A390" t="str">
            <v>Varies</v>
          </cell>
          <cell r="B390">
            <v>38384</v>
          </cell>
          <cell r="C390" t="str">
            <v>CPS AGCOMP</v>
          </cell>
          <cell r="D390">
            <v>0.28397468437500001</v>
          </cell>
          <cell r="E390">
            <v>90.871898999999999</v>
          </cell>
          <cell r="F390">
            <v>1</v>
          </cell>
          <cell r="G390">
            <v>42.473435401418186</v>
          </cell>
          <cell r="H390">
            <v>42.473435401418186</v>
          </cell>
          <cell r="I390">
            <v>42.729383886255924</v>
          </cell>
          <cell r="J390">
            <v>23.258524863377961</v>
          </cell>
          <cell r="K390">
            <v>0</v>
          </cell>
          <cell r="L390">
            <v>0</v>
          </cell>
          <cell r="M390">
            <v>0</v>
          </cell>
          <cell r="N390">
            <v>3859.6417319806978</v>
          </cell>
          <cell r="O390">
            <v>0</v>
          </cell>
          <cell r="P390">
            <v>0</v>
          </cell>
        </row>
        <row r="391">
          <cell r="A391" t="str">
            <v>Varies</v>
          </cell>
          <cell r="B391">
            <v>38412</v>
          </cell>
          <cell r="C391" t="str">
            <v>CPS AGCOMP</v>
          </cell>
          <cell r="D391">
            <v>0.28365609782608697</v>
          </cell>
          <cell r="E391">
            <v>104.38544400000001</v>
          </cell>
          <cell r="F391">
            <v>1</v>
          </cell>
          <cell r="G391">
            <v>42.461172712563915</v>
          </cell>
          <cell r="H391">
            <v>42.461172712563915</v>
          </cell>
          <cell r="I391">
            <v>42.431533980582529</v>
          </cell>
          <cell r="J391">
            <v>-3.0938521974739777</v>
          </cell>
          <cell r="K391">
            <v>0</v>
          </cell>
          <cell r="L391">
            <v>0</v>
          </cell>
          <cell r="M391">
            <v>0</v>
          </cell>
          <cell r="N391">
            <v>4432.3283663616685</v>
          </cell>
          <cell r="O391">
            <v>0</v>
          </cell>
          <cell r="P391">
            <v>0</v>
          </cell>
        </row>
        <row r="392">
          <cell r="A392" t="str">
            <v>Varies</v>
          </cell>
          <cell r="B392">
            <v>38443</v>
          </cell>
          <cell r="C392" t="str">
            <v>CPS AGCOMP</v>
          </cell>
          <cell r="D392">
            <v>0.30712770238095249</v>
          </cell>
          <cell r="E392">
            <v>103.19490800000004</v>
          </cell>
          <cell r="F392">
            <v>1</v>
          </cell>
          <cell r="G392">
            <v>42.438813691691223</v>
          </cell>
          <cell r="H392">
            <v>42.438813691691223</v>
          </cell>
          <cell r="I392">
            <v>42.603289057558513</v>
          </cell>
          <cell r="J392">
            <v>16.97302024894131</v>
          </cell>
          <cell r="K392">
            <v>0</v>
          </cell>
          <cell r="L392">
            <v>0</v>
          </cell>
          <cell r="M392">
            <v>0</v>
          </cell>
          <cell r="N392">
            <v>4379.469474543218</v>
          </cell>
          <cell r="O392">
            <v>0</v>
          </cell>
          <cell r="P392">
            <v>0</v>
          </cell>
        </row>
        <row r="393">
          <cell r="A393" t="str">
            <v>Varies</v>
          </cell>
          <cell r="B393">
            <v>38473</v>
          </cell>
          <cell r="C393" t="str">
            <v>CPS AGCOMP</v>
          </cell>
          <cell r="D393">
            <v>0.35465041369047612</v>
          </cell>
          <cell r="E393">
            <v>119.16253899999998</v>
          </cell>
          <cell r="F393">
            <v>1</v>
          </cell>
          <cell r="G393">
            <v>42.435747819854555</v>
          </cell>
          <cell r="H393">
            <v>42.435747819854555</v>
          </cell>
          <cell r="I393">
            <v>45.040227999147675</v>
          </cell>
          <cell r="J393">
            <v>310.3564709397433</v>
          </cell>
          <cell r="K393">
            <v>0</v>
          </cell>
          <cell r="L393">
            <v>0</v>
          </cell>
          <cell r="M393">
            <v>0</v>
          </cell>
          <cell r="N393">
            <v>5056.751454577583</v>
          </cell>
          <cell r="O393">
            <v>0</v>
          </cell>
          <cell r="P393">
            <v>0</v>
          </cell>
        </row>
        <row r="394">
          <cell r="A394" t="str">
            <v>Varies</v>
          </cell>
          <cell r="B394">
            <v>38504</v>
          </cell>
          <cell r="C394" t="str">
            <v>CPS AGCOMP</v>
          </cell>
          <cell r="D394">
            <v>0</v>
          </cell>
          <cell r="E394">
            <v>0</v>
          </cell>
          <cell r="F394">
            <v>1</v>
          </cell>
          <cell r="G394">
            <v>43.197612963312586</v>
          </cell>
          <cell r="H394">
            <v>43.197612963312586</v>
          </cell>
          <cell r="I394">
            <v>45.519316493313518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 t="str">
            <v>Varies</v>
          </cell>
          <cell r="B395">
            <v>38534</v>
          </cell>
          <cell r="C395" t="str">
            <v>CPS AGCOMP</v>
          </cell>
          <cell r="D395">
            <v>0</v>
          </cell>
          <cell r="E395">
            <v>0</v>
          </cell>
          <cell r="F395">
            <v>1</v>
          </cell>
          <cell r="G395">
            <v>43.192498383686235</v>
          </cell>
          <cell r="H395">
            <v>43.192498383686235</v>
          </cell>
          <cell r="I395">
            <v>51.792812433918378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A396" t="str">
            <v>Varies</v>
          </cell>
          <cell r="B396">
            <v>38565</v>
          </cell>
          <cell r="C396" t="str">
            <v>CPS AGCOMP</v>
          </cell>
          <cell r="D396">
            <v>0</v>
          </cell>
          <cell r="E396">
            <v>0</v>
          </cell>
          <cell r="F396">
            <v>1</v>
          </cell>
          <cell r="G396">
            <v>43.186863662605653</v>
          </cell>
          <cell r="H396">
            <v>43.186863662605653</v>
          </cell>
          <cell r="I396">
            <v>51.855893383902234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A397" t="str">
            <v>Varies</v>
          </cell>
          <cell r="B397">
            <v>38596</v>
          </cell>
          <cell r="C397" t="str">
            <v>CPS AGCOMP</v>
          </cell>
          <cell r="D397">
            <v>0</v>
          </cell>
          <cell r="E397">
            <v>0</v>
          </cell>
          <cell r="F397">
            <v>1</v>
          </cell>
          <cell r="G397">
            <v>43.183123255548416</v>
          </cell>
          <cell r="H397">
            <v>43.183123255548416</v>
          </cell>
          <cell r="I397">
            <v>43.614866976351351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Varies</v>
          </cell>
          <cell r="B398">
            <v>38626</v>
          </cell>
          <cell r="C398" t="str">
            <v>CPS AGCOMP</v>
          </cell>
          <cell r="D398">
            <v>0</v>
          </cell>
          <cell r="E398">
            <v>0</v>
          </cell>
          <cell r="F398">
            <v>1</v>
          </cell>
          <cell r="G398">
            <v>43.197763703748933</v>
          </cell>
          <cell r="H398">
            <v>43.197763703748933</v>
          </cell>
          <cell r="I398">
            <v>41.163520472773328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A399" t="str">
            <v>Varies</v>
          </cell>
          <cell r="B399">
            <v>38657</v>
          </cell>
          <cell r="C399" t="str">
            <v>CPS AGCOMP</v>
          </cell>
          <cell r="D399">
            <v>0</v>
          </cell>
          <cell r="E399">
            <v>0</v>
          </cell>
          <cell r="F399">
            <v>1</v>
          </cell>
          <cell r="G399">
            <v>43.202174554445477</v>
          </cell>
          <cell r="H399">
            <v>43.202174554445477</v>
          </cell>
          <cell r="I399">
            <v>41.357333333333344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A400" t="str">
            <v>Varies</v>
          </cell>
          <cell r="B400">
            <v>38687</v>
          </cell>
          <cell r="C400" t="str">
            <v>CPS AGCOMP</v>
          </cell>
          <cell r="D400">
            <v>0</v>
          </cell>
          <cell r="E400">
            <v>0</v>
          </cell>
          <cell r="F400">
            <v>1</v>
          </cell>
          <cell r="G400">
            <v>40.358866409989119</v>
          </cell>
          <cell r="H400">
            <v>40.358866409989119</v>
          </cell>
          <cell r="I400">
            <v>41.516470820969346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A401" t="str">
            <v>Varies</v>
          </cell>
          <cell r="B401">
            <v>38718</v>
          </cell>
          <cell r="C401" t="str">
            <v>CPS AGCOMP</v>
          </cell>
          <cell r="D401">
            <v>0</v>
          </cell>
          <cell r="E401">
            <v>0</v>
          </cell>
          <cell r="F401">
            <v>1</v>
          </cell>
          <cell r="G401">
            <v>40.358866409989119</v>
          </cell>
          <cell r="H401">
            <v>40.358866409989119</v>
          </cell>
          <cell r="I401">
            <v>42.089193181818182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A402" t="str">
            <v>Varies</v>
          </cell>
          <cell r="B402">
            <v>38749</v>
          </cell>
          <cell r="C402" t="str">
            <v>CPS AGCOMP</v>
          </cell>
          <cell r="D402">
            <v>0</v>
          </cell>
          <cell r="E402">
            <v>0</v>
          </cell>
          <cell r="F402">
            <v>1</v>
          </cell>
          <cell r="G402">
            <v>40.358866409989119</v>
          </cell>
          <cell r="H402">
            <v>40.358866409989119</v>
          </cell>
          <cell r="I402">
            <v>41.837277725118483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A403" t="str">
            <v>Varies</v>
          </cell>
          <cell r="B403">
            <v>38777</v>
          </cell>
          <cell r="C403" t="str">
            <v>CPS AGCOMP</v>
          </cell>
          <cell r="D403">
            <v>0</v>
          </cell>
          <cell r="E403">
            <v>0</v>
          </cell>
          <cell r="F403">
            <v>1</v>
          </cell>
          <cell r="G403">
            <v>40.358866409989119</v>
          </cell>
          <cell r="H403">
            <v>40.358866409989119</v>
          </cell>
          <cell r="I403">
            <v>41.519852427184468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 t="str">
            <v>Varies</v>
          </cell>
          <cell r="B404">
            <v>38808</v>
          </cell>
          <cell r="C404" t="str">
            <v>CPS AGCOMP</v>
          </cell>
          <cell r="D404">
            <v>0</v>
          </cell>
          <cell r="E404">
            <v>0</v>
          </cell>
          <cell r="F404">
            <v>1</v>
          </cell>
          <cell r="G404">
            <v>40.358866409989119</v>
          </cell>
          <cell r="H404">
            <v>40.358866409989119</v>
          </cell>
          <cell r="I404">
            <v>42.307240143369178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A405" t="str">
            <v>Varies</v>
          </cell>
          <cell r="B405">
            <v>38838</v>
          </cell>
          <cell r="C405" t="str">
            <v>CPS AGCOMP</v>
          </cell>
          <cell r="D405">
            <v>0</v>
          </cell>
          <cell r="E405">
            <v>0</v>
          </cell>
          <cell r="F405">
            <v>1</v>
          </cell>
          <cell r="G405">
            <v>40.358866409989119</v>
          </cell>
          <cell r="H405">
            <v>40.358866409989119</v>
          </cell>
          <cell r="I405">
            <v>44.841506499041124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 t="str">
            <v>Varies</v>
          </cell>
          <cell r="B406">
            <v>38869</v>
          </cell>
          <cell r="C406" t="str">
            <v>CPS AGCOMP</v>
          </cell>
          <cell r="D406">
            <v>0</v>
          </cell>
          <cell r="E406">
            <v>0</v>
          </cell>
          <cell r="F406">
            <v>1</v>
          </cell>
          <cell r="G406">
            <v>40.358866409989119</v>
          </cell>
          <cell r="H406">
            <v>40.358866409989119</v>
          </cell>
          <cell r="I406">
            <v>45.149159414137124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</row>
        <row r="407">
          <cell r="A407" t="str">
            <v>Varies</v>
          </cell>
          <cell r="B407">
            <v>38899</v>
          </cell>
          <cell r="C407" t="str">
            <v>CPS AGCOMP</v>
          </cell>
          <cell r="D407">
            <v>0</v>
          </cell>
          <cell r="E407">
            <v>0</v>
          </cell>
          <cell r="F407">
            <v>1</v>
          </cell>
          <cell r="G407">
            <v>40.358866409989119</v>
          </cell>
          <cell r="H407">
            <v>40.358866409989119</v>
          </cell>
          <cell r="I407">
            <v>51.350526538380201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A408" t="str">
            <v>Varies</v>
          </cell>
          <cell r="B408">
            <v>38930</v>
          </cell>
          <cell r="C408" t="str">
            <v>CPS AGCOMP</v>
          </cell>
          <cell r="D408">
            <v>0</v>
          </cell>
          <cell r="E408">
            <v>0</v>
          </cell>
          <cell r="F408">
            <v>1</v>
          </cell>
          <cell r="G408">
            <v>40.358866409989119</v>
          </cell>
          <cell r="H408">
            <v>40.358866409989119</v>
          </cell>
          <cell r="I408">
            <v>51.347391487568473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A409" t="str">
            <v>Varies</v>
          </cell>
          <cell r="B409">
            <v>38961</v>
          </cell>
          <cell r="C409" t="str">
            <v>CPS AGCOMP</v>
          </cell>
          <cell r="D409">
            <v>0</v>
          </cell>
          <cell r="E409">
            <v>0</v>
          </cell>
          <cell r="F409">
            <v>1</v>
          </cell>
          <cell r="G409">
            <v>40.358866409989119</v>
          </cell>
          <cell r="H409">
            <v>40.358866409989119</v>
          </cell>
          <cell r="I409">
            <v>43.300405405405407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Varies</v>
          </cell>
          <cell r="B410">
            <v>38991</v>
          </cell>
          <cell r="C410" t="str">
            <v>CPS AGCOMP</v>
          </cell>
          <cell r="D410">
            <v>0</v>
          </cell>
          <cell r="E410">
            <v>0</v>
          </cell>
          <cell r="F410">
            <v>1</v>
          </cell>
          <cell r="G410">
            <v>40.358866409989119</v>
          </cell>
          <cell r="H410">
            <v>40.358866409989119</v>
          </cell>
          <cell r="I410">
            <v>41.047239341494304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 t="str">
            <v>Varies</v>
          </cell>
          <cell r="B411">
            <v>39022</v>
          </cell>
          <cell r="C411" t="str">
            <v>CPS AGCOMP</v>
          </cell>
          <cell r="D411">
            <v>0</v>
          </cell>
          <cell r="E411">
            <v>0</v>
          </cell>
          <cell r="F411">
            <v>1</v>
          </cell>
          <cell r="G411">
            <v>40.358866409989119</v>
          </cell>
          <cell r="H411">
            <v>40.358866409989119</v>
          </cell>
          <cell r="I411">
            <v>41.34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</row>
        <row r="412">
          <cell r="A412" t="str">
            <v>Varies</v>
          </cell>
          <cell r="B412">
            <v>39052</v>
          </cell>
          <cell r="C412" t="str">
            <v>CPS AGCOMP</v>
          </cell>
          <cell r="D412">
            <v>0</v>
          </cell>
          <cell r="E412">
            <v>0</v>
          </cell>
          <cell r="F412">
            <v>1</v>
          </cell>
          <cell r="G412">
            <v>40.358866409989119</v>
          </cell>
          <cell r="H412">
            <v>40.358866409989119</v>
          </cell>
          <cell r="I412">
            <v>41.41586547972306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>
            <v>36526</v>
          </cell>
          <cell r="B413">
            <v>37895</v>
          </cell>
          <cell r="C413" t="str">
            <v>CPS XI</v>
          </cell>
          <cell r="D413">
            <v>16.555209660326085</v>
          </cell>
          <cell r="E413">
            <v>6092.3171549999997</v>
          </cell>
          <cell r="F413">
            <v>1</v>
          </cell>
          <cell r="G413">
            <v>32.6</v>
          </cell>
          <cell r="H413">
            <v>32.6</v>
          </cell>
          <cell r="I413">
            <v>38.625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198609.539253</v>
          </cell>
          <cell r="O413">
            <v>0</v>
          </cell>
          <cell r="P413">
            <v>0</v>
          </cell>
        </row>
        <row r="414">
          <cell r="A414">
            <v>36526</v>
          </cell>
          <cell r="B414">
            <v>37926</v>
          </cell>
          <cell r="C414" t="str">
            <v>CPS XI</v>
          </cell>
          <cell r="D414">
            <v>16.641430726973681</v>
          </cell>
          <cell r="E414">
            <v>5058.994940999999</v>
          </cell>
          <cell r="F414">
            <v>1</v>
          </cell>
          <cell r="G414">
            <v>32.6</v>
          </cell>
          <cell r="H414">
            <v>32.6</v>
          </cell>
          <cell r="I414">
            <v>39.125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164923.23507659999</v>
          </cell>
          <cell r="O414">
            <v>0</v>
          </cell>
          <cell r="P414">
            <v>0</v>
          </cell>
        </row>
        <row r="415">
          <cell r="A415">
            <v>36526</v>
          </cell>
          <cell r="B415">
            <v>37956</v>
          </cell>
          <cell r="C415" t="str">
            <v>CPS XI</v>
          </cell>
          <cell r="D415">
            <v>14.809708268181828</v>
          </cell>
          <cell r="E415">
            <v>5213.0173104000032</v>
          </cell>
          <cell r="F415">
            <v>1</v>
          </cell>
          <cell r="G415">
            <v>32.6</v>
          </cell>
          <cell r="H415">
            <v>32.6</v>
          </cell>
          <cell r="I415">
            <v>39.375</v>
          </cell>
          <cell r="J415">
            <v>35318.192277960014</v>
          </cell>
          <cell r="K415">
            <v>0</v>
          </cell>
          <cell r="L415">
            <v>0</v>
          </cell>
          <cell r="M415">
            <v>0</v>
          </cell>
          <cell r="N415">
            <v>169944.36431904012</v>
          </cell>
          <cell r="O415">
            <v>0</v>
          </cell>
          <cell r="P415">
            <v>0</v>
          </cell>
        </row>
        <row r="416">
          <cell r="A416">
            <v>36526</v>
          </cell>
          <cell r="B416">
            <v>37987</v>
          </cell>
          <cell r="C416" t="str">
            <v>CPS XI</v>
          </cell>
          <cell r="D416">
            <v>14.562892522023803</v>
          </cell>
          <cell r="E416">
            <v>4893.131887399998</v>
          </cell>
          <cell r="F416">
            <v>1</v>
          </cell>
          <cell r="G416">
            <v>32.6</v>
          </cell>
          <cell r="H416">
            <v>32.6</v>
          </cell>
          <cell r="I416">
            <v>43.509999999999991</v>
          </cell>
          <cell r="J416">
            <v>53384.068891533927</v>
          </cell>
          <cell r="K416">
            <v>0</v>
          </cell>
          <cell r="L416">
            <v>0</v>
          </cell>
          <cell r="M416">
            <v>0</v>
          </cell>
          <cell r="N416">
            <v>159516.09952923993</v>
          </cell>
          <cell r="O416">
            <v>0</v>
          </cell>
          <cell r="P416">
            <v>0</v>
          </cell>
        </row>
        <row r="417">
          <cell r="A417">
            <v>36526</v>
          </cell>
          <cell r="B417">
            <v>38018</v>
          </cell>
          <cell r="C417" t="str">
            <v>CPS XI</v>
          </cell>
          <cell r="D417">
            <v>17.838427795312491</v>
          </cell>
          <cell r="E417">
            <v>5708.2968944999975</v>
          </cell>
          <cell r="F417">
            <v>1</v>
          </cell>
          <cell r="G417">
            <v>32.6</v>
          </cell>
          <cell r="H417">
            <v>32.6</v>
          </cell>
          <cell r="I417">
            <v>43.510000000000005</v>
          </cell>
          <cell r="J417">
            <v>62277.519118994991</v>
          </cell>
          <cell r="K417">
            <v>0</v>
          </cell>
          <cell r="L417">
            <v>0</v>
          </cell>
          <cell r="M417">
            <v>0</v>
          </cell>
          <cell r="N417">
            <v>186090.47876069992</v>
          </cell>
          <cell r="O417">
            <v>0</v>
          </cell>
          <cell r="P417">
            <v>0</v>
          </cell>
        </row>
        <row r="418">
          <cell r="A418">
            <v>36526</v>
          </cell>
          <cell r="B418">
            <v>38047</v>
          </cell>
          <cell r="C418" t="str">
            <v>CPS XI</v>
          </cell>
          <cell r="D418">
            <v>14.420398500000003</v>
          </cell>
          <cell r="E418">
            <v>5306.7066480000012</v>
          </cell>
          <cell r="F418">
            <v>1</v>
          </cell>
          <cell r="G418">
            <v>32.6</v>
          </cell>
          <cell r="H418">
            <v>32.6</v>
          </cell>
          <cell r="I418">
            <v>43.410000000000004</v>
          </cell>
          <cell r="J418">
            <v>57365.498864880028</v>
          </cell>
          <cell r="K418">
            <v>0</v>
          </cell>
          <cell r="L418">
            <v>0</v>
          </cell>
          <cell r="M418">
            <v>0</v>
          </cell>
          <cell r="N418">
            <v>172998.63672480005</v>
          </cell>
          <cell r="O418">
            <v>0</v>
          </cell>
          <cell r="P418">
            <v>0</v>
          </cell>
        </row>
        <row r="419">
          <cell r="A419">
            <v>36526</v>
          </cell>
          <cell r="B419">
            <v>38078</v>
          </cell>
          <cell r="C419" t="str">
            <v>CPS XI</v>
          </cell>
          <cell r="D419">
            <v>16.193420181818173</v>
          </cell>
          <cell r="E419">
            <v>5700.0839039999964</v>
          </cell>
          <cell r="F419">
            <v>1</v>
          </cell>
          <cell r="G419">
            <v>32.6</v>
          </cell>
          <cell r="H419">
            <v>32.6</v>
          </cell>
          <cell r="I419">
            <v>43.41</v>
          </cell>
          <cell r="J419">
            <v>61617.907002239932</v>
          </cell>
          <cell r="K419">
            <v>0</v>
          </cell>
          <cell r="L419">
            <v>0</v>
          </cell>
          <cell r="M419">
            <v>0</v>
          </cell>
          <cell r="N419">
            <v>185822.73527039989</v>
          </cell>
          <cell r="O419">
            <v>0</v>
          </cell>
          <cell r="P419">
            <v>0</v>
          </cell>
        </row>
        <row r="420">
          <cell r="A420">
            <v>36526</v>
          </cell>
          <cell r="B420">
            <v>38108</v>
          </cell>
          <cell r="C420" t="str">
            <v>CPS XI</v>
          </cell>
          <cell r="D420">
            <v>16.179597075000011</v>
          </cell>
          <cell r="E420">
            <v>5177.471064000003</v>
          </cell>
          <cell r="F420">
            <v>1</v>
          </cell>
          <cell r="G420">
            <v>32.6</v>
          </cell>
          <cell r="H420">
            <v>32.6</v>
          </cell>
          <cell r="I420">
            <v>45.91</v>
          </cell>
          <cell r="J420">
            <v>68912.139861840013</v>
          </cell>
          <cell r="K420">
            <v>0</v>
          </cell>
          <cell r="L420">
            <v>0</v>
          </cell>
          <cell r="M420">
            <v>0</v>
          </cell>
          <cell r="N420">
            <v>168785.55668640012</v>
          </cell>
          <cell r="O420">
            <v>0</v>
          </cell>
          <cell r="P420">
            <v>0</v>
          </cell>
        </row>
        <row r="421">
          <cell r="A421">
            <v>36526</v>
          </cell>
          <cell r="B421">
            <v>38139</v>
          </cell>
          <cell r="C421" t="str">
            <v>CPS XI</v>
          </cell>
          <cell r="D421">
            <v>18.036548846590918</v>
          </cell>
          <cell r="E421">
            <v>6348.8651940000036</v>
          </cell>
          <cell r="F421">
            <v>1</v>
          </cell>
          <cell r="G421">
            <v>32.6</v>
          </cell>
          <cell r="H421">
            <v>32.6</v>
          </cell>
          <cell r="I421">
            <v>46.534999999999997</v>
          </cell>
          <cell r="J421">
            <v>88471.436478390024</v>
          </cell>
          <cell r="K421">
            <v>0</v>
          </cell>
          <cell r="L421">
            <v>0</v>
          </cell>
          <cell r="M421">
            <v>0</v>
          </cell>
          <cell r="N421">
            <v>206973.00532440012</v>
          </cell>
          <cell r="O421">
            <v>0</v>
          </cell>
          <cell r="P421">
            <v>0</v>
          </cell>
        </row>
        <row r="422">
          <cell r="A422">
            <v>36526</v>
          </cell>
          <cell r="B422">
            <v>38169</v>
          </cell>
          <cell r="C422" t="str">
            <v>CPS XI</v>
          </cell>
          <cell r="D422">
            <v>18.988732058035701</v>
          </cell>
          <cell r="E422">
            <v>6380.2139714999958</v>
          </cell>
          <cell r="F422">
            <v>1</v>
          </cell>
          <cell r="G422">
            <v>32.6</v>
          </cell>
          <cell r="H422">
            <v>32.6</v>
          </cell>
          <cell r="I422">
            <v>52.66</v>
          </cell>
          <cell r="J422">
            <v>127987.09226828988</v>
          </cell>
          <cell r="K422">
            <v>0</v>
          </cell>
          <cell r="L422">
            <v>0</v>
          </cell>
          <cell r="M422">
            <v>0</v>
          </cell>
          <cell r="N422">
            <v>207994.97547089987</v>
          </cell>
          <cell r="O422">
            <v>0</v>
          </cell>
          <cell r="P422">
            <v>0</v>
          </cell>
        </row>
        <row r="423">
          <cell r="A423">
            <v>36526</v>
          </cell>
          <cell r="B423">
            <v>38200</v>
          </cell>
          <cell r="C423" t="str">
            <v>CPS XI</v>
          </cell>
          <cell r="D423">
            <v>19.361747965909085</v>
          </cell>
          <cell r="E423">
            <v>6815.335283999998</v>
          </cell>
          <cell r="F423">
            <v>1</v>
          </cell>
          <cell r="G423">
            <v>32.6</v>
          </cell>
          <cell r="H423">
            <v>32.6</v>
          </cell>
          <cell r="I423">
            <v>52.66</v>
          </cell>
          <cell r="J423">
            <v>136715.62579703992</v>
          </cell>
          <cell r="K423">
            <v>0</v>
          </cell>
          <cell r="L423">
            <v>0</v>
          </cell>
          <cell r="M423">
            <v>0</v>
          </cell>
          <cell r="N423">
            <v>222179.93025839995</v>
          </cell>
          <cell r="O423">
            <v>0</v>
          </cell>
          <cell r="P423">
            <v>0</v>
          </cell>
        </row>
        <row r="424">
          <cell r="A424">
            <v>36526</v>
          </cell>
          <cell r="B424">
            <v>38231</v>
          </cell>
          <cell r="C424" t="str">
            <v>CPS XI</v>
          </cell>
          <cell r="D424">
            <v>19.590458169047629</v>
          </cell>
          <cell r="E424">
            <v>6582.3939448000037</v>
          </cell>
          <cell r="F424">
            <v>1</v>
          </cell>
          <cell r="G424">
            <v>32.6</v>
          </cell>
          <cell r="H424">
            <v>32.6</v>
          </cell>
          <cell r="I424">
            <v>44.66</v>
          </cell>
          <cell r="J424">
            <v>79383.670974288019</v>
          </cell>
          <cell r="K424">
            <v>0</v>
          </cell>
          <cell r="L424">
            <v>0</v>
          </cell>
          <cell r="M424">
            <v>0</v>
          </cell>
          <cell r="N424">
            <v>214586.04260048014</v>
          </cell>
          <cell r="O424">
            <v>0</v>
          </cell>
          <cell r="P424">
            <v>0</v>
          </cell>
        </row>
        <row r="425">
          <cell r="A425">
            <v>36526</v>
          </cell>
          <cell r="B425">
            <v>38261</v>
          </cell>
          <cell r="C425" t="str">
            <v>CPS XI</v>
          </cell>
          <cell r="D425">
            <v>16.624607407738104</v>
          </cell>
          <cell r="E425">
            <v>5585.8680890000032</v>
          </cell>
          <cell r="F425">
            <v>1</v>
          </cell>
          <cell r="G425">
            <v>32.6</v>
          </cell>
          <cell r="H425">
            <v>32.6</v>
          </cell>
          <cell r="I425">
            <v>41.91</v>
          </cell>
          <cell r="J425">
            <v>52004.431908590006</v>
          </cell>
          <cell r="K425">
            <v>0</v>
          </cell>
          <cell r="L425">
            <v>0</v>
          </cell>
          <cell r="M425">
            <v>0</v>
          </cell>
          <cell r="N425">
            <v>182099.2997014001</v>
          </cell>
          <cell r="O425">
            <v>0</v>
          </cell>
          <cell r="P425">
            <v>0</v>
          </cell>
        </row>
        <row r="426">
          <cell r="A426">
            <v>36526</v>
          </cell>
          <cell r="B426">
            <v>38292</v>
          </cell>
          <cell r="C426" t="str">
            <v>CPS XI</v>
          </cell>
          <cell r="D426">
            <v>16.820562687500008</v>
          </cell>
          <cell r="E426">
            <v>5651.709063000003</v>
          </cell>
          <cell r="F426">
            <v>1</v>
          </cell>
          <cell r="G426">
            <v>32.6</v>
          </cell>
          <cell r="H426">
            <v>32.6</v>
          </cell>
          <cell r="I426">
            <v>41.91</v>
          </cell>
          <cell r="J426">
            <v>52617.411376529999</v>
          </cell>
          <cell r="K426">
            <v>0</v>
          </cell>
          <cell r="L426">
            <v>0</v>
          </cell>
          <cell r="M426">
            <v>0</v>
          </cell>
          <cell r="N426">
            <v>184245.71545380011</v>
          </cell>
          <cell r="O426">
            <v>0</v>
          </cell>
          <cell r="P426">
            <v>0</v>
          </cell>
        </row>
        <row r="427">
          <cell r="A427">
            <v>36526</v>
          </cell>
          <cell r="B427">
            <v>38322</v>
          </cell>
          <cell r="C427" t="str">
            <v>CPS XI</v>
          </cell>
          <cell r="D427">
            <v>14.673480206521726</v>
          </cell>
          <cell r="E427">
            <v>5399.8407159999952</v>
          </cell>
          <cell r="F427">
            <v>1</v>
          </cell>
          <cell r="G427">
            <v>32.6</v>
          </cell>
          <cell r="H427">
            <v>32.6</v>
          </cell>
          <cell r="I427">
            <v>41.91</v>
          </cell>
          <cell r="J427">
            <v>50272.517065959932</v>
          </cell>
          <cell r="K427">
            <v>0</v>
          </cell>
          <cell r="L427">
            <v>0</v>
          </cell>
          <cell r="M427">
            <v>0</v>
          </cell>
          <cell r="N427">
            <v>176034.80734159984</v>
          </cell>
          <cell r="O427">
            <v>0</v>
          </cell>
          <cell r="P427">
            <v>0</v>
          </cell>
        </row>
        <row r="428">
          <cell r="A428">
            <v>36526</v>
          </cell>
          <cell r="B428">
            <v>37895</v>
          </cell>
          <cell r="C428" t="str">
            <v>CPS XV</v>
          </cell>
          <cell r="D428">
            <v>2.8087979646739125</v>
          </cell>
          <cell r="E428">
            <v>1033.6376509999998</v>
          </cell>
          <cell r="F428">
            <v>1</v>
          </cell>
          <cell r="G428">
            <v>32.65</v>
          </cell>
          <cell r="H428">
            <v>32.65</v>
          </cell>
          <cell r="I428">
            <v>38.625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33748.269305149988</v>
          </cell>
          <cell r="O428">
            <v>0</v>
          </cell>
          <cell r="P428">
            <v>0</v>
          </cell>
        </row>
        <row r="429">
          <cell r="A429">
            <v>36526</v>
          </cell>
          <cell r="B429">
            <v>37926</v>
          </cell>
          <cell r="C429" t="str">
            <v>CPS XV</v>
          </cell>
          <cell r="D429">
            <v>2.8300045986842095</v>
          </cell>
          <cell r="E429">
            <v>860.3213979999997</v>
          </cell>
          <cell r="F429">
            <v>1</v>
          </cell>
          <cell r="G429">
            <v>32.65</v>
          </cell>
          <cell r="H429">
            <v>32.65</v>
          </cell>
          <cell r="I429">
            <v>39.125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28089.493644699989</v>
          </cell>
          <cell r="O429">
            <v>0</v>
          </cell>
          <cell r="P429">
            <v>0</v>
          </cell>
        </row>
        <row r="430">
          <cell r="A430">
            <v>36526</v>
          </cell>
          <cell r="B430">
            <v>37956</v>
          </cell>
          <cell r="C430" t="str">
            <v>CPS XV</v>
          </cell>
          <cell r="D430">
            <v>2.6078704346590924</v>
          </cell>
          <cell r="E430">
            <v>917.97039300000051</v>
          </cell>
          <cell r="F430">
            <v>1</v>
          </cell>
          <cell r="G430">
            <v>32.65</v>
          </cell>
          <cell r="H430">
            <v>32.65</v>
          </cell>
          <cell r="I430">
            <v>39.375</v>
          </cell>
          <cell r="J430">
            <v>6173.3508929250047</v>
          </cell>
          <cell r="K430">
            <v>0</v>
          </cell>
          <cell r="L430">
            <v>0</v>
          </cell>
          <cell r="M430">
            <v>0</v>
          </cell>
          <cell r="N430">
            <v>29971.733331450014</v>
          </cell>
          <cell r="O430">
            <v>0</v>
          </cell>
          <cell r="P430">
            <v>0</v>
          </cell>
        </row>
        <row r="431">
          <cell r="A431">
            <v>36526</v>
          </cell>
          <cell r="B431">
            <v>37987</v>
          </cell>
          <cell r="C431" t="str">
            <v>CPS XV</v>
          </cell>
          <cell r="D431">
            <v>2.4831719494047633</v>
          </cell>
          <cell r="E431">
            <v>834.34577500000046</v>
          </cell>
          <cell r="F431">
            <v>1</v>
          </cell>
          <cell r="G431">
            <v>32.65</v>
          </cell>
          <cell r="H431">
            <v>32.65</v>
          </cell>
          <cell r="I431">
            <v>43.509999999999991</v>
          </cell>
          <cell r="J431">
            <v>9060.9951164999984</v>
          </cell>
          <cell r="K431">
            <v>0</v>
          </cell>
          <cell r="L431">
            <v>0</v>
          </cell>
          <cell r="M431">
            <v>0</v>
          </cell>
          <cell r="N431">
            <v>27241.389553750014</v>
          </cell>
          <cell r="O431">
            <v>0</v>
          </cell>
          <cell r="P431">
            <v>0</v>
          </cell>
        </row>
        <row r="432">
          <cell r="A432">
            <v>36526</v>
          </cell>
          <cell r="B432">
            <v>38018</v>
          </cell>
          <cell r="C432" t="str">
            <v>CPS XV</v>
          </cell>
          <cell r="D432">
            <v>2.7810014343750007</v>
          </cell>
          <cell r="E432">
            <v>889.92045900000016</v>
          </cell>
          <cell r="F432">
            <v>1</v>
          </cell>
          <cell r="G432">
            <v>32.65</v>
          </cell>
          <cell r="H432">
            <v>32.65</v>
          </cell>
          <cell r="I432">
            <v>43.510000000000005</v>
          </cell>
          <cell r="J432">
            <v>9664.5361847400072</v>
          </cell>
          <cell r="K432">
            <v>0</v>
          </cell>
          <cell r="L432">
            <v>0</v>
          </cell>
          <cell r="M432">
            <v>0</v>
          </cell>
          <cell r="N432">
            <v>29055.902986350004</v>
          </cell>
          <cell r="O432">
            <v>0</v>
          </cell>
          <cell r="P432">
            <v>0</v>
          </cell>
        </row>
        <row r="433">
          <cell r="A433">
            <v>36526</v>
          </cell>
          <cell r="B433">
            <v>38047</v>
          </cell>
          <cell r="C433" t="str">
            <v>CPS XV</v>
          </cell>
          <cell r="D433">
            <v>2.5114303233695638</v>
          </cell>
          <cell r="E433">
            <v>924.20635899999945</v>
          </cell>
          <cell r="F433">
            <v>1</v>
          </cell>
          <cell r="G433">
            <v>32.65</v>
          </cell>
          <cell r="H433">
            <v>32.65</v>
          </cell>
          <cell r="I433">
            <v>43.410000000000004</v>
          </cell>
          <cell r="J433">
            <v>9944.4604228399985</v>
          </cell>
          <cell r="K433">
            <v>0</v>
          </cell>
          <cell r="L433">
            <v>0</v>
          </cell>
          <cell r="M433">
            <v>0</v>
          </cell>
          <cell r="N433">
            <v>30175.33762134998</v>
          </cell>
          <cell r="O433">
            <v>0</v>
          </cell>
          <cell r="P433">
            <v>0</v>
          </cell>
        </row>
        <row r="434">
          <cell r="A434">
            <v>36526</v>
          </cell>
          <cell r="B434">
            <v>38078</v>
          </cell>
          <cell r="C434" t="str">
            <v>CPS XV</v>
          </cell>
          <cell r="D434">
            <v>2.514187267045457</v>
          </cell>
          <cell r="E434">
            <v>884.99391800000092</v>
          </cell>
          <cell r="F434">
            <v>1</v>
          </cell>
          <cell r="G434">
            <v>32.65</v>
          </cell>
          <cell r="H434">
            <v>32.65</v>
          </cell>
          <cell r="I434">
            <v>43.41</v>
          </cell>
          <cell r="J434">
            <v>9522.5345576800082</v>
          </cell>
          <cell r="K434">
            <v>0</v>
          </cell>
          <cell r="L434">
            <v>0</v>
          </cell>
          <cell r="M434">
            <v>0</v>
          </cell>
          <cell r="N434">
            <v>28895.051422700028</v>
          </cell>
          <cell r="O434">
            <v>0</v>
          </cell>
          <cell r="P434">
            <v>0</v>
          </cell>
        </row>
        <row r="435">
          <cell r="A435">
            <v>36526</v>
          </cell>
          <cell r="B435">
            <v>38108</v>
          </cell>
          <cell r="C435" t="str">
            <v>CPS XV</v>
          </cell>
          <cell r="D435">
            <v>2.7658540812500001</v>
          </cell>
          <cell r="E435">
            <v>885.073306</v>
          </cell>
          <cell r="F435">
            <v>1</v>
          </cell>
          <cell r="G435">
            <v>32.65</v>
          </cell>
          <cell r="H435">
            <v>32.65</v>
          </cell>
          <cell r="I435">
            <v>45.91</v>
          </cell>
          <cell r="J435">
            <v>11736.072037559998</v>
          </cell>
          <cell r="K435">
            <v>0</v>
          </cell>
          <cell r="L435">
            <v>0</v>
          </cell>
          <cell r="M435">
            <v>0</v>
          </cell>
          <cell r="N435">
            <v>28897.643440899999</v>
          </cell>
          <cell r="O435">
            <v>0</v>
          </cell>
          <cell r="P435">
            <v>0</v>
          </cell>
        </row>
        <row r="436">
          <cell r="A436">
            <v>36526</v>
          </cell>
          <cell r="B436">
            <v>38139</v>
          </cell>
          <cell r="C436" t="str">
            <v>CPS XV</v>
          </cell>
          <cell r="D436">
            <v>2.9953409318181827</v>
          </cell>
          <cell r="E436">
            <v>1054.3600080000003</v>
          </cell>
          <cell r="F436">
            <v>1</v>
          </cell>
          <cell r="G436">
            <v>32.65</v>
          </cell>
          <cell r="H436">
            <v>32.65</v>
          </cell>
          <cell r="I436">
            <v>46.534999999999997</v>
          </cell>
          <cell r="J436">
            <v>14639.788711080002</v>
          </cell>
          <cell r="K436">
            <v>0</v>
          </cell>
          <cell r="L436">
            <v>0</v>
          </cell>
          <cell r="M436">
            <v>0</v>
          </cell>
          <cell r="N436">
            <v>34424.854261200009</v>
          </cell>
          <cell r="O436">
            <v>0</v>
          </cell>
          <cell r="P436">
            <v>0</v>
          </cell>
        </row>
        <row r="437">
          <cell r="A437">
            <v>36526</v>
          </cell>
          <cell r="B437">
            <v>38169</v>
          </cell>
          <cell r="C437" t="str">
            <v>CPS XV</v>
          </cell>
          <cell r="D437">
            <v>3.1268212380952383</v>
          </cell>
          <cell r="E437">
            <v>1050.611936</v>
          </cell>
          <cell r="F437">
            <v>1</v>
          </cell>
          <cell r="G437">
            <v>32.65</v>
          </cell>
          <cell r="H437">
            <v>32.65</v>
          </cell>
          <cell r="I437">
            <v>52.66</v>
          </cell>
          <cell r="J437">
            <v>21022.744839359999</v>
          </cell>
          <cell r="K437">
            <v>0</v>
          </cell>
          <cell r="L437">
            <v>0</v>
          </cell>
          <cell r="M437">
            <v>0</v>
          </cell>
          <cell r="N437">
            <v>34302.479710399995</v>
          </cell>
          <cell r="O437">
            <v>0</v>
          </cell>
          <cell r="P437">
            <v>0</v>
          </cell>
        </row>
        <row r="438">
          <cell r="A438">
            <v>36526</v>
          </cell>
          <cell r="B438">
            <v>38200</v>
          </cell>
          <cell r="C438" t="str">
            <v>CPS XV</v>
          </cell>
          <cell r="D438">
            <v>2.9905547585227272</v>
          </cell>
          <cell r="E438">
            <v>1052.6752750000001</v>
          </cell>
          <cell r="F438">
            <v>1</v>
          </cell>
          <cell r="G438">
            <v>32.65</v>
          </cell>
          <cell r="H438">
            <v>32.65</v>
          </cell>
          <cell r="I438">
            <v>52.66</v>
          </cell>
          <cell r="J438">
            <v>21064.032252749999</v>
          </cell>
          <cell r="K438">
            <v>0</v>
          </cell>
          <cell r="L438">
            <v>0</v>
          </cell>
          <cell r="M438">
            <v>0</v>
          </cell>
          <cell r="N438">
            <v>34369.847728749999</v>
          </cell>
          <cell r="O438">
            <v>0</v>
          </cell>
          <cell r="P438">
            <v>0</v>
          </cell>
        </row>
        <row r="439">
          <cell r="A439">
            <v>36526</v>
          </cell>
          <cell r="B439">
            <v>38231</v>
          </cell>
          <cell r="C439" t="str">
            <v>CPS XV</v>
          </cell>
          <cell r="D439">
            <v>3.4573373601190465</v>
          </cell>
          <cell r="E439">
            <v>1161.6653529999996</v>
          </cell>
          <cell r="F439">
            <v>1</v>
          </cell>
          <cell r="G439">
            <v>32.65</v>
          </cell>
          <cell r="H439">
            <v>32.65</v>
          </cell>
          <cell r="I439">
            <v>44.66</v>
          </cell>
          <cell r="J439">
            <v>13951.600889529993</v>
          </cell>
          <cell r="K439">
            <v>0</v>
          </cell>
          <cell r="L439">
            <v>0</v>
          </cell>
          <cell r="M439">
            <v>0</v>
          </cell>
          <cell r="N439">
            <v>37928.373775449989</v>
          </cell>
          <cell r="O439">
            <v>0</v>
          </cell>
          <cell r="P439">
            <v>0</v>
          </cell>
        </row>
        <row r="440">
          <cell r="A440">
            <v>36526</v>
          </cell>
          <cell r="B440">
            <v>38261</v>
          </cell>
          <cell r="C440" t="str">
            <v>CPS XV</v>
          </cell>
          <cell r="D440">
            <v>2.8288403035714276</v>
          </cell>
          <cell r="E440">
            <v>950.49034199999971</v>
          </cell>
          <cell r="F440">
            <v>1</v>
          </cell>
          <cell r="G440">
            <v>32.65</v>
          </cell>
          <cell r="H440">
            <v>32.65</v>
          </cell>
          <cell r="I440">
            <v>41.91</v>
          </cell>
          <cell r="J440">
            <v>8801.5405669199954</v>
          </cell>
          <cell r="K440">
            <v>0</v>
          </cell>
          <cell r="L440">
            <v>0</v>
          </cell>
          <cell r="M440">
            <v>0</v>
          </cell>
          <cell r="N440">
            <v>31033.509666299989</v>
          </cell>
          <cell r="O440">
            <v>0</v>
          </cell>
          <cell r="P440">
            <v>0</v>
          </cell>
        </row>
        <row r="441">
          <cell r="A441">
            <v>36526</v>
          </cell>
          <cell r="B441">
            <v>38292</v>
          </cell>
          <cell r="C441" t="str">
            <v>CPS XV</v>
          </cell>
          <cell r="D441">
            <v>2.8583558571428576</v>
          </cell>
          <cell r="E441">
            <v>960.40756800000008</v>
          </cell>
          <cell r="F441">
            <v>1</v>
          </cell>
          <cell r="G441">
            <v>32.65</v>
          </cell>
          <cell r="H441">
            <v>32.65</v>
          </cell>
          <cell r="I441">
            <v>41.91</v>
          </cell>
          <cell r="J441">
            <v>8893.3740796799993</v>
          </cell>
          <cell r="K441">
            <v>0</v>
          </cell>
          <cell r="L441">
            <v>0</v>
          </cell>
          <cell r="M441">
            <v>0</v>
          </cell>
          <cell r="N441">
            <v>31357.307095200002</v>
          </cell>
          <cell r="O441">
            <v>0</v>
          </cell>
          <cell r="P441">
            <v>0</v>
          </cell>
        </row>
        <row r="442">
          <cell r="A442">
            <v>36526</v>
          </cell>
          <cell r="B442">
            <v>38322</v>
          </cell>
          <cell r="C442" t="str">
            <v>CPS XV</v>
          </cell>
          <cell r="D442">
            <v>2.5788104999999986</v>
          </cell>
          <cell r="E442">
            <v>949.00226399999951</v>
          </cell>
          <cell r="F442">
            <v>1</v>
          </cell>
          <cell r="G442">
            <v>32.65</v>
          </cell>
          <cell r="H442">
            <v>32.65</v>
          </cell>
          <cell r="I442">
            <v>41.91</v>
          </cell>
          <cell r="J442">
            <v>8787.7609646399942</v>
          </cell>
          <cell r="K442">
            <v>0</v>
          </cell>
          <cell r="L442">
            <v>0</v>
          </cell>
          <cell r="M442">
            <v>0</v>
          </cell>
          <cell r="N442">
            <v>30984.923919599983</v>
          </cell>
          <cell r="O442">
            <v>0</v>
          </cell>
          <cell r="P442">
            <v>0</v>
          </cell>
        </row>
        <row r="443">
          <cell r="A443">
            <v>36526</v>
          </cell>
          <cell r="B443">
            <v>37895</v>
          </cell>
          <cell r="C443" t="str">
            <v>CPS. XVIII</v>
          </cell>
          <cell r="D443">
            <v>0.63282883559782577</v>
          </cell>
          <cell r="E443">
            <v>232.88101149999989</v>
          </cell>
          <cell r="F443">
            <v>1</v>
          </cell>
          <cell r="G443">
            <v>41.9</v>
          </cell>
          <cell r="H443">
            <v>41.9</v>
          </cell>
          <cell r="I443">
            <v>38.625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9757.7143818499953</v>
          </cell>
          <cell r="O443">
            <v>0</v>
          </cell>
          <cell r="P443">
            <v>0</v>
          </cell>
        </row>
        <row r="444">
          <cell r="A444">
            <v>36526</v>
          </cell>
          <cell r="B444">
            <v>37926</v>
          </cell>
          <cell r="C444" t="str">
            <v>CPS. XVIII</v>
          </cell>
          <cell r="D444">
            <v>0.56224502171052637</v>
          </cell>
          <cell r="E444">
            <v>170.92248660000001</v>
          </cell>
          <cell r="F444">
            <v>1</v>
          </cell>
          <cell r="G444">
            <v>41.9</v>
          </cell>
          <cell r="H444">
            <v>41.9</v>
          </cell>
          <cell r="I444">
            <v>39.125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7161.6521885400007</v>
          </cell>
          <cell r="O444">
            <v>0</v>
          </cell>
          <cell r="P444">
            <v>0</v>
          </cell>
        </row>
        <row r="445">
          <cell r="A445">
            <v>36526</v>
          </cell>
          <cell r="B445">
            <v>37956</v>
          </cell>
          <cell r="C445" t="str">
            <v>CPS. XVIII</v>
          </cell>
          <cell r="D445">
            <v>0.52979100965909087</v>
          </cell>
          <cell r="E445">
            <v>186.48643539999998</v>
          </cell>
          <cell r="F445">
            <v>1</v>
          </cell>
          <cell r="G445">
            <v>41.9</v>
          </cell>
          <cell r="H445">
            <v>41.9</v>
          </cell>
          <cell r="I445">
            <v>39.375</v>
          </cell>
          <cell r="J445">
            <v>-470.87824938499966</v>
          </cell>
          <cell r="K445">
            <v>0</v>
          </cell>
          <cell r="L445">
            <v>0</v>
          </cell>
          <cell r="M445">
            <v>0</v>
          </cell>
          <cell r="N445">
            <v>7813.7816432599984</v>
          </cell>
          <cell r="O445">
            <v>0</v>
          </cell>
          <cell r="P445">
            <v>0</v>
          </cell>
        </row>
        <row r="446">
          <cell r="A446">
            <v>36526</v>
          </cell>
          <cell r="B446">
            <v>37987</v>
          </cell>
          <cell r="C446" t="str">
            <v>CPS. XVIII</v>
          </cell>
          <cell r="D446">
            <v>0.51214859761904707</v>
          </cell>
          <cell r="E446">
            <v>172.08192879999982</v>
          </cell>
          <cell r="F446">
            <v>1</v>
          </cell>
          <cell r="G446">
            <v>41.9</v>
          </cell>
          <cell r="H446">
            <v>41.9</v>
          </cell>
          <cell r="I446">
            <v>43.509999999999991</v>
          </cell>
          <cell r="J446">
            <v>277.05190536799836</v>
          </cell>
          <cell r="K446">
            <v>0</v>
          </cell>
          <cell r="L446">
            <v>0</v>
          </cell>
          <cell r="M446">
            <v>0</v>
          </cell>
          <cell r="N446">
            <v>7210.2328167199921</v>
          </cell>
          <cell r="O446">
            <v>0</v>
          </cell>
          <cell r="P446">
            <v>0</v>
          </cell>
        </row>
        <row r="447">
          <cell r="A447">
            <v>36526</v>
          </cell>
          <cell r="B447">
            <v>38018</v>
          </cell>
          <cell r="C447" t="str">
            <v>CPS. XVIII</v>
          </cell>
          <cell r="D447">
            <v>0.4786591662500001</v>
          </cell>
          <cell r="E447">
            <v>153.17093320000004</v>
          </cell>
          <cell r="F447">
            <v>1</v>
          </cell>
          <cell r="G447">
            <v>41.9</v>
          </cell>
          <cell r="H447">
            <v>41.9</v>
          </cell>
          <cell r="I447">
            <v>43.510000000000005</v>
          </cell>
          <cell r="J447">
            <v>246.60520245200107</v>
          </cell>
          <cell r="K447">
            <v>0</v>
          </cell>
          <cell r="L447">
            <v>0</v>
          </cell>
          <cell r="M447">
            <v>0</v>
          </cell>
          <cell r="N447">
            <v>6417.8621010800016</v>
          </cell>
          <cell r="O447">
            <v>0</v>
          </cell>
          <cell r="P447">
            <v>0</v>
          </cell>
        </row>
        <row r="448">
          <cell r="A448">
            <v>36526</v>
          </cell>
          <cell r="B448">
            <v>38047</v>
          </cell>
          <cell r="C448" t="str">
            <v>CPS. XVIII</v>
          </cell>
          <cell r="D448">
            <v>0.46764284619565244</v>
          </cell>
          <cell r="E448">
            <v>172.09256740000009</v>
          </cell>
          <cell r="F448">
            <v>1</v>
          </cell>
          <cell r="G448">
            <v>41.9</v>
          </cell>
          <cell r="H448">
            <v>41.9</v>
          </cell>
          <cell r="I448">
            <v>43.410000000000004</v>
          </cell>
          <cell r="J448">
            <v>259.85977677400103</v>
          </cell>
          <cell r="K448">
            <v>0</v>
          </cell>
          <cell r="L448">
            <v>0</v>
          </cell>
          <cell r="M448">
            <v>0</v>
          </cell>
          <cell r="N448">
            <v>7210.6785740600035</v>
          </cell>
          <cell r="O448">
            <v>0</v>
          </cell>
          <cell r="P448">
            <v>0</v>
          </cell>
        </row>
        <row r="449">
          <cell r="A449">
            <v>36526</v>
          </cell>
          <cell r="B449">
            <v>38078</v>
          </cell>
          <cell r="C449" t="str">
            <v>CPS. XVIII</v>
          </cell>
          <cell r="D449">
            <v>0.49881624460227286</v>
          </cell>
          <cell r="E449">
            <v>175.58331810000004</v>
          </cell>
          <cell r="F449">
            <v>1</v>
          </cell>
          <cell r="G449">
            <v>41.9</v>
          </cell>
          <cell r="H449">
            <v>41.9</v>
          </cell>
          <cell r="I449">
            <v>43.41</v>
          </cell>
          <cell r="J449">
            <v>265.13081033099974</v>
          </cell>
          <cell r="K449">
            <v>0</v>
          </cell>
          <cell r="L449">
            <v>0</v>
          </cell>
          <cell r="M449">
            <v>0</v>
          </cell>
          <cell r="N449">
            <v>7356.9410283900015</v>
          </cell>
          <cell r="O449">
            <v>0</v>
          </cell>
          <cell r="P449">
            <v>0</v>
          </cell>
        </row>
        <row r="452">
          <cell r="A452" t="str">
            <v>Trade Date</v>
          </cell>
          <cell r="B452" t="str">
            <v>Month</v>
          </cell>
          <cell r="C452" t="str">
            <v>Counterparty</v>
          </cell>
          <cell r="D452" t="str">
            <v>Quantity</v>
          </cell>
          <cell r="E452" t="str">
            <v>MWh</v>
          </cell>
          <cell r="F452" t="str">
            <v>Multiple</v>
          </cell>
          <cell r="G452" t="str">
            <v>Underlying</v>
          </cell>
          <cell r="H452" t="str">
            <v>Contract Price</v>
          </cell>
          <cell r="I452" t="str">
            <v>Market Price</v>
          </cell>
          <cell r="J452" t="str">
            <v>MTM</v>
          </cell>
          <cell r="K452" t="str">
            <v>NYMEX NG Exposure</v>
          </cell>
          <cell r="L452" t="str">
            <v>GD HH NG Exposure</v>
          </cell>
          <cell r="M452" t="str">
            <v>GD HSC NG Exposure</v>
          </cell>
          <cell r="N452" t="str">
            <v>Settlement</v>
          </cell>
          <cell r="O452" t="str">
            <v>Peak</v>
          </cell>
          <cell r="P452" t="str">
            <v>Demand</v>
          </cell>
        </row>
        <row r="453">
          <cell r="A453">
            <v>36526</v>
          </cell>
          <cell r="B453">
            <v>37895</v>
          </cell>
          <cell r="C453" t="str">
            <v>CPS XI</v>
          </cell>
          <cell r="D453">
            <v>16.138564523437495</v>
          </cell>
          <cell r="E453">
            <v>2065.7362589999993</v>
          </cell>
          <cell r="F453">
            <v>1</v>
          </cell>
          <cell r="G453">
            <v>32.6</v>
          </cell>
          <cell r="H453">
            <v>32.6</v>
          </cell>
          <cell r="I453">
            <v>33.549999999999997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67343.002043399974</v>
          </cell>
          <cell r="O453">
            <v>0</v>
          </cell>
          <cell r="P453">
            <v>0</v>
          </cell>
        </row>
        <row r="454">
          <cell r="A454">
            <v>36526</v>
          </cell>
          <cell r="B454">
            <v>37926</v>
          </cell>
          <cell r="C454" t="str">
            <v>CPS XI</v>
          </cell>
          <cell r="D454">
            <v>16.203496971590912</v>
          </cell>
          <cell r="E454">
            <v>2851.8154670000004</v>
          </cell>
          <cell r="F454">
            <v>1</v>
          </cell>
          <cell r="G454">
            <v>32.6</v>
          </cell>
          <cell r="H454">
            <v>32.6</v>
          </cell>
          <cell r="I454">
            <v>34.514000000000003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92969.184224200013</v>
          </cell>
          <cell r="O454">
            <v>0</v>
          </cell>
          <cell r="P454">
            <v>0</v>
          </cell>
        </row>
        <row r="455">
          <cell r="A455">
            <v>36526</v>
          </cell>
          <cell r="B455">
            <v>37956</v>
          </cell>
          <cell r="C455" t="str">
            <v>CPS XI</v>
          </cell>
          <cell r="D455">
            <v>14.044819549999994</v>
          </cell>
          <cell r="E455">
            <v>2022.4540151999993</v>
          </cell>
          <cell r="F455">
            <v>1</v>
          </cell>
          <cell r="G455">
            <v>32.6</v>
          </cell>
          <cell r="H455">
            <v>32.6</v>
          </cell>
          <cell r="I455">
            <v>35.355200000000004</v>
          </cell>
          <cell r="J455">
            <v>5572.2653026790422</v>
          </cell>
          <cell r="K455">
            <v>0</v>
          </cell>
          <cell r="L455">
            <v>0</v>
          </cell>
          <cell r="M455">
            <v>0</v>
          </cell>
          <cell r="N455">
            <v>65932.000895519974</v>
          </cell>
          <cell r="O455">
            <v>0</v>
          </cell>
          <cell r="P455">
            <v>0</v>
          </cell>
        </row>
        <row r="456">
          <cell r="A456">
            <v>36526</v>
          </cell>
          <cell r="B456">
            <v>37987</v>
          </cell>
          <cell r="C456" t="str">
            <v>CPS XI</v>
          </cell>
          <cell r="D456">
            <v>13.623197269375002</v>
          </cell>
          <cell r="E456">
            <v>2179.7115631000001</v>
          </cell>
          <cell r="F456">
            <v>1</v>
          </cell>
          <cell r="G456">
            <v>32.6</v>
          </cell>
          <cell r="H456">
            <v>32.6</v>
          </cell>
          <cell r="I456">
            <v>39.539600000000007</v>
          </cell>
          <cell r="J456">
            <v>15126.326363288774</v>
          </cell>
          <cell r="K456">
            <v>0</v>
          </cell>
          <cell r="L456">
            <v>0</v>
          </cell>
          <cell r="M456">
            <v>0</v>
          </cell>
          <cell r="N456">
            <v>71058.596957060014</v>
          </cell>
          <cell r="O456">
            <v>0</v>
          </cell>
          <cell r="P456">
            <v>0</v>
          </cell>
        </row>
        <row r="457">
          <cell r="A457">
            <v>36526</v>
          </cell>
          <cell r="B457">
            <v>38018</v>
          </cell>
          <cell r="C457" t="str">
            <v>CPS XI</v>
          </cell>
          <cell r="D457">
            <v>16.59729963749999</v>
          </cell>
          <cell r="E457">
            <v>2390.0111477999985</v>
          </cell>
          <cell r="F457">
            <v>1</v>
          </cell>
          <cell r="G457">
            <v>32.6</v>
          </cell>
          <cell r="H457">
            <v>32.6</v>
          </cell>
          <cell r="I457">
            <v>39.538000000000004</v>
          </cell>
          <cell r="J457">
            <v>16581.897343436394</v>
          </cell>
          <cell r="K457">
            <v>0</v>
          </cell>
          <cell r="L457">
            <v>0</v>
          </cell>
          <cell r="M457">
            <v>0</v>
          </cell>
          <cell r="N457">
            <v>77914.363418279958</v>
          </cell>
          <cell r="O457">
            <v>0</v>
          </cell>
          <cell r="P457">
            <v>0</v>
          </cell>
        </row>
        <row r="458">
          <cell r="A458">
            <v>36526</v>
          </cell>
          <cell r="B458">
            <v>38047</v>
          </cell>
          <cell r="C458" t="str">
            <v>CPS XI</v>
          </cell>
          <cell r="D458">
            <v>13.682454457031245</v>
          </cell>
          <cell r="E458">
            <v>1751.3541704999993</v>
          </cell>
          <cell r="F458">
            <v>1</v>
          </cell>
          <cell r="G458">
            <v>32.6</v>
          </cell>
          <cell r="H458">
            <v>32.6</v>
          </cell>
          <cell r="I458">
            <v>38.448</v>
          </cell>
          <cell r="J458">
            <v>10241.919189083994</v>
          </cell>
          <cell r="K458">
            <v>0</v>
          </cell>
          <cell r="L458">
            <v>0</v>
          </cell>
          <cell r="M458">
            <v>0</v>
          </cell>
          <cell r="N458">
            <v>57094.145958299981</v>
          </cell>
          <cell r="O458">
            <v>0</v>
          </cell>
          <cell r="P458">
            <v>0</v>
          </cell>
        </row>
        <row r="459">
          <cell r="A459">
            <v>36526</v>
          </cell>
          <cell r="B459">
            <v>38078</v>
          </cell>
          <cell r="C459" t="str">
            <v>CPS XI</v>
          </cell>
          <cell r="D459">
            <v>15.166706062499999</v>
          </cell>
          <cell r="E459">
            <v>1941.3383759999999</v>
          </cell>
          <cell r="F459">
            <v>1</v>
          </cell>
          <cell r="G459">
            <v>32.6</v>
          </cell>
          <cell r="H459">
            <v>32.6</v>
          </cell>
          <cell r="I459">
            <v>38.317760000000007</v>
          </cell>
          <cell r="J459">
            <v>11100.10691275777</v>
          </cell>
          <cell r="K459">
            <v>0</v>
          </cell>
          <cell r="L459">
            <v>0</v>
          </cell>
          <cell r="M459">
            <v>0</v>
          </cell>
          <cell r="N459">
            <v>63287.631057600003</v>
          </cell>
          <cell r="O459">
            <v>0</v>
          </cell>
          <cell r="P459">
            <v>0</v>
          </cell>
        </row>
        <row r="460">
          <cell r="A460">
            <v>36526</v>
          </cell>
          <cell r="B460">
            <v>38108</v>
          </cell>
          <cell r="C460" t="str">
            <v>CPS XI</v>
          </cell>
          <cell r="D460">
            <v>15.704378590909089</v>
          </cell>
          <cell r="E460">
            <v>2763.9706319999996</v>
          </cell>
          <cell r="F460">
            <v>1</v>
          </cell>
          <cell r="G460">
            <v>32.6</v>
          </cell>
          <cell r="H460">
            <v>32.6</v>
          </cell>
          <cell r="I460">
            <v>40.676760000000009</v>
          </cell>
          <cell r="J460">
            <v>22323.927441712338</v>
          </cell>
          <cell r="K460">
            <v>0</v>
          </cell>
          <cell r="L460">
            <v>0</v>
          </cell>
          <cell r="M460">
            <v>0</v>
          </cell>
          <cell r="N460">
            <v>90105.44260319999</v>
          </cell>
          <cell r="O460">
            <v>0</v>
          </cell>
          <cell r="P460">
            <v>0</v>
          </cell>
        </row>
        <row r="461">
          <cell r="A461">
            <v>36526</v>
          </cell>
          <cell r="B461">
            <v>38139</v>
          </cell>
          <cell r="C461" t="str">
            <v>CPS XI</v>
          </cell>
          <cell r="D461">
            <v>17.408621201562497</v>
          </cell>
          <cell r="E461">
            <v>2228.3035137999996</v>
          </cell>
          <cell r="F461">
            <v>1</v>
          </cell>
          <cell r="G461">
            <v>32.6</v>
          </cell>
          <cell r="H461">
            <v>32.6</v>
          </cell>
          <cell r="I461">
            <v>40.682519999999997</v>
          </cell>
          <cell r="J461">
            <v>18010.307716358762</v>
          </cell>
          <cell r="K461">
            <v>0</v>
          </cell>
          <cell r="L461">
            <v>0</v>
          </cell>
          <cell r="M461">
            <v>0</v>
          </cell>
          <cell r="N461">
            <v>72642.694549879991</v>
          </cell>
          <cell r="O461">
            <v>0</v>
          </cell>
          <cell r="P461">
            <v>0</v>
          </cell>
        </row>
        <row r="462">
          <cell r="A462">
            <v>36526</v>
          </cell>
          <cell r="B462">
            <v>38169</v>
          </cell>
          <cell r="C462" t="str">
            <v>CPS XI</v>
          </cell>
          <cell r="D462">
            <v>18.248205223124998</v>
          </cell>
          <cell r="E462">
            <v>2919.7128356999997</v>
          </cell>
          <cell r="F462">
            <v>1</v>
          </cell>
          <cell r="G462">
            <v>32.6</v>
          </cell>
          <cell r="H462">
            <v>32.6</v>
          </cell>
          <cell r="I462">
            <v>43.313279999999999</v>
          </cell>
          <cell r="J462">
            <v>31279.701128448087</v>
          </cell>
          <cell r="K462">
            <v>0</v>
          </cell>
          <cell r="L462">
            <v>0</v>
          </cell>
          <cell r="M462">
            <v>0</v>
          </cell>
          <cell r="N462">
            <v>95182.638443819989</v>
          </cell>
          <cell r="O462">
            <v>0</v>
          </cell>
          <cell r="P462">
            <v>0</v>
          </cell>
        </row>
        <row r="463">
          <cell r="A463">
            <v>36526</v>
          </cell>
          <cell r="B463">
            <v>38200</v>
          </cell>
          <cell r="C463" t="str">
            <v>CPS XI</v>
          </cell>
          <cell r="D463">
            <v>18.436802750000002</v>
          </cell>
          <cell r="E463">
            <v>2654.8995960000002</v>
          </cell>
          <cell r="F463">
            <v>1</v>
          </cell>
          <cell r="G463">
            <v>32.6</v>
          </cell>
          <cell r="H463">
            <v>32.6</v>
          </cell>
          <cell r="I463">
            <v>43.318720000000006</v>
          </cell>
          <cell r="J463">
            <v>28457.125397637134</v>
          </cell>
          <cell r="K463">
            <v>0</v>
          </cell>
          <cell r="L463">
            <v>0</v>
          </cell>
          <cell r="M463">
            <v>0</v>
          </cell>
          <cell r="N463">
            <v>86549.726829600011</v>
          </cell>
          <cell r="O463">
            <v>0</v>
          </cell>
          <cell r="P463">
            <v>0</v>
          </cell>
        </row>
        <row r="464">
          <cell r="A464">
            <v>36526</v>
          </cell>
          <cell r="B464">
            <v>38231</v>
          </cell>
          <cell r="C464" t="str">
            <v>CPS XI</v>
          </cell>
          <cell r="D464">
            <v>18.602585316666659</v>
          </cell>
          <cell r="E464">
            <v>2678.7722855999987</v>
          </cell>
          <cell r="F464">
            <v>1</v>
          </cell>
          <cell r="G464">
            <v>32.6</v>
          </cell>
          <cell r="H464">
            <v>32.6</v>
          </cell>
          <cell r="I464">
            <v>39.315519999999999</v>
          </cell>
          <cell r="J464">
            <v>17989.348859392496</v>
          </cell>
          <cell r="K464">
            <v>0</v>
          </cell>
          <cell r="L464">
            <v>0</v>
          </cell>
          <cell r="M464">
            <v>0</v>
          </cell>
          <cell r="N464">
            <v>87327.976510559965</v>
          </cell>
          <cell r="O464">
            <v>0</v>
          </cell>
          <cell r="P464">
            <v>0</v>
          </cell>
        </row>
        <row r="465">
          <cell r="A465">
            <v>36526</v>
          </cell>
          <cell r="B465">
            <v>38261</v>
          </cell>
          <cell r="C465" t="str">
            <v>CPS XI</v>
          </cell>
          <cell r="D465">
            <v>15.991619456875</v>
          </cell>
          <cell r="E465">
            <v>2558.6591131</v>
          </cell>
          <cell r="F465">
            <v>1</v>
          </cell>
          <cell r="G465">
            <v>32.6</v>
          </cell>
          <cell r="H465">
            <v>32.6</v>
          </cell>
          <cell r="I465">
            <v>37.816159999999996</v>
          </cell>
          <cell r="J465">
            <v>13346.375319387684</v>
          </cell>
          <cell r="K465">
            <v>0</v>
          </cell>
          <cell r="L465">
            <v>0</v>
          </cell>
          <cell r="M465">
            <v>0</v>
          </cell>
          <cell r="N465">
            <v>83412.287087060002</v>
          </cell>
          <cell r="O465">
            <v>0</v>
          </cell>
          <cell r="P465">
            <v>0</v>
          </cell>
        </row>
        <row r="466">
          <cell r="A466">
            <v>36526</v>
          </cell>
          <cell r="B466">
            <v>38292</v>
          </cell>
          <cell r="C466" t="str">
            <v>CPS XI</v>
          </cell>
          <cell r="D466">
            <v>15.783569888888884</v>
          </cell>
          <cell r="E466">
            <v>2272.8340639999992</v>
          </cell>
          <cell r="F466">
            <v>1</v>
          </cell>
          <cell r="G466">
            <v>32.6</v>
          </cell>
          <cell r="H466">
            <v>32.6</v>
          </cell>
          <cell r="I466">
            <v>37.864800000000002</v>
          </cell>
          <cell r="J466">
            <v>11966.016780147198</v>
          </cell>
          <cell r="K466">
            <v>0</v>
          </cell>
          <cell r="L466">
            <v>0</v>
          </cell>
          <cell r="M466">
            <v>0</v>
          </cell>
          <cell r="N466">
            <v>74094.390486399978</v>
          </cell>
          <cell r="O466">
            <v>0</v>
          </cell>
          <cell r="P466">
            <v>0</v>
          </cell>
        </row>
        <row r="467">
          <cell r="A467">
            <v>36526</v>
          </cell>
          <cell r="B467">
            <v>38322</v>
          </cell>
          <cell r="C467" t="str">
            <v>CPS XI</v>
          </cell>
          <cell r="D467">
            <v>14.152878699999995</v>
          </cell>
          <cell r="E467">
            <v>1811.5684735999994</v>
          </cell>
          <cell r="F467">
            <v>1</v>
          </cell>
          <cell r="G467">
            <v>32.6</v>
          </cell>
          <cell r="H467">
            <v>32.6</v>
          </cell>
          <cell r="I467">
            <v>37.9176</v>
          </cell>
          <cell r="J467">
            <v>9633.1965152153552</v>
          </cell>
          <cell r="K467">
            <v>0</v>
          </cell>
          <cell r="L467">
            <v>0</v>
          </cell>
          <cell r="M467">
            <v>0</v>
          </cell>
          <cell r="N467">
            <v>59057.132239359984</v>
          </cell>
          <cell r="O467">
            <v>0</v>
          </cell>
          <cell r="P467">
            <v>0</v>
          </cell>
        </row>
        <row r="468">
          <cell r="A468" t="str">
            <v>Varies</v>
          </cell>
          <cell r="B468">
            <v>37926</v>
          </cell>
          <cell r="C468" t="str">
            <v>CPS AGCOMP</v>
          </cell>
          <cell r="D468">
            <v>0.99848383333333302</v>
          </cell>
          <cell r="E468">
            <v>175.73315466666662</v>
          </cell>
          <cell r="F468">
            <v>1</v>
          </cell>
          <cell r="G468">
            <v>40.358866409989119</v>
          </cell>
          <cell r="H468">
            <v>40.358866409989119</v>
          </cell>
          <cell r="I468">
            <v>34.514000000000003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7092.3909129979538</v>
          </cell>
          <cell r="O468">
            <v>0</v>
          </cell>
          <cell r="P468">
            <v>0</v>
          </cell>
        </row>
        <row r="469">
          <cell r="A469" t="str">
            <v>Varies</v>
          </cell>
          <cell r="B469">
            <v>37956</v>
          </cell>
          <cell r="C469" t="str">
            <v>CPS AGCOMP</v>
          </cell>
          <cell r="D469">
            <v>1.3855329166666666</v>
          </cell>
          <cell r="E469">
            <v>199.51673999999997</v>
          </cell>
          <cell r="F469">
            <v>1</v>
          </cell>
          <cell r="G469">
            <v>41.06255740275202</v>
          </cell>
          <cell r="H469">
            <v>41.06255740275202</v>
          </cell>
          <cell r="I469">
            <v>35.355200000000004</v>
          </cell>
          <cell r="J469">
            <v>-1138.7133430119493</v>
          </cell>
          <cell r="K469">
            <v>0</v>
          </cell>
          <cell r="L469">
            <v>0</v>
          </cell>
          <cell r="M469">
            <v>0</v>
          </cell>
          <cell r="N469">
            <v>8192.667589059949</v>
          </cell>
          <cell r="O469">
            <v>0</v>
          </cell>
          <cell r="P469">
            <v>0</v>
          </cell>
        </row>
        <row r="470">
          <cell r="A470" t="str">
            <v>Varies</v>
          </cell>
          <cell r="B470">
            <v>37987</v>
          </cell>
          <cell r="C470" t="str">
            <v>CPS AGCOMP</v>
          </cell>
          <cell r="D470">
            <v>1.3477188249999998</v>
          </cell>
          <cell r="E470">
            <v>215.63501199999996</v>
          </cell>
          <cell r="F470">
            <v>1</v>
          </cell>
          <cell r="G470">
            <v>38.484752127104876</v>
          </cell>
          <cell r="H470">
            <v>38.484752127104876</v>
          </cell>
          <cell r="I470">
            <v>39.539600000000007</v>
          </cell>
          <cell r="J470">
            <v>227.46213372991599</v>
          </cell>
          <cell r="K470">
            <v>0</v>
          </cell>
          <cell r="L470">
            <v>0</v>
          </cell>
          <cell r="M470">
            <v>0</v>
          </cell>
          <cell r="N470">
            <v>8298.6599867452842</v>
          </cell>
          <cell r="O470">
            <v>0</v>
          </cell>
          <cell r="P470">
            <v>0</v>
          </cell>
        </row>
        <row r="471">
          <cell r="A471" t="str">
            <v>Varies</v>
          </cell>
          <cell r="B471">
            <v>38018</v>
          </cell>
          <cell r="C471" t="str">
            <v>CPS AGCOMP</v>
          </cell>
          <cell r="D471">
            <v>1.3268949583333329</v>
          </cell>
          <cell r="E471">
            <v>191.07287399999996</v>
          </cell>
          <cell r="F471">
            <v>1</v>
          </cell>
          <cell r="G471">
            <v>38.475589355469204</v>
          </cell>
          <cell r="H471">
            <v>38.475589355469204</v>
          </cell>
          <cell r="I471">
            <v>39.538000000000004</v>
          </cell>
          <cell r="J471">
            <v>202.99785521869231</v>
          </cell>
          <cell r="K471">
            <v>0</v>
          </cell>
          <cell r="L471">
            <v>0</v>
          </cell>
          <cell r="M471">
            <v>0</v>
          </cell>
          <cell r="N471">
            <v>7351.6414369933063</v>
          </cell>
          <cell r="O471">
            <v>0</v>
          </cell>
          <cell r="P471">
            <v>0</v>
          </cell>
        </row>
        <row r="472">
          <cell r="A472" t="str">
            <v>Varies</v>
          </cell>
          <cell r="B472">
            <v>38047</v>
          </cell>
          <cell r="C472" t="str">
            <v>CPS AGCOMP</v>
          </cell>
          <cell r="D472">
            <v>1.4001390625000003</v>
          </cell>
          <cell r="E472">
            <v>179.21780000000004</v>
          </cell>
          <cell r="F472">
            <v>1</v>
          </cell>
          <cell r="G472">
            <v>38.47035162446798</v>
          </cell>
          <cell r="H472">
            <v>38.47035162446798</v>
          </cell>
          <cell r="I472">
            <v>38.448</v>
          </cell>
          <cell r="J472">
            <v>-4.0058089635775476</v>
          </cell>
          <cell r="K472">
            <v>0</v>
          </cell>
          <cell r="L472">
            <v>0</v>
          </cell>
          <cell r="M472">
            <v>0</v>
          </cell>
          <cell r="N472">
            <v>6894.571783363579</v>
          </cell>
          <cell r="O472">
            <v>0</v>
          </cell>
          <cell r="P472">
            <v>0</v>
          </cell>
        </row>
        <row r="473">
          <cell r="A473" t="str">
            <v>Varies</v>
          </cell>
          <cell r="B473">
            <v>38078</v>
          </cell>
          <cell r="C473" t="str">
            <v>CPS AGCOMP</v>
          </cell>
          <cell r="D473">
            <v>1.4935986249999995</v>
          </cell>
          <cell r="E473">
            <v>191.18062399999994</v>
          </cell>
          <cell r="F473">
            <v>1</v>
          </cell>
          <cell r="G473">
            <v>38.471212580814651</v>
          </cell>
          <cell r="H473">
            <v>38.471212580814651</v>
          </cell>
          <cell r="I473">
            <v>38.317760000000007</v>
          </cell>
          <cell r="J473">
            <v>-29.337160154554073</v>
          </cell>
          <cell r="K473">
            <v>0</v>
          </cell>
          <cell r="L473">
            <v>0</v>
          </cell>
          <cell r="M473">
            <v>0</v>
          </cell>
          <cell r="N473">
            <v>7354.9504272367931</v>
          </cell>
          <cell r="O473">
            <v>0</v>
          </cell>
          <cell r="P473">
            <v>0</v>
          </cell>
        </row>
        <row r="474">
          <cell r="A474" t="str">
            <v>Varies</v>
          </cell>
          <cell r="B474">
            <v>38108</v>
          </cell>
          <cell r="C474" t="str">
            <v>CPS AGCOMP</v>
          </cell>
          <cell r="D474">
            <v>1.816535744318182</v>
          </cell>
          <cell r="E474">
            <v>319.71029100000004</v>
          </cell>
          <cell r="F474">
            <v>1</v>
          </cell>
          <cell r="G474">
            <v>38.485505271776276</v>
          </cell>
          <cell r="H474">
            <v>38.485505271776276</v>
          </cell>
          <cell r="I474">
            <v>40.676760000000009</v>
          </cell>
          <cell r="J474">
            <v>700.5666868155356</v>
          </cell>
          <cell r="K474">
            <v>0</v>
          </cell>
          <cell r="L474">
            <v>0</v>
          </cell>
          <cell r="M474">
            <v>0</v>
          </cell>
          <cell r="N474">
            <v>12304.212089721628</v>
          </cell>
          <cell r="O474">
            <v>0</v>
          </cell>
          <cell r="P474">
            <v>0</v>
          </cell>
        </row>
        <row r="475">
          <cell r="A475" t="str">
            <v>Varies</v>
          </cell>
          <cell r="B475">
            <v>38139</v>
          </cell>
          <cell r="C475" t="str">
            <v>CPS AGCOMP</v>
          </cell>
          <cell r="D475">
            <v>2.0361453515624999</v>
          </cell>
          <cell r="E475">
            <v>260.62660499999998</v>
          </cell>
          <cell r="F475">
            <v>1</v>
          </cell>
          <cell r="G475">
            <v>38.517396704440756</v>
          </cell>
          <cell r="H475">
            <v>38.517396704440756</v>
          </cell>
          <cell r="I475">
            <v>40.682519999999997</v>
          </cell>
          <cell r="J475">
            <v>564.28873392801643</v>
          </cell>
          <cell r="K475">
            <v>0</v>
          </cell>
          <cell r="L475">
            <v>0</v>
          </cell>
          <cell r="M475">
            <v>0</v>
          </cell>
          <cell r="N475">
            <v>10038.658336516582</v>
          </cell>
          <cell r="O475">
            <v>0</v>
          </cell>
          <cell r="P475">
            <v>0</v>
          </cell>
        </row>
        <row r="476">
          <cell r="A476" t="str">
            <v>Varies</v>
          </cell>
          <cell r="B476">
            <v>38169</v>
          </cell>
          <cell r="C476" t="str">
            <v>CPS AGCOMP</v>
          </cell>
          <cell r="D476">
            <v>2.0970707750000002</v>
          </cell>
          <cell r="E476">
            <v>335.53132400000004</v>
          </cell>
          <cell r="F476">
            <v>1</v>
          </cell>
          <cell r="G476">
            <v>38.521275431242188</v>
          </cell>
          <cell r="H476">
            <v>38.521275431242188</v>
          </cell>
          <cell r="I476">
            <v>43.313279999999999</v>
          </cell>
          <cell r="J476">
            <v>1607.8676375693576</v>
          </cell>
          <cell r="K476">
            <v>0</v>
          </cell>
          <cell r="L476">
            <v>0</v>
          </cell>
          <cell r="M476">
            <v>0</v>
          </cell>
          <cell r="N476">
            <v>12925.094547613364</v>
          </cell>
          <cell r="O476">
            <v>0</v>
          </cell>
          <cell r="P476">
            <v>0</v>
          </cell>
        </row>
        <row r="477">
          <cell r="A477" t="str">
            <v>Varies</v>
          </cell>
          <cell r="B477">
            <v>38200</v>
          </cell>
          <cell r="C477" t="str">
            <v>CPS AGCOMP</v>
          </cell>
          <cell r="D477">
            <v>2.0980567708333333</v>
          </cell>
          <cell r="E477">
            <v>302.12017500000002</v>
          </cell>
          <cell r="F477">
            <v>1</v>
          </cell>
          <cell r="G477">
            <v>38.51058369554876</v>
          </cell>
          <cell r="H477">
            <v>38.51058369554876</v>
          </cell>
          <cell r="I477">
            <v>43.318720000000006</v>
          </cell>
          <cell r="J477">
            <v>1452.6349817246637</v>
          </cell>
          <cell r="K477">
            <v>0</v>
          </cell>
          <cell r="L477">
            <v>0</v>
          </cell>
          <cell r="M477">
            <v>0</v>
          </cell>
          <cell r="N477">
            <v>11634.824285451339</v>
          </cell>
          <cell r="O477">
            <v>0</v>
          </cell>
          <cell r="P477">
            <v>0</v>
          </cell>
        </row>
        <row r="478">
          <cell r="A478" t="str">
            <v>Varies</v>
          </cell>
          <cell r="B478">
            <v>38231</v>
          </cell>
          <cell r="C478" t="str">
            <v>CPS AGCOMP</v>
          </cell>
          <cell r="D478">
            <v>1.8812463124999996</v>
          </cell>
          <cell r="E478">
            <v>270.89946899999995</v>
          </cell>
          <cell r="F478">
            <v>1</v>
          </cell>
          <cell r="G478">
            <v>38.487888693596254</v>
          </cell>
          <cell r="H478">
            <v>38.487888693596254</v>
          </cell>
          <cell r="I478">
            <v>39.315519999999999</v>
          </cell>
          <cell r="J478">
            <v>224.20488143255085</v>
          </cell>
          <cell r="K478">
            <v>0</v>
          </cell>
          <cell r="L478">
            <v>0</v>
          </cell>
          <cell r="M478">
            <v>0</v>
          </cell>
          <cell r="N478">
            <v>10426.348610026327</v>
          </cell>
          <cell r="O478">
            <v>0</v>
          </cell>
          <cell r="P478">
            <v>0</v>
          </cell>
        </row>
        <row r="479">
          <cell r="A479" t="str">
            <v>Varies</v>
          </cell>
          <cell r="B479">
            <v>38261</v>
          </cell>
          <cell r="C479" t="str">
            <v>CPS AGCOMP</v>
          </cell>
          <cell r="D479">
            <v>1.5644104125</v>
          </cell>
          <cell r="E479">
            <v>250.305666</v>
          </cell>
          <cell r="F479">
            <v>1</v>
          </cell>
          <cell r="G479">
            <v>38.461859463737341</v>
          </cell>
          <cell r="H479">
            <v>38.461859463737341</v>
          </cell>
          <cell r="I479">
            <v>37.816159999999996</v>
          </cell>
          <cell r="J479">
            <v>-161.62223430661876</v>
          </cell>
          <cell r="K479">
            <v>0</v>
          </cell>
          <cell r="L479">
            <v>0</v>
          </cell>
          <cell r="M479">
            <v>0</v>
          </cell>
          <cell r="N479">
            <v>9627.221348669178</v>
          </cell>
          <cell r="O479">
            <v>0</v>
          </cell>
          <cell r="P479">
            <v>0</v>
          </cell>
        </row>
        <row r="480">
          <cell r="A480" t="str">
            <v>Varies</v>
          </cell>
          <cell r="B480">
            <v>38292</v>
          </cell>
          <cell r="C480" t="str">
            <v>CPS AGCOMP</v>
          </cell>
          <cell r="D480">
            <v>1.3314047777777778</v>
          </cell>
          <cell r="E480">
            <v>191.72228799999999</v>
          </cell>
          <cell r="F480">
            <v>1</v>
          </cell>
          <cell r="G480">
            <v>38.363237146097426</v>
          </cell>
          <cell r="H480">
            <v>38.363237146097426</v>
          </cell>
          <cell r="I480">
            <v>37.864800000000002</v>
          </cell>
          <cell r="J480">
            <v>-95.561510073988217</v>
          </cell>
          <cell r="K480">
            <v>0</v>
          </cell>
          <cell r="L480">
            <v>0</v>
          </cell>
          <cell r="M480">
            <v>0</v>
          </cell>
          <cell r="N480">
            <v>7355.0876007363886</v>
          </cell>
          <cell r="O480">
            <v>0</v>
          </cell>
          <cell r="P480">
            <v>0</v>
          </cell>
        </row>
        <row r="481">
          <cell r="A481" t="str">
            <v>Varies</v>
          </cell>
          <cell r="B481">
            <v>38322</v>
          </cell>
          <cell r="C481" t="str">
            <v>CPS AGCOMP</v>
          </cell>
          <cell r="D481">
            <v>0.21047434375000001</v>
          </cell>
          <cell r="E481">
            <v>26.940716000000002</v>
          </cell>
          <cell r="F481">
            <v>1</v>
          </cell>
          <cell r="G481">
            <v>38.302517003490358</v>
          </cell>
          <cell r="H481">
            <v>38.302517003490358</v>
          </cell>
          <cell r="I481">
            <v>37.9176</v>
          </cell>
          <cell r="J481">
            <v>-10.369939674604742</v>
          </cell>
          <cell r="K481">
            <v>0</v>
          </cell>
          <cell r="L481">
            <v>0</v>
          </cell>
          <cell r="M481">
            <v>0</v>
          </cell>
          <cell r="N481">
            <v>1031.8972326762048</v>
          </cell>
          <cell r="O481">
            <v>0</v>
          </cell>
          <cell r="P481">
            <v>0</v>
          </cell>
        </row>
        <row r="482">
          <cell r="A482" t="str">
            <v>Varies</v>
          </cell>
          <cell r="B482">
            <v>38353</v>
          </cell>
          <cell r="C482" t="str">
            <v>CPS AGCOMP</v>
          </cell>
          <cell r="D482">
            <v>0.22415178750000003</v>
          </cell>
          <cell r="E482">
            <v>35.864286000000007</v>
          </cell>
          <cell r="F482">
            <v>1</v>
          </cell>
          <cell r="G482">
            <v>42.491014419849861</v>
          </cell>
          <cell r="H482">
            <v>42.491014419849861</v>
          </cell>
          <cell r="I482">
            <v>39.348150000000004</v>
          </cell>
          <cell r="J482">
            <v>-112.71658841271939</v>
          </cell>
          <cell r="K482">
            <v>0</v>
          </cell>
          <cell r="L482">
            <v>0</v>
          </cell>
          <cell r="M482">
            <v>0</v>
          </cell>
          <cell r="N482">
            <v>1523.9098935836198</v>
          </cell>
          <cell r="O482">
            <v>0</v>
          </cell>
          <cell r="P482">
            <v>0</v>
          </cell>
        </row>
        <row r="483">
          <cell r="A483" t="str">
            <v>Varies</v>
          </cell>
          <cell r="B483">
            <v>38384</v>
          </cell>
          <cell r="C483" t="str">
            <v>CPS AGCOMP</v>
          </cell>
          <cell r="D483">
            <v>0.20311076562499991</v>
          </cell>
          <cell r="E483">
            <v>25.998177999999989</v>
          </cell>
          <cell r="F483">
            <v>1</v>
          </cell>
          <cell r="G483">
            <v>42.473435401418186</v>
          </cell>
          <cell r="H483">
            <v>42.473435401418186</v>
          </cell>
          <cell r="I483">
            <v>39.057772511848341</v>
          </cell>
          <cell r="J483">
            <v>-88.801011791031129</v>
          </cell>
          <cell r="K483">
            <v>0</v>
          </cell>
          <cell r="L483">
            <v>0</v>
          </cell>
          <cell r="M483">
            <v>0</v>
          </cell>
          <cell r="N483">
            <v>1104.231933837571</v>
          </cell>
          <cell r="O483">
            <v>0</v>
          </cell>
          <cell r="P483">
            <v>0</v>
          </cell>
        </row>
        <row r="484">
          <cell r="A484" t="str">
            <v>Varies</v>
          </cell>
          <cell r="B484">
            <v>38412</v>
          </cell>
          <cell r="C484" t="str">
            <v>CPS AGCOMP</v>
          </cell>
          <cell r="D484">
            <v>0.20023432812500003</v>
          </cell>
          <cell r="E484">
            <v>25.629994000000003</v>
          </cell>
          <cell r="F484">
            <v>1</v>
          </cell>
          <cell r="G484">
            <v>42.461172712563915</v>
          </cell>
          <cell r="H484">
            <v>42.461172712563915</v>
          </cell>
          <cell r="I484">
            <v>37.830007766990292</v>
          </cell>
          <cell r="J484">
            <v>-118.6967297680623</v>
          </cell>
          <cell r="K484">
            <v>0</v>
          </cell>
          <cell r="L484">
            <v>0</v>
          </cell>
          <cell r="M484">
            <v>0</v>
          </cell>
          <cell r="N484">
            <v>1088.279601855977</v>
          </cell>
          <cell r="O484">
            <v>0</v>
          </cell>
          <cell r="P484">
            <v>0</v>
          </cell>
        </row>
        <row r="485">
          <cell r="A485" t="str">
            <v>Varies</v>
          </cell>
          <cell r="B485">
            <v>38443</v>
          </cell>
          <cell r="C485" t="str">
            <v>CPS AGCOMP</v>
          </cell>
          <cell r="D485">
            <v>0.22287759722222228</v>
          </cell>
          <cell r="E485">
            <v>32.094374000000009</v>
          </cell>
          <cell r="F485">
            <v>1</v>
          </cell>
          <cell r="G485">
            <v>42.438813691691223</v>
          </cell>
          <cell r="H485">
            <v>42.438813691691223</v>
          </cell>
          <cell r="I485">
            <v>37.847983301707785</v>
          </cell>
          <cell r="J485">
            <v>-147.33982750669435</v>
          </cell>
          <cell r="K485">
            <v>0</v>
          </cell>
          <cell r="L485">
            <v>0</v>
          </cell>
          <cell r="M485">
            <v>0</v>
          </cell>
          <cell r="N485">
            <v>1362.0471587374591</v>
          </cell>
          <cell r="O485">
            <v>0</v>
          </cell>
          <cell r="P485">
            <v>0</v>
          </cell>
        </row>
        <row r="486">
          <cell r="A486" t="str">
            <v>Varies</v>
          </cell>
          <cell r="B486">
            <v>38473</v>
          </cell>
          <cell r="C486" t="str">
            <v>CPS AGCOMP</v>
          </cell>
          <cell r="D486">
            <v>0.26356639375000002</v>
          </cell>
          <cell r="E486">
            <v>42.170623000000006</v>
          </cell>
          <cell r="F486">
            <v>1</v>
          </cell>
          <cell r="G486">
            <v>42.435747819854555</v>
          </cell>
          <cell r="H486">
            <v>42.435747819854555</v>
          </cell>
          <cell r="I486">
            <v>39.45179228234776</v>
          </cell>
          <cell r="J486">
            <v>-125.83526402096142</v>
          </cell>
          <cell r="K486">
            <v>0</v>
          </cell>
          <cell r="L486">
            <v>0</v>
          </cell>
          <cell r="M486">
            <v>0</v>
          </cell>
          <cell r="N486">
            <v>1789.5419230341586</v>
          </cell>
          <cell r="O486">
            <v>0</v>
          </cell>
          <cell r="P486">
            <v>0</v>
          </cell>
        </row>
        <row r="487">
          <cell r="A487" t="str">
            <v>Varies</v>
          </cell>
          <cell r="B487">
            <v>38504</v>
          </cell>
          <cell r="C487" t="str">
            <v>CPS AGCOMP</v>
          </cell>
          <cell r="D487">
            <v>0</v>
          </cell>
          <cell r="E487">
            <v>0</v>
          </cell>
          <cell r="F487">
            <v>1</v>
          </cell>
          <cell r="G487">
            <v>43.197612963312586</v>
          </cell>
          <cell r="H487">
            <v>43.197612963312586</v>
          </cell>
          <cell r="I487">
            <v>40.744504660272867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A488" t="str">
            <v>Varies</v>
          </cell>
          <cell r="B488">
            <v>38534</v>
          </cell>
          <cell r="C488" t="str">
            <v>CPS AGCOMP</v>
          </cell>
          <cell r="D488">
            <v>0</v>
          </cell>
          <cell r="E488">
            <v>0</v>
          </cell>
          <cell r="F488">
            <v>1</v>
          </cell>
          <cell r="G488">
            <v>43.192498383686235</v>
          </cell>
          <cell r="H488">
            <v>43.192498383686235</v>
          </cell>
          <cell r="I488">
            <v>35.580683030949842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Varies</v>
          </cell>
          <cell r="B489">
            <v>38565</v>
          </cell>
          <cell r="C489" t="str">
            <v>CPS AGCOMP</v>
          </cell>
          <cell r="D489">
            <v>0</v>
          </cell>
          <cell r="E489">
            <v>0</v>
          </cell>
          <cell r="F489">
            <v>1</v>
          </cell>
          <cell r="G489">
            <v>43.186863662605653</v>
          </cell>
          <cell r="H489">
            <v>43.186863662605653</v>
          </cell>
          <cell r="I489">
            <v>32.612182741116754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A490" t="str">
            <v>Varies</v>
          </cell>
          <cell r="B490">
            <v>38596</v>
          </cell>
          <cell r="C490" t="str">
            <v>CPS AGCOMP</v>
          </cell>
          <cell r="D490">
            <v>0</v>
          </cell>
          <cell r="E490">
            <v>0</v>
          </cell>
          <cell r="F490">
            <v>1</v>
          </cell>
          <cell r="G490">
            <v>43.183123255548416</v>
          </cell>
          <cell r="H490">
            <v>43.183123255548416</v>
          </cell>
          <cell r="I490">
            <v>23.371914893617017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 t="str">
            <v>Varies</v>
          </cell>
          <cell r="B491">
            <v>38626</v>
          </cell>
          <cell r="C491" t="str">
            <v>CPS AGCOMP</v>
          </cell>
          <cell r="D491">
            <v>0</v>
          </cell>
          <cell r="E491">
            <v>0</v>
          </cell>
          <cell r="F491">
            <v>1</v>
          </cell>
          <cell r="G491">
            <v>43.197763703748933</v>
          </cell>
          <cell r="H491">
            <v>43.197763703748933</v>
          </cell>
          <cell r="I491">
            <v>24.463991975927783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A492" t="str">
            <v>Varies</v>
          </cell>
          <cell r="B492">
            <v>38657</v>
          </cell>
          <cell r="C492" t="str">
            <v>CPS AGCOMP</v>
          </cell>
          <cell r="D492">
            <v>0</v>
          </cell>
          <cell r="E492">
            <v>0</v>
          </cell>
          <cell r="F492">
            <v>1</v>
          </cell>
          <cell r="G492">
            <v>43.202174554445477</v>
          </cell>
          <cell r="H492">
            <v>43.202174554445477</v>
          </cell>
          <cell r="I492">
            <v>28.162622950819671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A493" t="str">
            <v>Varies</v>
          </cell>
          <cell r="B493">
            <v>38687</v>
          </cell>
          <cell r="C493" t="str">
            <v>CPS AGCOMP</v>
          </cell>
          <cell r="D493">
            <v>0</v>
          </cell>
          <cell r="E493">
            <v>0</v>
          </cell>
          <cell r="F493">
            <v>1</v>
          </cell>
          <cell r="G493">
            <v>40.358866409989119</v>
          </cell>
          <cell r="H493">
            <v>40.358866409989119</v>
          </cell>
          <cell r="I493">
            <v>29.039506172839502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A494" t="str">
            <v>Varies</v>
          </cell>
          <cell r="B494">
            <v>38718</v>
          </cell>
          <cell r="C494" t="str">
            <v>CPS AGCOMP</v>
          </cell>
          <cell r="D494">
            <v>0</v>
          </cell>
          <cell r="E494">
            <v>0</v>
          </cell>
          <cell r="F494">
            <v>1</v>
          </cell>
          <cell r="G494">
            <v>40.358866409989119</v>
          </cell>
          <cell r="H494">
            <v>40.358866409989119</v>
          </cell>
          <cell r="I494">
            <v>28.71022727272727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A495" t="str">
            <v>Varies</v>
          </cell>
          <cell r="B495">
            <v>38749</v>
          </cell>
          <cell r="C495" t="str">
            <v>CPS AGCOMP</v>
          </cell>
          <cell r="D495">
            <v>0</v>
          </cell>
          <cell r="E495">
            <v>0</v>
          </cell>
          <cell r="F495">
            <v>1</v>
          </cell>
          <cell r="G495">
            <v>40.358866409989119</v>
          </cell>
          <cell r="H495">
            <v>40.358866409989119</v>
          </cell>
          <cell r="I495">
            <v>28.538388625592411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A496" t="str">
            <v>Varies</v>
          </cell>
          <cell r="B496">
            <v>38777</v>
          </cell>
          <cell r="C496" t="str">
            <v>CPS AGCOMP</v>
          </cell>
          <cell r="D496">
            <v>0</v>
          </cell>
          <cell r="E496">
            <v>0</v>
          </cell>
          <cell r="F496">
            <v>1</v>
          </cell>
          <cell r="G496">
            <v>40.358866409989119</v>
          </cell>
          <cell r="H496">
            <v>40.358866409989119</v>
          </cell>
          <cell r="I496">
            <v>27.913300970873784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A497" t="str">
            <v>Varies</v>
          </cell>
          <cell r="B497">
            <v>38808</v>
          </cell>
          <cell r="C497" t="str">
            <v>CPS AGCOMP</v>
          </cell>
          <cell r="D497">
            <v>0</v>
          </cell>
          <cell r="E497">
            <v>0</v>
          </cell>
          <cell r="F497">
            <v>1</v>
          </cell>
          <cell r="G497">
            <v>40.358866409989119</v>
          </cell>
          <cell r="H497">
            <v>40.358866409989119</v>
          </cell>
          <cell r="I497">
            <v>28.442652329749105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 t="str">
            <v>Varies</v>
          </cell>
          <cell r="B498">
            <v>38838</v>
          </cell>
          <cell r="C498" t="str">
            <v>CPS AGCOMP</v>
          </cell>
          <cell r="D498">
            <v>0</v>
          </cell>
          <cell r="E498">
            <v>0</v>
          </cell>
          <cell r="F498">
            <v>1</v>
          </cell>
          <cell r="G498">
            <v>40.358866409989119</v>
          </cell>
          <cell r="H498">
            <v>40.358866409989119</v>
          </cell>
          <cell r="I498">
            <v>30.035371763172524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Varies</v>
          </cell>
          <cell r="B499">
            <v>38869</v>
          </cell>
          <cell r="C499" t="str">
            <v>CPS AGCOMP</v>
          </cell>
          <cell r="D499">
            <v>0</v>
          </cell>
          <cell r="E499">
            <v>0</v>
          </cell>
          <cell r="F499">
            <v>1</v>
          </cell>
          <cell r="G499">
            <v>40.358866409989119</v>
          </cell>
          <cell r="H499">
            <v>40.358866409989119</v>
          </cell>
          <cell r="I499">
            <v>32.001272727272728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0">
          <cell r="A500" t="str">
            <v>Varies</v>
          </cell>
          <cell r="B500">
            <v>38899</v>
          </cell>
          <cell r="C500" t="str">
            <v>CPS AGCOMP</v>
          </cell>
          <cell r="D500">
            <v>0</v>
          </cell>
          <cell r="E500">
            <v>0</v>
          </cell>
          <cell r="F500">
            <v>1</v>
          </cell>
          <cell r="G500">
            <v>40.358866409989119</v>
          </cell>
          <cell r="H500">
            <v>40.358866409989119</v>
          </cell>
          <cell r="I500">
            <v>35.276840981856992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A501" t="str">
            <v>Varies</v>
          </cell>
          <cell r="B501">
            <v>38930</v>
          </cell>
          <cell r="C501" t="str">
            <v>CPS AGCOMP</v>
          </cell>
          <cell r="D501">
            <v>0</v>
          </cell>
          <cell r="E501">
            <v>0</v>
          </cell>
          <cell r="F501">
            <v>1</v>
          </cell>
          <cell r="G501">
            <v>40.358866409989119</v>
          </cell>
          <cell r="H501">
            <v>40.358866409989119</v>
          </cell>
          <cell r="I501">
            <v>32.292385786802029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Varies</v>
          </cell>
          <cell r="B502">
            <v>38961</v>
          </cell>
          <cell r="C502" t="str">
            <v>CPS AGCOMP</v>
          </cell>
          <cell r="D502">
            <v>0</v>
          </cell>
          <cell r="E502">
            <v>0</v>
          </cell>
          <cell r="F502">
            <v>1</v>
          </cell>
          <cell r="G502">
            <v>40.358866409989119</v>
          </cell>
          <cell r="H502">
            <v>40.358866409989119</v>
          </cell>
          <cell r="I502">
            <v>23.203404255319143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</row>
        <row r="503">
          <cell r="A503" t="str">
            <v>Varies</v>
          </cell>
          <cell r="B503">
            <v>38991</v>
          </cell>
          <cell r="C503" t="str">
            <v>CPS AGCOMP</v>
          </cell>
          <cell r="D503">
            <v>0</v>
          </cell>
          <cell r="E503">
            <v>0</v>
          </cell>
          <cell r="F503">
            <v>1</v>
          </cell>
          <cell r="G503">
            <v>40.358866409989119</v>
          </cell>
          <cell r="H503">
            <v>40.358866409989119</v>
          </cell>
          <cell r="I503">
            <v>24.394884653961888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Varies</v>
          </cell>
          <cell r="B504">
            <v>39022</v>
          </cell>
          <cell r="C504" t="str">
            <v>CPS AGCOMP</v>
          </cell>
          <cell r="D504">
            <v>0</v>
          </cell>
          <cell r="E504">
            <v>0</v>
          </cell>
          <cell r="F504">
            <v>1</v>
          </cell>
          <cell r="G504">
            <v>40.358866409989119</v>
          </cell>
          <cell r="H504">
            <v>40.358866409989119</v>
          </cell>
          <cell r="I504">
            <v>28.150819672131142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A505" t="str">
            <v>Varies</v>
          </cell>
          <cell r="B505">
            <v>39052</v>
          </cell>
          <cell r="C505" t="str">
            <v>CPS AGCOMP</v>
          </cell>
          <cell r="D505">
            <v>0</v>
          </cell>
          <cell r="E505">
            <v>0</v>
          </cell>
          <cell r="F505">
            <v>1</v>
          </cell>
          <cell r="G505">
            <v>40.358866409989119</v>
          </cell>
          <cell r="H505">
            <v>40.358866409989119</v>
          </cell>
          <cell r="I505">
            <v>28.969135802469136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36526</v>
          </cell>
          <cell r="B506">
            <v>37895</v>
          </cell>
          <cell r="C506" t="str">
            <v>CPS XV</v>
          </cell>
          <cell r="D506">
            <v>2.7042978046874979</v>
          </cell>
          <cell r="E506">
            <v>346.15011899999973</v>
          </cell>
          <cell r="F506">
            <v>1</v>
          </cell>
          <cell r="G506">
            <v>32.65</v>
          </cell>
          <cell r="H506">
            <v>32.65</v>
          </cell>
          <cell r="I506">
            <v>33.549999999999997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11301.801385349991</v>
          </cell>
          <cell r="O506">
            <v>0</v>
          </cell>
          <cell r="P506">
            <v>0</v>
          </cell>
        </row>
        <row r="507">
          <cell r="A507">
            <v>36526</v>
          </cell>
          <cell r="B507">
            <v>37926</v>
          </cell>
          <cell r="C507" t="str">
            <v>CPS XV</v>
          </cell>
          <cell r="D507">
            <v>2.7186794886363637</v>
          </cell>
          <cell r="E507">
            <v>478.48759000000001</v>
          </cell>
          <cell r="F507">
            <v>1</v>
          </cell>
          <cell r="G507">
            <v>32.65</v>
          </cell>
          <cell r="H507">
            <v>32.65</v>
          </cell>
          <cell r="I507">
            <v>34.514000000000003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15622.6198135</v>
          </cell>
          <cell r="O507">
            <v>0</v>
          </cell>
          <cell r="P507">
            <v>0</v>
          </cell>
        </row>
        <row r="508">
          <cell r="A508">
            <v>36526</v>
          </cell>
          <cell r="B508">
            <v>37956</v>
          </cell>
          <cell r="C508" t="str">
            <v>CPS XV</v>
          </cell>
          <cell r="D508">
            <v>2.4476728263888901</v>
          </cell>
          <cell r="E508">
            <v>352.46488700000015</v>
          </cell>
          <cell r="F508">
            <v>1</v>
          </cell>
          <cell r="G508">
            <v>32.65</v>
          </cell>
          <cell r="H508">
            <v>32.65</v>
          </cell>
          <cell r="I508">
            <v>35.355200000000004</v>
          </cell>
          <cell r="J508">
            <v>953.48801231240213</v>
          </cell>
          <cell r="K508">
            <v>0</v>
          </cell>
          <cell r="L508">
            <v>0</v>
          </cell>
          <cell r="M508">
            <v>0</v>
          </cell>
          <cell r="N508">
            <v>11507.978560550004</v>
          </cell>
          <cell r="O508">
            <v>0</v>
          </cell>
          <cell r="P508">
            <v>0</v>
          </cell>
        </row>
        <row r="509">
          <cell r="A509">
            <v>36526</v>
          </cell>
          <cell r="B509">
            <v>37987</v>
          </cell>
          <cell r="C509" t="str">
            <v>CPS XV</v>
          </cell>
          <cell r="D509">
            <v>2.2991361249999995</v>
          </cell>
          <cell r="E509">
            <v>367.86177999999995</v>
          </cell>
          <cell r="F509">
            <v>1</v>
          </cell>
          <cell r="G509">
            <v>32.65</v>
          </cell>
          <cell r="H509">
            <v>32.65</v>
          </cell>
          <cell r="I509">
            <v>39.539600000000007</v>
          </cell>
          <cell r="J509">
            <v>2534.4205194880028</v>
          </cell>
          <cell r="K509">
            <v>0</v>
          </cell>
          <cell r="L509">
            <v>0</v>
          </cell>
          <cell r="M509">
            <v>0</v>
          </cell>
          <cell r="N509">
            <v>12010.687116999998</v>
          </cell>
          <cell r="O509">
            <v>0</v>
          </cell>
          <cell r="P509">
            <v>0</v>
          </cell>
        </row>
        <row r="510">
          <cell r="A510">
            <v>36526</v>
          </cell>
          <cell r="B510">
            <v>38018</v>
          </cell>
          <cell r="C510" t="str">
            <v>CPS XV</v>
          </cell>
          <cell r="D510">
            <v>2.5648651736111114</v>
          </cell>
          <cell r="E510">
            <v>369.34058500000003</v>
          </cell>
          <cell r="F510">
            <v>1</v>
          </cell>
          <cell r="G510">
            <v>32.65</v>
          </cell>
          <cell r="H510">
            <v>32.65</v>
          </cell>
          <cell r="I510">
            <v>39.538000000000004</v>
          </cell>
          <cell r="J510">
            <v>2544.0179494800022</v>
          </cell>
          <cell r="K510">
            <v>0</v>
          </cell>
          <cell r="L510">
            <v>0</v>
          </cell>
          <cell r="M510">
            <v>0</v>
          </cell>
          <cell r="N510">
            <v>12058.970100250001</v>
          </cell>
          <cell r="O510">
            <v>0</v>
          </cell>
          <cell r="P510">
            <v>0</v>
          </cell>
        </row>
        <row r="511">
          <cell r="A511">
            <v>36526</v>
          </cell>
          <cell r="B511">
            <v>38047</v>
          </cell>
          <cell r="C511" t="str">
            <v>CPS XV</v>
          </cell>
          <cell r="D511">
            <v>2.3626396093749991</v>
          </cell>
          <cell r="E511">
            <v>302.41786999999988</v>
          </cell>
          <cell r="F511">
            <v>1</v>
          </cell>
          <cell r="G511">
            <v>32.65</v>
          </cell>
          <cell r="H511">
            <v>32.65</v>
          </cell>
          <cell r="I511">
            <v>38.448</v>
          </cell>
          <cell r="J511">
            <v>1753.4188102599999</v>
          </cell>
          <cell r="K511">
            <v>0</v>
          </cell>
          <cell r="L511">
            <v>0</v>
          </cell>
          <cell r="M511">
            <v>0</v>
          </cell>
          <cell r="N511">
            <v>9873.9434554999953</v>
          </cell>
          <cell r="O511">
            <v>0</v>
          </cell>
          <cell r="P511">
            <v>0</v>
          </cell>
        </row>
        <row r="512">
          <cell r="A512">
            <v>36526</v>
          </cell>
          <cell r="B512">
            <v>38078</v>
          </cell>
          <cell r="C512" t="str">
            <v>CPS XV</v>
          </cell>
          <cell r="D512">
            <v>2.3341899453124997</v>
          </cell>
          <cell r="E512">
            <v>298.77631299999996</v>
          </cell>
          <cell r="F512">
            <v>1</v>
          </cell>
          <cell r="G512">
            <v>32.65</v>
          </cell>
          <cell r="H512">
            <v>32.65</v>
          </cell>
          <cell r="I512">
            <v>38.317760000000007</v>
          </cell>
          <cell r="J512">
            <v>1693.3924357688823</v>
          </cell>
          <cell r="K512">
            <v>0</v>
          </cell>
          <cell r="L512">
            <v>0</v>
          </cell>
          <cell r="M512">
            <v>0</v>
          </cell>
          <cell r="N512">
            <v>9755.0466194499986</v>
          </cell>
          <cell r="O512">
            <v>0</v>
          </cell>
          <cell r="P512">
            <v>0</v>
          </cell>
        </row>
        <row r="513">
          <cell r="A513">
            <v>36526</v>
          </cell>
          <cell r="B513">
            <v>38108</v>
          </cell>
          <cell r="C513" t="str">
            <v>CPS XV</v>
          </cell>
          <cell r="D513">
            <v>2.6637833693181823</v>
          </cell>
          <cell r="E513">
            <v>468.82587300000006</v>
          </cell>
          <cell r="F513">
            <v>1</v>
          </cell>
          <cell r="G513">
            <v>32.65</v>
          </cell>
          <cell r="H513">
            <v>32.65</v>
          </cell>
          <cell r="I513">
            <v>40.676760000000009</v>
          </cell>
          <cell r="J513">
            <v>3763.1527643614854</v>
          </cell>
          <cell r="K513">
            <v>0</v>
          </cell>
          <cell r="L513">
            <v>0</v>
          </cell>
          <cell r="M513">
            <v>0</v>
          </cell>
          <cell r="N513">
            <v>15307.164753450001</v>
          </cell>
          <cell r="O513">
            <v>0</v>
          </cell>
          <cell r="P513">
            <v>0</v>
          </cell>
        </row>
        <row r="514">
          <cell r="A514">
            <v>36526</v>
          </cell>
          <cell r="B514">
            <v>38139</v>
          </cell>
          <cell r="C514" t="str">
            <v>CPS XV</v>
          </cell>
          <cell r="D514">
            <v>2.8668878203124999</v>
          </cell>
          <cell r="E514">
            <v>366.96164099999999</v>
          </cell>
          <cell r="F514">
            <v>1</v>
          </cell>
          <cell r="G514">
            <v>32.65</v>
          </cell>
          <cell r="H514">
            <v>32.65</v>
          </cell>
          <cell r="I514">
            <v>40.682519999999997</v>
          </cell>
          <cell r="J514">
            <v>2947.6267205653194</v>
          </cell>
          <cell r="K514">
            <v>0</v>
          </cell>
          <cell r="L514">
            <v>0</v>
          </cell>
          <cell r="M514">
            <v>0</v>
          </cell>
          <cell r="N514">
            <v>11981.297578649999</v>
          </cell>
          <cell r="O514">
            <v>0</v>
          </cell>
          <cell r="P514">
            <v>0</v>
          </cell>
        </row>
        <row r="515">
          <cell r="A515">
            <v>36526</v>
          </cell>
          <cell r="B515">
            <v>38169</v>
          </cell>
          <cell r="C515" t="str">
            <v>CPS XV</v>
          </cell>
          <cell r="D515">
            <v>2.9759699499999992</v>
          </cell>
          <cell r="E515">
            <v>476.15519199999989</v>
          </cell>
          <cell r="F515">
            <v>1</v>
          </cell>
          <cell r="G515">
            <v>32.65</v>
          </cell>
          <cell r="H515">
            <v>32.65</v>
          </cell>
          <cell r="I515">
            <v>43.313279999999999</v>
          </cell>
          <cell r="J515">
            <v>5077.3761357497588</v>
          </cell>
          <cell r="K515">
            <v>0</v>
          </cell>
          <cell r="L515">
            <v>0</v>
          </cell>
          <cell r="M515">
            <v>0</v>
          </cell>
          <cell r="N515">
            <v>15546.467018799996</v>
          </cell>
          <cell r="O515">
            <v>0</v>
          </cell>
          <cell r="P515">
            <v>0</v>
          </cell>
        </row>
        <row r="516">
          <cell r="A516">
            <v>36526</v>
          </cell>
          <cell r="B516">
            <v>38200</v>
          </cell>
          <cell r="C516" t="str">
            <v>CPS XV</v>
          </cell>
          <cell r="D516">
            <v>2.8122151041666648</v>
          </cell>
          <cell r="E516">
            <v>404.95897499999973</v>
          </cell>
          <cell r="F516">
            <v>1</v>
          </cell>
          <cell r="G516">
            <v>32.65</v>
          </cell>
          <cell r="H516">
            <v>32.65</v>
          </cell>
          <cell r="I516">
            <v>43.318720000000006</v>
          </cell>
          <cell r="J516">
            <v>4320.3939157619998</v>
          </cell>
          <cell r="K516">
            <v>0</v>
          </cell>
          <cell r="L516">
            <v>0</v>
          </cell>
          <cell r="M516">
            <v>0</v>
          </cell>
          <cell r="N516">
            <v>13221.91053374999</v>
          </cell>
          <cell r="O516">
            <v>0</v>
          </cell>
          <cell r="P516">
            <v>0</v>
          </cell>
        </row>
        <row r="517">
          <cell r="A517">
            <v>36526</v>
          </cell>
          <cell r="B517">
            <v>38231</v>
          </cell>
          <cell r="C517" t="str">
            <v>CPS XV</v>
          </cell>
          <cell r="D517">
            <v>3.2413141041666678</v>
          </cell>
          <cell r="E517">
            <v>466.74923100000018</v>
          </cell>
          <cell r="F517">
            <v>1</v>
          </cell>
          <cell r="G517">
            <v>32.65</v>
          </cell>
          <cell r="H517">
            <v>32.65</v>
          </cell>
          <cell r="I517">
            <v>39.315519999999999</v>
          </cell>
          <cell r="J517">
            <v>3111.1263342151215</v>
          </cell>
          <cell r="K517">
            <v>0</v>
          </cell>
          <cell r="L517">
            <v>0</v>
          </cell>
          <cell r="M517">
            <v>0</v>
          </cell>
          <cell r="N517">
            <v>15239.362392150006</v>
          </cell>
          <cell r="O517">
            <v>0</v>
          </cell>
          <cell r="P517">
            <v>0</v>
          </cell>
        </row>
        <row r="518">
          <cell r="A518">
            <v>36526</v>
          </cell>
          <cell r="B518">
            <v>38261</v>
          </cell>
          <cell r="C518" t="str">
            <v>CPS XV</v>
          </cell>
          <cell r="D518">
            <v>2.6856764187499995</v>
          </cell>
          <cell r="E518">
            <v>429.70822699999991</v>
          </cell>
          <cell r="F518">
            <v>1</v>
          </cell>
          <cell r="G518">
            <v>32.65</v>
          </cell>
          <cell r="H518">
            <v>32.65</v>
          </cell>
          <cell r="I518">
            <v>37.816159999999996</v>
          </cell>
          <cell r="J518">
            <v>2219.9414539983186</v>
          </cell>
          <cell r="K518">
            <v>0</v>
          </cell>
          <cell r="L518">
            <v>0</v>
          </cell>
          <cell r="M518">
            <v>0</v>
          </cell>
          <cell r="N518">
            <v>14029.973611549996</v>
          </cell>
          <cell r="O518">
            <v>0</v>
          </cell>
          <cell r="P518">
            <v>0</v>
          </cell>
        </row>
        <row r="519">
          <cell r="A519">
            <v>36526</v>
          </cell>
          <cell r="B519">
            <v>38292</v>
          </cell>
          <cell r="C519" t="str">
            <v>CPS XV</v>
          </cell>
          <cell r="D519">
            <v>2.6456846249999995</v>
          </cell>
          <cell r="E519">
            <v>380.97858599999995</v>
          </cell>
          <cell r="F519">
            <v>1</v>
          </cell>
          <cell r="G519">
            <v>32.65</v>
          </cell>
          <cell r="H519">
            <v>32.65</v>
          </cell>
          <cell r="I519">
            <v>37.864800000000002</v>
          </cell>
          <cell r="J519">
            <v>1986.7271302728011</v>
          </cell>
          <cell r="K519">
            <v>0</v>
          </cell>
          <cell r="L519">
            <v>0</v>
          </cell>
          <cell r="M519">
            <v>0</v>
          </cell>
          <cell r="N519">
            <v>12438.950832899998</v>
          </cell>
          <cell r="O519">
            <v>0</v>
          </cell>
          <cell r="P519">
            <v>0</v>
          </cell>
        </row>
        <row r="520">
          <cell r="A520">
            <v>36526</v>
          </cell>
          <cell r="B520">
            <v>38322</v>
          </cell>
          <cell r="C520" t="str">
            <v>CPS XV</v>
          </cell>
          <cell r="D520">
            <v>2.4670367500000001</v>
          </cell>
          <cell r="E520">
            <v>315.78070400000001</v>
          </cell>
          <cell r="F520">
            <v>1</v>
          </cell>
          <cell r="G520">
            <v>32.65</v>
          </cell>
          <cell r="H520">
            <v>32.65</v>
          </cell>
          <cell r="I520">
            <v>37.9176</v>
          </cell>
          <cell r="J520">
            <v>1663.4064363904006</v>
          </cell>
          <cell r="K520">
            <v>0</v>
          </cell>
          <cell r="L520">
            <v>0</v>
          </cell>
          <cell r="M520">
            <v>0</v>
          </cell>
          <cell r="N520">
            <v>10310.239985599999</v>
          </cell>
          <cell r="O520">
            <v>0</v>
          </cell>
          <cell r="P520">
            <v>0</v>
          </cell>
        </row>
        <row r="521">
          <cell r="A521">
            <v>36526</v>
          </cell>
          <cell r="B521">
            <v>37895</v>
          </cell>
          <cell r="C521" t="str">
            <v>CPS. XVIII</v>
          </cell>
          <cell r="D521">
            <v>0.49276943515624971</v>
          </cell>
          <cell r="E521">
            <v>63.074487699999963</v>
          </cell>
          <cell r="F521">
            <v>1</v>
          </cell>
          <cell r="G521">
            <v>41.9</v>
          </cell>
          <cell r="H521">
            <v>41.9</v>
          </cell>
          <cell r="I521">
            <v>33.549999999999997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2642.8210346299984</v>
          </cell>
          <cell r="O521">
            <v>0</v>
          </cell>
          <cell r="P521">
            <v>0</v>
          </cell>
        </row>
        <row r="522">
          <cell r="A522">
            <v>36526</v>
          </cell>
          <cell r="B522">
            <v>37926</v>
          </cell>
          <cell r="C522" t="str">
            <v>CPS. XVIII</v>
          </cell>
          <cell r="D522">
            <v>0.43421294034090896</v>
          </cell>
          <cell r="E522">
            <v>76.42147749999998</v>
          </cell>
          <cell r="F522">
            <v>1</v>
          </cell>
          <cell r="G522">
            <v>41.9</v>
          </cell>
          <cell r="H522">
            <v>41.9</v>
          </cell>
          <cell r="I522">
            <v>34.514000000000003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3202.059907249999</v>
          </cell>
          <cell r="O522">
            <v>0</v>
          </cell>
          <cell r="P522">
            <v>0</v>
          </cell>
        </row>
        <row r="523">
          <cell r="A523">
            <v>36526</v>
          </cell>
          <cell r="B523">
            <v>37956</v>
          </cell>
          <cell r="C523" t="str">
            <v>CPS. XVIII</v>
          </cell>
          <cell r="D523">
            <v>0.41038078888888885</v>
          </cell>
          <cell r="E523">
            <v>59.094833599999994</v>
          </cell>
          <cell r="F523">
            <v>1</v>
          </cell>
          <cell r="G523">
            <v>41.9</v>
          </cell>
          <cell r="H523">
            <v>41.9</v>
          </cell>
          <cell r="I523">
            <v>35.355200000000004</v>
          </cell>
          <cell r="J523">
            <v>-386.76386694527969</v>
          </cell>
          <cell r="K523">
            <v>0</v>
          </cell>
          <cell r="L523">
            <v>0</v>
          </cell>
          <cell r="M523">
            <v>0</v>
          </cell>
          <cell r="N523">
            <v>2476.0735278399998</v>
          </cell>
          <cell r="O523">
            <v>0</v>
          </cell>
          <cell r="P523">
            <v>0</v>
          </cell>
        </row>
        <row r="524">
          <cell r="A524">
            <v>36526</v>
          </cell>
          <cell r="B524">
            <v>37987</v>
          </cell>
          <cell r="C524" t="str">
            <v>CPS. XVIII</v>
          </cell>
          <cell r="D524">
            <v>0.38307693250000019</v>
          </cell>
          <cell r="E524">
            <v>61.292309200000034</v>
          </cell>
          <cell r="F524">
            <v>1</v>
          </cell>
          <cell r="G524">
            <v>41.9</v>
          </cell>
          <cell r="H524">
            <v>41.9</v>
          </cell>
          <cell r="I524">
            <v>39.539600000000007</v>
          </cell>
          <cell r="J524">
            <v>-144.67436663567955</v>
          </cell>
          <cell r="K524">
            <v>0</v>
          </cell>
          <cell r="L524">
            <v>0</v>
          </cell>
          <cell r="M524">
            <v>0</v>
          </cell>
          <cell r="N524">
            <v>2568.1477554800013</v>
          </cell>
          <cell r="O524">
            <v>0</v>
          </cell>
          <cell r="P524">
            <v>0</v>
          </cell>
        </row>
        <row r="525">
          <cell r="A525">
            <v>36526</v>
          </cell>
          <cell r="B525">
            <v>38018</v>
          </cell>
          <cell r="C525" t="str">
            <v>CPS. XVIII</v>
          </cell>
          <cell r="D525">
            <v>0.34793132083333339</v>
          </cell>
          <cell r="E525">
            <v>50.102110200000006</v>
          </cell>
          <cell r="F525">
            <v>1</v>
          </cell>
          <cell r="G525">
            <v>41.9</v>
          </cell>
          <cell r="H525">
            <v>41.9</v>
          </cell>
          <cell r="I525">
            <v>39.538000000000004</v>
          </cell>
          <cell r="J525">
            <v>-118.34118429239975</v>
          </cell>
          <cell r="K525">
            <v>0</v>
          </cell>
          <cell r="L525">
            <v>0</v>
          </cell>
          <cell r="M525">
            <v>0</v>
          </cell>
          <cell r="N525">
            <v>2099.2784173800001</v>
          </cell>
          <cell r="O525">
            <v>0</v>
          </cell>
          <cell r="P525">
            <v>0</v>
          </cell>
        </row>
        <row r="526">
          <cell r="A526">
            <v>36526</v>
          </cell>
          <cell r="B526">
            <v>38047</v>
          </cell>
          <cell r="C526" t="str">
            <v>CPS. XVIII</v>
          </cell>
          <cell r="D526">
            <v>0.34716297812499997</v>
          </cell>
          <cell r="E526">
            <v>44.436861199999996</v>
          </cell>
          <cell r="F526">
            <v>1</v>
          </cell>
          <cell r="G526">
            <v>41.9</v>
          </cell>
          <cell r="H526">
            <v>41.9</v>
          </cell>
          <cell r="I526">
            <v>38.448</v>
          </cell>
          <cell r="J526">
            <v>-153.39604486239989</v>
          </cell>
          <cell r="K526">
            <v>0</v>
          </cell>
          <cell r="L526">
            <v>0</v>
          </cell>
          <cell r="M526">
            <v>0</v>
          </cell>
          <cell r="N526">
            <v>1861.9044842799997</v>
          </cell>
          <cell r="O526">
            <v>0</v>
          </cell>
          <cell r="P526">
            <v>0</v>
          </cell>
        </row>
        <row r="527">
          <cell r="A527">
            <v>36526</v>
          </cell>
          <cell r="B527">
            <v>38078</v>
          </cell>
          <cell r="C527" t="str">
            <v>CPS. XVIII</v>
          </cell>
          <cell r="D527">
            <v>0.36098108749999985</v>
          </cell>
          <cell r="E527">
            <v>46.205579199999981</v>
          </cell>
          <cell r="F527">
            <v>1</v>
          </cell>
          <cell r="G527">
            <v>41.9</v>
          </cell>
          <cell r="H527">
            <v>41.9</v>
          </cell>
          <cell r="I527">
            <v>38.317760000000007</v>
          </cell>
          <cell r="J527">
            <v>-165.51947403340753</v>
          </cell>
          <cell r="K527">
            <v>0</v>
          </cell>
          <cell r="L527">
            <v>0</v>
          </cell>
          <cell r="M527">
            <v>0</v>
          </cell>
          <cell r="N527">
            <v>1936.013768479999</v>
          </cell>
          <cell r="O527">
            <v>0</v>
          </cell>
          <cell r="P527">
            <v>0</v>
          </cell>
        </row>
        <row r="528">
          <cell r="A528">
            <v>36526</v>
          </cell>
          <cell r="B528">
            <v>37895</v>
          </cell>
          <cell r="C528" t="str">
            <v>CPS II</v>
          </cell>
          <cell r="D528">
            <v>2.8336272367187494</v>
          </cell>
          <cell r="E528">
            <v>362.70428629999992</v>
          </cell>
          <cell r="F528">
            <v>1</v>
          </cell>
          <cell r="G528">
            <v>32.6</v>
          </cell>
          <cell r="H528">
            <v>32.6</v>
          </cell>
          <cell r="I528">
            <v>33.549999999999997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11824.159733379998</v>
          </cell>
          <cell r="O528">
            <v>0</v>
          </cell>
          <cell r="P528">
            <v>0</v>
          </cell>
        </row>
        <row r="529">
          <cell r="A529">
            <v>36526</v>
          </cell>
          <cell r="B529">
            <v>37926</v>
          </cell>
          <cell r="C529" t="str">
            <v>CPS II</v>
          </cell>
          <cell r="D529">
            <v>2.7076848272727263</v>
          </cell>
          <cell r="E529">
            <v>476.55252959999984</v>
          </cell>
          <cell r="F529">
            <v>1</v>
          </cell>
          <cell r="G529">
            <v>32.6</v>
          </cell>
          <cell r="H529">
            <v>32.6</v>
          </cell>
          <cell r="I529">
            <v>34.514000000000003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15535.612464959995</v>
          </cell>
          <cell r="O529">
            <v>0</v>
          </cell>
          <cell r="P529">
            <v>0</v>
          </cell>
        </row>
        <row r="530">
          <cell r="A530">
            <v>36526</v>
          </cell>
          <cell r="B530">
            <v>37956</v>
          </cell>
          <cell r="C530" t="str">
            <v>CPS II</v>
          </cell>
          <cell r="D530">
            <v>2.2722342972222211</v>
          </cell>
          <cell r="E530">
            <v>327.20173879999982</v>
          </cell>
          <cell r="F530">
            <v>1</v>
          </cell>
          <cell r="G530">
            <v>32.6</v>
          </cell>
          <cell r="H530">
            <v>32.6</v>
          </cell>
          <cell r="I530">
            <v>35.355200000000004</v>
          </cell>
          <cell r="J530">
            <v>901.50623074176019</v>
          </cell>
          <cell r="K530">
            <v>0</v>
          </cell>
          <cell r="L530">
            <v>0</v>
          </cell>
          <cell r="M530">
            <v>0</v>
          </cell>
          <cell r="N530">
            <v>10666.776684879995</v>
          </cell>
          <cell r="O530">
            <v>0</v>
          </cell>
          <cell r="P530">
            <v>0</v>
          </cell>
        </row>
        <row r="531">
          <cell r="A531">
            <v>36526</v>
          </cell>
          <cell r="B531">
            <v>37987</v>
          </cell>
          <cell r="C531" t="str">
            <v>CPS II</v>
          </cell>
          <cell r="D531">
            <v>2.2864122887499994</v>
          </cell>
          <cell r="E531">
            <v>365.82596619999993</v>
          </cell>
          <cell r="F531">
            <v>1</v>
          </cell>
          <cell r="G531">
            <v>32.6</v>
          </cell>
          <cell r="H531">
            <v>32.6</v>
          </cell>
          <cell r="I531">
            <v>39.539600000000007</v>
          </cell>
          <cell r="J531">
            <v>2538.6858750415217</v>
          </cell>
          <cell r="K531">
            <v>0</v>
          </cell>
          <cell r="L531">
            <v>0</v>
          </cell>
          <cell r="M531">
            <v>0</v>
          </cell>
          <cell r="N531">
            <v>11925.926498119998</v>
          </cell>
          <cell r="O531">
            <v>0</v>
          </cell>
          <cell r="P531">
            <v>0</v>
          </cell>
        </row>
        <row r="532">
          <cell r="A532">
            <v>36526</v>
          </cell>
          <cell r="B532">
            <v>38018</v>
          </cell>
          <cell r="C532" t="str">
            <v>CPS II</v>
          </cell>
          <cell r="D532">
            <v>2.0853020583333337</v>
          </cell>
          <cell r="E532">
            <v>300.28349640000005</v>
          </cell>
          <cell r="F532">
            <v>1</v>
          </cell>
          <cell r="G532">
            <v>32.6</v>
          </cell>
          <cell r="H532">
            <v>32.6</v>
          </cell>
          <cell r="I532">
            <v>39.538000000000004</v>
          </cell>
          <cell r="J532">
            <v>2083.366898023201</v>
          </cell>
          <cell r="K532">
            <v>0</v>
          </cell>
          <cell r="L532">
            <v>0</v>
          </cell>
          <cell r="M532">
            <v>0</v>
          </cell>
          <cell r="N532">
            <v>9789.2419826400019</v>
          </cell>
          <cell r="O532">
            <v>0</v>
          </cell>
          <cell r="P532">
            <v>0</v>
          </cell>
        </row>
        <row r="533">
          <cell r="A533">
            <v>36526</v>
          </cell>
          <cell r="B533">
            <v>38047</v>
          </cell>
          <cell r="C533" t="str">
            <v>CPS II</v>
          </cell>
          <cell r="D533">
            <v>1.9002396476562498</v>
          </cell>
          <cell r="E533">
            <v>243.23067489999997</v>
          </cell>
          <cell r="F533">
            <v>1</v>
          </cell>
          <cell r="G533">
            <v>32.6</v>
          </cell>
          <cell r="H533">
            <v>32.6</v>
          </cell>
          <cell r="I533">
            <v>38.448</v>
          </cell>
          <cell r="J533">
            <v>1422.4129868151995</v>
          </cell>
          <cell r="K533">
            <v>0</v>
          </cell>
          <cell r="L533">
            <v>0</v>
          </cell>
          <cell r="M533">
            <v>0</v>
          </cell>
          <cell r="N533">
            <v>7929.3200017399995</v>
          </cell>
          <cell r="O533">
            <v>0</v>
          </cell>
          <cell r="P533">
            <v>0</v>
          </cell>
        </row>
        <row r="534">
          <cell r="A534">
            <v>36526</v>
          </cell>
          <cell r="B534">
            <v>38078</v>
          </cell>
          <cell r="C534" t="str">
            <v>CPS II</v>
          </cell>
          <cell r="D534">
            <v>1.7791247320312495</v>
          </cell>
          <cell r="E534">
            <v>227.72796569999994</v>
          </cell>
          <cell r="F534">
            <v>1</v>
          </cell>
          <cell r="G534">
            <v>32.6</v>
          </cell>
          <cell r="H534">
            <v>32.6</v>
          </cell>
          <cell r="I534">
            <v>38.317760000000007</v>
          </cell>
          <cell r="J534">
            <v>1302.0938531608329</v>
          </cell>
          <cell r="K534">
            <v>0</v>
          </cell>
          <cell r="L534">
            <v>0</v>
          </cell>
          <cell r="M534">
            <v>0</v>
          </cell>
          <cell r="N534">
            <v>7423.9316818199986</v>
          </cell>
          <cell r="O534">
            <v>0</v>
          </cell>
          <cell r="P534">
            <v>0</v>
          </cell>
        </row>
        <row r="535">
          <cell r="A535">
            <v>36526</v>
          </cell>
          <cell r="B535">
            <v>38108</v>
          </cell>
          <cell r="C535" t="str">
            <v>CPS II</v>
          </cell>
          <cell r="D535">
            <v>2.0500208971590905</v>
          </cell>
          <cell r="E535">
            <v>360.80367789999991</v>
          </cell>
          <cell r="F535">
            <v>1</v>
          </cell>
          <cell r="G535">
            <v>32.6</v>
          </cell>
          <cell r="H535">
            <v>32.6</v>
          </cell>
          <cell r="I535">
            <v>40.676760000000009</v>
          </cell>
          <cell r="J535">
            <v>2914.1247135156059</v>
          </cell>
          <cell r="K535">
            <v>0</v>
          </cell>
          <cell r="L535">
            <v>0</v>
          </cell>
          <cell r="M535">
            <v>0</v>
          </cell>
          <cell r="N535">
            <v>11762.199899539997</v>
          </cell>
          <cell r="O535">
            <v>0</v>
          </cell>
          <cell r="P535">
            <v>0</v>
          </cell>
        </row>
        <row r="536">
          <cell r="A536">
            <v>36526</v>
          </cell>
          <cell r="B536">
            <v>38139</v>
          </cell>
          <cell r="C536" t="str">
            <v>CPS II</v>
          </cell>
          <cell r="D536">
            <v>2.6361523999999998</v>
          </cell>
          <cell r="E536">
            <v>337.42750719999998</v>
          </cell>
          <cell r="F536">
            <v>1</v>
          </cell>
          <cell r="G536">
            <v>32.6</v>
          </cell>
          <cell r="H536">
            <v>32.6</v>
          </cell>
          <cell r="I536">
            <v>40.682519999999997</v>
          </cell>
          <cell r="J536">
            <v>2727.2645754941423</v>
          </cell>
          <cell r="K536">
            <v>0</v>
          </cell>
          <cell r="L536">
            <v>0</v>
          </cell>
          <cell r="M536">
            <v>0</v>
          </cell>
          <cell r="N536">
            <v>11000.136734719999</v>
          </cell>
          <cell r="O536">
            <v>0</v>
          </cell>
          <cell r="P536">
            <v>0</v>
          </cell>
        </row>
        <row r="537">
          <cell r="A537">
            <v>36526</v>
          </cell>
          <cell r="B537">
            <v>38169</v>
          </cell>
          <cell r="C537" t="str">
            <v>CPS II</v>
          </cell>
          <cell r="D537">
            <v>2.8581934799999975</v>
          </cell>
          <cell r="E537">
            <v>457.31095679999959</v>
          </cell>
          <cell r="F537">
            <v>1</v>
          </cell>
          <cell r="G537">
            <v>32.6</v>
          </cell>
          <cell r="H537">
            <v>32.6</v>
          </cell>
          <cell r="I537">
            <v>43.313279999999999</v>
          </cell>
          <cell r="J537">
            <v>4899.3003272662982</v>
          </cell>
          <cell r="K537">
            <v>0</v>
          </cell>
          <cell r="L537">
            <v>0</v>
          </cell>
          <cell r="M537">
            <v>0</v>
          </cell>
          <cell r="N537">
            <v>14908.337191679988</v>
          </cell>
          <cell r="O537">
            <v>0</v>
          </cell>
          <cell r="P537">
            <v>0</v>
          </cell>
        </row>
        <row r="538">
          <cell r="A538">
            <v>36526</v>
          </cell>
          <cell r="B538">
            <v>38200</v>
          </cell>
          <cell r="C538" t="str">
            <v>CPS II</v>
          </cell>
          <cell r="D538">
            <v>3.0816389201388898</v>
          </cell>
          <cell r="E538">
            <v>443.75600450000013</v>
          </cell>
          <cell r="F538">
            <v>1</v>
          </cell>
          <cell r="G538">
            <v>32.6</v>
          </cell>
          <cell r="H538">
            <v>32.6</v>
          </cell>
          <cell r="I538">
            <v>43.318720000000006</v>
          </cell>
          <cell r="J538">
            <v>4756.4963605542434</v>
          </cell>
          <cell r="K538">
            <v>0</v>
          </cell>
          <cell r="L538">
            <v>0</v>
          </cell>
          <cell r="M538">
            <v>0</v>
          </cell>
          <cell r="N538">
            <v>14466.445746700005</v>
          </cell>
          <cell r="O538">
            <v>0</v>
          </cell>
          <cell r="P538">
            <v>0</v>
          </cell>
        </row>
        <row r="539">
          <cell r="A539">
            <v>36526</v>
          </cell>
          <cell r="B539">
            <v>38231</v>
          </cell>
          <cell r="C539" t="str">
            <v>CPS II</v>
          </cell>
          <cell r="D539">
            <v>3.3186190729166682</v>
          </cell>
          <cell r="E539">
            <v>477.88114650000023</v>
          </cell>
          <cell r="F539">
            <v>1</v>
          </cell>
          <cell r="G539">
            <v>32.6</v>
          </cell>
          <cell r="H539">
            <v>32.6</v>
          </cell>
          <cell r="I539">
            <v>39.315519999999999</v>
          </cell>
          <cell r="J539">
            <v>3209.2203969436805</v>
          </cell>
          <cell r="K539">
            <v>0</v>
          </cell>
          <cell r="L539">
            <v>0</v>
          </cell>
          <cell r="M539">
            <v>0</v>
          </cell>
          <cell r="N539">
            <v>15578.925375900008</v>
          </cell>
          <cell r="O539">
            <v>0</v>
          </cell>
          <cell r="P539">
            <v>0</v>
          </cell>
        </row>
        <row r="540">
          <cell r="A540">
            <v>36526</v>
          </cell>
          <cell r="B540">
            <v>38261</v>
          </cell>
          <cell r="C540" t="str">
            <v>CPS II</v>
          </cell>
          <cell r="D540">
            <v>2.8383669150000008</v>
          </cell>
          <cell r="E540">
            <v>454.13870640000016</v>
          </cell>
          <cell r="F540">
            <v>1</v>
          </cell>
          <cell r="G540">
            <v>32.6</v>
          </cell>
          <cell r="H540">
            <v>32.6</v>
          </cell>
          <cell r="I540">
            <v>37.816159999999996</v>
          </cell>
          <cell r="J540">
            <v>2368.8601547754224</v>
          </cell>
          <cell r="K540">
            <v>0</v>
          </cell>
          <cell r="L540">
            <v>0</v>
          </cell>
          <cell r="M540">
            <v>0</v>
          </cell>
          <cell r="N540">
            <v>14804.921828640006</v>
          </cell>
          <cell r="O540">
            <v>0</v>
          </cell>
          <cell r="P540">
            <v>0</v>
          </cell>
        </row>
        <row r="541">
          <cell r="A541">
            <v>36526</v>
          </cell>
          <cell r="B541">
            <v>38292</v>
          </cell>
          <cell r="C541" t="str">
            <v>CPS II</v>
          </cell>
          <cell r="D541">
            <v>2.5905343902777767</v>
          </cell>
          <cell r="E541">
            <v>373.03695219999986</v>
          </cell>
          <cell r="F541">
            <v>1</v>
          </cell>
          <cell r="G541">
            <v>32.6</v>
          </cell>
          <cell r="H541">
            <v>32.6</v>
          </cell>
          <cell r="I541">
            <v>37.864800000000002</v>
          </cell>
          <cell r="J541">
            <v>1963.9649459425596</v>
          </cell>
          <cell r="K541">
            <v>0</v>
          </cell>
          <cell r="L541">
            <v>0</v>
          </cell>
          <cell r="M541">
            <v>0</v>
          </cell>
          <cell r="N541">
            <v>12161.004641719996</v>
          </cell>
          <cell r="O541">
            <v>0</v>
          </cell>
          <cell r="P541">
            <v>0</v>
          </cell>
        </row>
        <row r="542">
          <cell r="A542">
            <v>36526</v>
          </cell>
          <cell r="B542">
            <v>38322</v>
          </cell>
          <cell r="C542" t="str">
            <v>CPS II</v>
          </cell>
          <cell r="D542">
            <v>2.2974222492187502</v>
          </cell>
          <cell r="E542">
            <v>294.07004790000002</v>
          </cell>
          <cell r="F542">
            <v>1</v>
          </cell>
          <cell r="G542">
            <v>32.6</v>
          </cell>
          <cell r="H542">
            <v>32.6</v>
          </cell>
          <cell r="I542">
            <v>37.9176</v>
          </cell>
          <cell r="J542">
            <v>1563.7468867130397</v>
          </cell>
          <cell r="K542">
            <v>0</v>
          </cell>
          <cell r="L542">
            <v>0</v>
          </cell>
          <cell r="M542">
            <v>0</v>
          </cell>
          <cell r="N542">
            <v>9586.6835615400014</v>
          </cell>
          <cell r="O542">
            <v>0</v>
          </cell>
          <cell r="P542">
            <v>0</v>
          </cell>
        </row>
        <row r="545">
          <cell r="A545" t="str">
            <v>Trade Date</v>
          </cell>
          <cell r="B545" t="str">
            <v>Month</v>
          </cell>
          <cell r="C545" t="str">
            <v>Counterparty</v>
          </cell>
          <cell r="D545" t="str">
            <v>Quantity</v>
          </cell>
          <cell r="E545" t="str">
            <v>MWh</v>
          </cell>
          <cell r="F545" t="str">
            <v>Multiple</v>
          </cell>
          <cell r="G545" t="str">
            <v>Underlying</v>
          </cell>
          <cell r="H545" t="str">
            <v>Contract Price</v>
          </cell>
          <cell r="I545" t="str">
            <v>Market Price</v>
          </cell>
          <cell r="J545" t="str">
            <v>MTM</v>
          </cell>
          <cell r="K545" t="str">
            <v>NYMEX NG Exposure</v>
          </cell>
          <cell r="L545" t="str">
            <v>GD HH NG Exposure</v>
          </cell>
          <cell r="M545" t="str">
            <v>GD HSC NG Exposure</v>
          </cell>
          <cell r="N545" t="str">
            <v>Settlement</v>
          </cell>
          <cell r="O545" t="str">
            <v>Peak</v>
          </cell>
          <cell r="P545" t="str">
            <v>Demand</v>
          </cell>
        </row>
        <row r="546">
          <cell r="A546">
            <v>36526</v>
          </cell>
          <cell r="B546">
            <v>37895</v>
          </cell>
          <cell r="C546" t="str">
            <v>CPS XI</v>
          </cell>
          <cell r="D546">
            <v>15.323918819277109</v>
          </cell>
          <cell r="E546">
            <v>3815.6557860000003</v>
          </cell>
          <cell r="F546">
            <v>1</v>
          </cell>
          <cell r="G546">
            <v>32.6</v>
          </cell>
          <cell r="H546">
            <v>32.6</v>
          </cell>
          <cell r="I546">
            <v>24.198852721451445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124390.37862360002</v>
          </cell>
          <cell r="O546">
            <v>0</v>
          </cell>
          <cell r="P546">
            <v>0</v>
          </cell>
        </row>
        <row r="547">
          <cell r="A547">
            <v>36526</v>
          </cell>
          <cell r="B547">
            <v>37926</v>
          </cell>
          <cell r="C547" t="str">
            <v>CPS XI</v>
          </cell>
          <cell r="D547">
            <v>15.288998727083314</v>
          </cell>
          <cell r="E547">
            <v>3669.3596944999954</v>
          </cell>
          <cell r="F547">
            <v>1</v>
          </cell>
          <cell r="G547">
            <v>32.6</v>
          </cell>
          <cell r="H547">
            <v>32.6</v>
          </cell>
          <cell r="I547">
            <v>24.199000000000002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119621.12604069985</v>
          </cell>
          <cell r="O547">
            <v>0</v>
          </cell>
          <cell r="P547">
            <v>0</v>
          </cell>
        </row>
        <row r="548">
          <cell r="A548">
            <v>36526</v>
          </cell>
          <cell r="B548">
            <v>37956</v>
          </cell>
          <cell r="C548" t="str">
            <v>CPS XI</v>
          </cell>
          <cell r="D548">
            <v>13.687420470967739</v>
          </cell>
          <cell r="E548">
            <v>3394.480276799999</v>
          </cell>
          <cell r="F548">
            <v>1</v>
          </cell>
          <cell r="G548">
            <v>32.6</v>
          </cell>
          <cell r="H548">
            <v>32.6</v>
          </cell>
          <cell r="I548">
            <v>24.4132</v>
          </cell>
          <cell r="J548">
            <v>-27789.931130106237</v>
          </cell>
          <cell r="K548">
            <v>0</v>
          </cell>
          <cell r="L548">
            <v>0</v>
          </cell>
          <cell r="M548">
            <v>0</v>
          </cell>
          <cell r="N548">
            <v>110660.05702367997</v>
          </cell>
          <cell r="O548">
            <v>0</v>
          </cell>
          <cell r="P548">
            <v>0</v>
          </cell>
        </row>
        <row r="549">
          <cell r="A549">
            <v>36526</v>
          </cell>
          <cell r="B549">
            <v>37987</v>
          </cell>
          <cell r="C549" t="str">
            <v>CPS XI</v>
          </cell>
          <cell r="D549">
            <v>13.37643181653225</v>
          </cell>
          <cell r="E549">
            <v>3317.3550904999979</v>
          </cell>
          <cell r="F549">
            <v>1</v>
          </cell>
          <cell r="G549">
            <v>32.6</v>
          </cell>
          <cell r="H549">
            <v>32.6</v>
          </cell>
          <cell r="I549">
            <v>27.6736</v>
          </cell>
          <cell r="J549">
            <v>-16342.618117839193</v>
          </cell>
          <cell r="K549">
            <v>0</v>
          </cell>
          <cell r="L549">
            <v>0</v>
          </cell>
          <cell r="M549">
            <v>0</v>
          </cell>
          <cell r="N549">
            <v>108145.77595029994</v>
          </cell>
          <cell r="O549">
            <v>0</v>
          </cell>
          <cell r="P549">
            <v>0</v>
          </cell>
        </row>
        <row r="550">
          <cell r="A550">
            <v>36526</v>
          </cell>
          <cell r="B550">
            <v>38018</v>
          </cell>
          <cell r="C550" t="str">
            <v>CPS XI</v>
          </cell>
          <cell r="D550">
            <v>16.049747699999998</v>
          </cell>
          <cell r="E550">
            <v>3723.5414663999995</v>
          </cell>
          <cell r="F550">
            <v>1</v>
          </cell>
          <cell r="G550">
            <v>32.6</v>
          </cell>
          <cell r="H550">
            <v>32.6</v>
          </cell>
          <cell r="I550">
            <v>27.683000000000007</v>
          </cell>
          <cell r="J550">
            <v>-18308.653390288779</v>
          </cell>
          <cell r="K550">
            <v>0</v>
          </cell>
          <cell r="L550">
            <v>0</v>
          </cell>
          <cell r="M550">
            <v>0</v>
          </cell>
          <cell r="N550">
            <v>121387.45180463999</v>
          </cell>
          <cell r="O550">
            <v>0</v>
          </cell>
          <cell r="P550">
            <v>0</v>
          </cell>
        </row>
        <row r="551">
          <cell r="A551">
            <v>36526</v>
          </cell>
          <cell r="B551">
            <v>38047</v>
          </cell>
          <cell r="C551" t="str">
            <v>CPS XI</v>
          </cell>
          <cell r="D551">
            <v>12.991414040322573</v>
          </cell>
          <cell r="E551">
            <v>3221.8706819999979</v>
          </cell>
          <cell r="F551">
            <v>1</v>
          </cell>
          <cell r="G551">
            <v>32.6</v>
          </cell>
          <cell r="H551">
            <v>32.6</v>
          </cell>
          <cell r="I551">
            <v>26.867999999999995</v>
          </cell>
          <cell r="J551">
            <v>-18467.76274922401</v>
          </cell>
          <cell r="K551">
            <v>0</v>
          </cell>
          <cell r="L551">
            <v>0</v>
          </cell>
          <cell r="M551">
            <v>0</v>
          </cell>
          <cell r="N551">
            <v>105032.98423319994</v>
          </cell>
          <cell r="O551">
            <v>0</v>
          </cell>
          <cell r="P551">
            <v>0</v>
          </cell>
        </row>
        <row r="552">
          <cell r="A552">
            <v>36526</v>
          </cell>
          <cell r="B552">
            <v>38078</v>
          </cell>
          <cell r="C552" t="str">
            <v>CPS XI</v>
          </cell>
          <cell r="D552">
            <v>14.689698476987452</v>
          </cell>
          <cell r="E552">
            <v>3510.8379360000013</v>
          </cell>
          <cell r="F552">
            <v>1</v>
          </cell>
          <cell r="G552">
            <v>32.6</v>
          </cell>
          <cell r="H552">
            <v>32.6</v>
          </cell>
          <cell r="I552">
            <v>27.63316</v>
          </cell>
          <cell r="J552">
            <v>-17437.77029404225</v>
          </cell>
          <cell r="K552">
            <v>0</v>
          </cell>
          <cell r="L552">
            <v>0</v>
          </cell>
          <cell r="M552">
            <v>0</v>
          </cell>
          <cell r="N552">
            <v>114453.31671360004</v>
          </cell>
          <cell r="O552">
            <v>0</v>
          </cell>
          <cell r="P552">
            <v>0</v>
          </cell>
        </row>
        <row r="553">
          <cell r="A553">
            <v>36526</v>
          </cell>
          <cell r="B553">
            <v>38108</v>
          </cell>
          <cell r="C553" t="str">
            <v>CPS XI</v>
          </cell>
          <cell r="D553">
            <v>14.832002951612903</v>
          </cell>
          <cell r="E553">
            <v>3678.3367320000002</v>
          </cell>
          <cell r="F553">
            <v>1</v>
          </cell>
          <cell r="G553">
            <v>32.6</v>
          </cell>
          <cell r="H553">
            <v>32.6</v>
          </cell>
          <cell r="I553">
            <v>30.102160000000008</v>
          </cell>
          <cell r="J553">
            <v>-9187.8966226588545</v>
          </cell>
          <cell r="K553">
            <v>0</v>
          </cell>
          <cell r="L553">
            <v>0</v>
          </cell>
          <cell r="M553">
            <v>0</v>
          </cell>
          <cell r="N553">
            <v>119913.77746320001</v>
          </cell>
          <cell r="O553">
            <v>0</v>
          </cell>
          <cell r="P553">
            <v>0</v>
          </cell>
        </row>
        <row r="554">
          <cell r="A554">
            <v>36526</v>
          </cell>
          <cell r="B554">
            <v>38139</v>
          </cell>
          <cell r="C554" t="str">
            <v>CPS XI</v>
          </cell>
          <cell r="D554">
            <v>16.624462634166669</v>
          </cell>
          <cell r="E554">
            <v>3989.8710322000006</v>
          </cell>
          <cell r="F554">
            <v>1</v>
          </cell>
          <cell r="G554">
            <v>32.6</v>
          </cell>
          <cell r="H554">
            <v>32.6</v>
          </cell>
          <cell r="I554">
            <v>30.068320000000003</v>
          </cell>
          <cell r="J554">
            <v>-10101.076694800089</v>
          </cell>
          <cell r="K554">
            <v>0</v>
          </cell>
          <cell r="L554">
            <v>0</v>
          </cell>
          <cell r="M554">
            <v>0</v>
          </cell>
          <cell r="N554">
            <v>130069.79564972002</v>
          </cell>
          <cell r="O554">
            <v>0</v>
          </cell>
          <cell r="P554">
            <v>0</v>
          </cell>
        </row>
        <row r="555">
          <cell r="A555">
            <v>36526</v>
          </cell>
          <cell r="B555">
            <v>38169</v>
          </cell>
          <cell r="C555" t="str">
            <v>CPS XI</v>
          </cell>
          <cell r="D555">
            <v>17.515852410483866</v>
          </cell>
          <cell r="E555">
            <v>4343.9313977999991</v>
          </cell>
          <cell r="F555">
            <v>1</v>
          </cell>
          <cell r="G555">
            <v>32.6</v>
          </cell>
          <cell r="H555">
            <v>32.6</v>
          </cell>
          <cell r="I555">
            <v>32.659479999999995</v>
          </cell>
          <cell r="J555">
            <v>258.37703954111589</v>
          </cell>
          <cell r="K555">
            <v>0</v>
          </cell>
          <cell r="L555">
            <v>0</v>
          </cell>
          <cell r="M555">
            <v>0</v>
          </cell>
          <cell r="N555">
            <v>141612.16356827997</v>
          </cell>
          <cell r="O555">
            <v>0</v>
          </cell>
          <cell r="P555">
            <v>0</v>
          </cell>
        </row>
        <row r="556">
          <cell r="A556">
            <v>36526</v>
          </cell>
          <cell r="B556">
            <v>38200</v>
          </cell>
          <cell r="C556" t="str">
            <v>CPS XI</v>
          </cell>
          <cell r="D556">
            <v>17.79386809354838</v>
          </cell>
          <cell r="E556">
            <v>4412.8792871999985</v>
          </cell>
          <cell r="F556">
            <v>1</v>
          </cell>
          <cell r="G556">
            <v>32.6</v>
          </cell>
          <cell r="H556">
            <v>32.6</v>
          </cell>
          <cell r="I556">
            <v>32.627519999999997</v>
          </cell>
          <cell r="J556">
            <v>121.44243798372432</v>
          </cell>
          <cell r="K556">
            <v>0</v>
          </cell>
          <cell r="L556">
            <v>0</v>
          </cell>
          <cell r="M556">
            <v>0</v>
          </cell>
          <cell r="N556">
            <v>143859.86476271995</v>
          </cell>
          <cell r="O556">
            <v>0</v>
          </cell>
          <cell r="P556">
            <v>0</v>
          </cell>
        </row>
        <row r="557">
          <cell r="A557">
            <v>36526</v>
          </cell>
          <cell r="B557">
            <v>38231</v>
          </cell>
          <cell r="C557" t="str">
            <v>CPS XI</v>
          </cell>
          <cell r="D557">
            <v>17.919579915000003</v>
          </cell>
          <cell r="E557">
            <v>4300.6991796000011</v>
          </cell>
          <cell r="F557">
            <v>1</v>
          </cell>
          <cell r="G557">
            <v>32.6</v>
          </cell>
          <cell r="H557">
            <v>32.6</v>
          </cell>
          <cell r="I557">
            <v>28.646319999999999</v>
          </cell>
          <cell r="J557">
            <v>-17003.588332400941</v>
          </cell>
          <cell r="K557">
            <v>0</v>
          </cell>
          <cell r="L557">
            <v>0</v>
          </cell>
          <cell r="M557">
            <v>0</v>
          </cell>
          <cell r="N557">
            <v>140202.79325496004</v>
          </cell>
          <cell r="O557">
            <v>0</v>
          </cell>
          <cell r="P557">
            <v>0</v>
          </cell>
        </row>
        <row r="558">
          <cell r="A558">
            <v>36526</v>
          </cell>
          <cell r="B558">
            <v>38261</v>
          </cell>
          <cell r="C558" t="str">
            <v>CPS XI</v>
          </cell>
          <cell r="D558">
            <v>15.371146089959833</v>
          </cell>
          <cell r="E558">
            <v>3827.4153763999984</v>
          </cell>
          <cell r="F558">
            <v>1</v>
          </cell>
          <cell r="G558">
            <v>32.6</v>
          </cell>
          <cell r="H558">
            <v>32.6</v>
          </cell>
          <cell r="I558">
            <v>27.14256</v>
          </cell>
          <cell r="J558">
            <v>-20887.889771780414</v>
          </cell>
          <cell r="K558">
            <v>0</v>
          </cell>
          <cell r="L558">
            <v>0</v>
          </cell>
          <cell r="M558">
            <v>0</v>
          </cell>
          <cell r="N558">
            <v>124773.74127063995</v>
          </cell>
          <cell r="O558">
            <v>0</v>
          </cell>
          <cell r="P558">
            <v>0</v>
          </cell>
        </row>
        <row r="559">
          <cell r="A559">
            <v>36526</v>
          </cell>
          <cell r="B559">
            <v>38292</v>
          </cell>
          <cell r="C559" t="str">
            <v>CPS XI</v>
          </cell>
          <cell r="D559">
            <v>15.280921906250004</v>
          </cell>
          <cell r="E559">
            <v>3667.421257500001</v>
          </cell>
          <cell r="F559">
            <v>1</v>
          </cell>
          <cell r="G559">
            <v>32.6</v>
          </cell>
          <cell r="H559">
            <v>32.6</v>
          </cell>
          <cell r="I559">
            <v>26.8568</v>
          </cell>
          <cell r="J559">
            <v>-21062.733766074012</v>
          </cell>
          <cell r="K559">
            <v>0</v>
          </cell>
          <cell r="L559">
            <v>0</v>
          </cell>
          <cell r="M559">
            <v>0</v>
          </cell>
          <cell r="N559">
            <v>119557.93299450004</v>
          </cell>
          <cell r="O559">
            <v>0</v>
          </cell>
          <cell r="P559">
            <v>0</v>
          </cell>
        </row>
        <row r="560">
          <cell r="A560">
            <v>36526</v>
          </cell>
          <cell r="B560">
            <v>38322</v>
          </cell>
          <cell r="C560" t="str">
            <v>CPS XI</v>
          </cell>
          <cell r="D560">
            <v>13.672733467741937</v>
          </cell>
          <cell r="E560">
            <v>3390.8379000000004</v>
          </cell>
          <cell r="F560">
            <v>1</v>
          </cell>
          <cell r="G560">
            <v>32.6</v>
          </cell>
          <cell r="H560">
            <v>32.6</v>
          </cell>
          <cell r="I560">
            <v>26.546600000000002</v>
          </cell>
          <cell r="J560">
            <v>-20526.098143860003</v>
          </cell>
          <cell r="K560">
            <v>0</v>
          </cell>
          <cell r="L560">
            <v>0</v>
          </cell>
          <cell r="M560">
            <v>0</v>
          </cell>
          <cell r="N560">
            <v>110541.31554000003</v>
          </cell>
          <cell r="O560">
            <v>0</v>
          </cell>
          <cell r="P560">
            <v>0</v>
          </cell>
        </row>
        <row r="561">
          <cell r="A561" t="str">
            <v>Varies</v>
          </cell>
          <cell r="B561">
            <v>37926</v>
          </cell>
          <cell r="C561" t="str">
            <v>CPS AGCOMP</v>
          </cell>
          <cell r="D561">
            <v>1.1975130326086958</v>
          </cell>
          <cell r="E561">
            <v>287.40312782608697</v>
          </cell>
          <cell r="F561">
            <v>1</v>
          </cell>
          <cell r="G561">
            <v>40.358866409989119</v>
          </cell>
          <cell r="H561">
            <v>40.358866409989119</v>
          </cell>
          <cell r="I561">
            <v>24.199000000000002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11599.264441746071</v>
          </cell>
          <cell r="O561">
            <v>0</v>
          </cell>
          <cell r="P561">
            <v>0</v>
          </cell>
        </row>
        <row r="562">
          <cell r="A562" t="str">
            <v>Varies</v>
          </cell>
          <cell r="B562">
            <v>37956</v>
          </cell>
          <cell r="C562" t="str">
            <v>CPS AGCOMP</v>
          </cell>
          <cell r="D562">
            <v>1.5355877782258067</v>
          </cell>
          <cell r="E562">
            <v>380.82576900000009</v>
          </cell>
          <cell r="F562">
            <v>1</v>
          </cell>
          <cell r="G562">
            <v>41.06255740275202</v>
          </cell>
          <cell r="H562">
            <v>41.06255740275202</v>
          </cell>
          <cell r="I562">
            <v>24.4132</v>
          </cell>
          <cell r="J562">
            <v>-6340.5043362588822</v>
          </cell>
          <cell r="K562">
            <v>0</v>
          </cell>
          <cell r="L562">
            <v>0</v>
          </cell>
          <cell r="M562">
            <v>0</v>
          </cell>
          <cell r="N562">
            <v>15637.680000009685</v>
          </cell>
          <cell r="O562">
            <v>0</v>
          </cell>
          <cell r="P562">
            <v>0</v>
          </cell>
        </row>
        <row r="563">
          <cell r="A563" t="str">
            <v>Varies</v>
          </cell>
          <cell r="B563">
            <v>37987</v>
          </cell>
          <cell r="C563" t="str">
            <v>CPS AGCOMP</v>
          </cell>
          <cell r="D563">
            <v>1.48681347983871</v>
          </cell>
          <cell r="E563">
            <v>368.7297430000001</v>
          </cell>
          <cell r="F563">
            <v>1</v>
          </cell>
          <cell r="G563">
            <v>38.484752127104876</v>
          </cell>
          <cell r="H563">
            <v>38.484752127104876</v>
          </cell>
          <cell r="I563">
            <v>27.6736</v>
          </cell>
          <cell r="J563">
            <v>-3986.3933453612854</v>
          </cell>
          <cell r="K563">
            <v>0</v>
          </cell>
          <cell r="L563">
            <v>0</v>
          </cell>
          <cell r="M563">
            <v>0</v>
          </cell>
          <cell r="N563">
            <v>14190.472761246088</v>
          </cell>
          <cell r="O563">
            <v>0</v>
          </cell>
          <cell r="P563">
            <v>0</v>
          </cell>
        </row>
        <row r="564">
          <cell r="A564" t="str">
            <v>Varies</v>
          </cell>
          <cell r="B564">
            <v>38018</v>
          </cell>
          <cell r="C564" t="str">
            <v>CPS AGCOMP</v>
          </cell>
          <cell r="D564">
            <v>1.4756087155172413</v>
          </cell>
          <cell r="E564">
            <v>342.34122199999996</v>
          </cell>
          <cell r="F564">
            <v>1</v>
          </cell>
          <cell r="G564">
            <v>38.475589355469204</v>
          </cell>
          <cell r="H564">
            <v>38.475589355469204</v>
          </cell>
          <cell r="I564">
            <v>27.683000000000007</v>
          </cell>
          <cell r="J564">
            <v>-3694.7482284955167</v>
          </cell>
          <cell r="K564">
            <v>0</v>
          </cell>
          <cell r="L564">
            <v>0</v>
          </cell>
          <cell r="M564">
            <v>0</v>
          </cell>
          <cell r="N564">
            <v>13171.780277121517</v>
          </cell>
          <cell r="O564">
            <v>0</v>
          </cell>
          <cell r="P564">
            <v>0</v>
          </cell>
        </row>
        <row r="565">
          <cell r="A565" t="str">
            <v>Varies</v>
          </cell>
          <cell r="B565">
            <v>38047</v>
          </cell>
          <cell r="C565" t="str">
            <v>CPS AGCOMP</v>
          </cell>
          <cell r="D565">
            <v>1.5733759637096771</v>
          </cell>
          <cell r="E565">
            <v>390.19723899999991</v>
          </cell>
          <cell r="F565">
            <v>1</v>
          </cell>
          <cell r="G565">
            <v>38.47035162446798</v>
          </cell>
          <cell r="H565">
            <v>38.47035162446798</v>
          </cell>
          <cell r="I565">
            <v>26.867999999999995</v>
          </cell>
          <cell r="J565">
            <v>-4527.2055697745718</v>
          </cell>
          <cell r="K565">
            <v>0</v>
          </cell>
          <cell r="L565">
            <v>0</v>
          </cell>
          <cell r="M565">
            <v>0</v>
          </cell>
          <cell r="N565">
            <v>15011.024987226567</v>
          </cell>
          <cell r="O565">
            <v>0</v>
          </cell>
          <cell r="P565">
            <v>0</v>
          </cell>
        </row>
        <row r="566">
          <cell r="A566" t="str">
            <v>Varies</v>
          </cell>
          <cell r="B566">
            <v>38078</v>
          </cell>
          <cell r="C566" t="str">
            <v>CPS AGCOMP</v>
          </cell>
          <cell r="D566">
            <v>1.7140870753138078</v>
          </cell>
          <cell r="E566">
            <v>409.66681100000005</v>
          </cell>
          <cell r="F566">
            <v>1</v>
          </cell>
          <cell r="G566">
            <v>38.471212580814651</v>
          </cell>
          <cell r="H566">
            <v>38.471212580814651</v>
          </cell>
          <cell r="I566">
            <v>27.63316</v>
          </cell>
          <cell r="J566">
            <v>-4439.9904382326586</v>
          </cell>
          <cell r="K566">
            <v>0</v>
          </cell>
          <cell r="L566">
            <v>0</v>
          </cell>
          <cell r="M566">
            <v>0</v>
          </cell>
          <cell r="N566">
            <v>15760.37897328542</v>
          </cell>
          <cell r="O566">
            <v>0</v>
          </cell>
          <cell r="P566">
            <v>0</v>
          </cell>
        </row>
        <row r="567">
          <cell r="A567" t="str">
            <v>Varies</v>
          </cell>
          <cell r="B567">
            <v>38108</v>
          </cell>
          <cell r="C567" t="str">
            <v>CPS AGCOMP</v>
          </cell>
          <cell r="D567">
            <v>1.9270758508064532</v>
          </cell>
          <cell r="E567">
            <v>477.91481100000038</v>
          </cell>
          <cell r="F567">
            <v>1</v>
          </cell>
          <cell r="G567">
            <v>38.485505271776276</v>
          </cell>
          <cell r="H567">
            <v>38.485505271776276</v>
          </cell>
          <cell r="I567">
            <v>30.102160000000008</v>
          </cell>
          <cell r="J567">
            <v>-4006.524871108702</v>
          </cell>
          <cell r="K567">
            <v>0</v>
          </cell>
          <cell r="L567">
            <v>0</v>
          </cell>
          <cell r="M567">
            <v>0</v>
          </cell>
          <cell r="N567">
            <v>18392.792978200476</v>
          </cell>
          <cell r="O567">
            <v>0</v>
          </cell>
          <cell r="P567">
            <v>0</v>
          </cell>
        </row>
        <row r="568">
          <cell r="A568" t="str">
            <v>Varies</v>
          </cell>
          <cell r="B568">
            <v>38139</v>
          </cell>
          <cell r="C568" t="str">
            <v>CPS AGCOMP</v>
          </cell>
          <cell r="D568">
            <v>2.1148577708333334</v>
          </cell>
          <cell r="E568">
            <v>507.56586500000003</v>
          </cell>
          <cell r="F568">
            <v>1</v>
          </cell>
          <cell r="G568">
            <v>38.517396704440756</v>
          </cell>
          <cell r="H568">
            <v>38.517396704440756</v>
          </cell>
          <cell r="I568">
            <v>30.068320000000003</v>
          </cell>
          <cell r="J568">
            <v>-4288.4629259408202</v>
          </cell>
          <cell r="K568">
            <v>0</v>
          </cell>
          <cell r="L568">
            <v>0</v>
          </cell>
          <cell r="M568">
            <v>0</v>
          </cell>
          <cell r="N568">
            <v>19550.115775837621</v>
          </cell>
          <cell r="O568">
            <v>0</v>
          </cell>
          <cell r="P568">
            <v>0</v>
          </cell>
        </row>
        <row r="569">
          <cell r="A569" t="str">
            <v>Varies</v>
          </cell>
          <cell r="B569">
            <v>38169</v>
          </cell>
          <cell r="C569" t="str">
            <v>CPS AGCOMP</v>
          </cell>
          <cell r="D569">
            <v>2.1357968830645153</v>
          </cell>
          <cell r="E569">
            <v>529.6776269999998</v>
          </cell>
          <cell r="F569">
            <v>1</v>
          </cell>
          <cell r="G569">
            <v>38.521275431242188</v>
          </cell>
          <cell r="H569">
            <v>38.521275431242188</v>
          </cell>
          <cell r="I569">
            <v>32.659479999999995</v>
          </cell>
          <cell r="J569">
            <v>-3104.8618939798052</v>
          </cell>
          <cell r="K569">
            <v>0</v>
          </cell>
          <cell r="L569">
            <v>0</v>
          </cell>
          <cell r="M569">
            <v>0</v>
          </cell>
          <cell r="N569">
            <v>20403.857759433755</v>
          </cell>
          <cell r="O569">
            <v>0</v>
          </cell>
          <cell r="P569">
            <v>0</v>
          </cell>
        </row>
        <row r="570">
          <cell r="A570" t="str">
            <v>Varies</v>
          </cell>
          <cell r="B570">
            <v>38200</v>
          </cell>
          <cell r="C570" t="str">
            <v>CPS AGCOMP</v>
          </cell>
          <cell r="D570">
            <v>2.1898900040322578</v>
          </cell>
          <cell r="E570">
            <v>543.09272099999987</v>
          </cell>
          <cell r="F570">
            <v>1</v>
          </cell>
          <cell r="G570">
            <v>38.51058369554876</v>
          </cell>
          <cell r="H570">
            <v>38.51058369554876</v>
          </cell>
          <cell r="I570">
            <v>32.627519999999997</v>
          </cell>
          <cell r="J570">
            <v>-3195.0490702318925</v>
          </cell>
          <cell r="K570">
            <v>0</v>
          </cell>
          <cell r="L570">
            <v>0</v>
          </cell>
          <cell r="M570">
            <v>0</v>
          </cell>
          <cell r="N570">
            <v>20914.817686513808</v>
          </cell>
          <cell r="O570">
            <v>0</v>
          </cell>
          <cell r="P570">
            <v>0</v>
          </cell>
        </row>
        <row r="571">
          <cell r="A571" t="str">
            <v>Varies</v>
          </cell>
          <cell r="B571">
            <v>38231</v>
          </cell>
          <cell r="C571" t="str">
            <v>CPS AGCOMP</v>
          </cell>
          <cell r="D571">
            <v>1.9884135375000003</v>
          </cell>
          <cell r="E571">
            <v>477.21924900000005</v>
          </cell>
          <cell r="F571">
            <v>1</v>
          </cell>
          <cell r="G571">
            <v>38.487888693596254</v>
          </cell>
          <cell r="H571">
            <v>38.487888693596254</v>
          </cell>
          <cell r="I571">
            <v>28.646319999999999</v>
          </cell>
          <cell r="J571">
            <v>-4696.5860209399161</v>
          </cell>
          <cell r="K571">
            <v>0</v>
          </cell>
          <cell r="L571">
            <v>0</v>
          </cell>
          <cell r="M571">
            <v>0</v>
          </cell>
          <cell r="N571">
            <v>18367.161337953596</v>
          </cell>
          <cell r="O571">
            <v>0</v>
          </cell>
          <cell r="P571">
            <v>0</v>
          </cell>
        </row>
        <row r="572">
          <cell r="A572" t="str">
            <v>Varies</v>
          </cell>
          <cell r="B572">
            <v>38261</v>
          </cell>
          <cell r="C572" t="str">
            <v>CPS AGCOMP</v>
          </cell>
          <cell r="D572">
            <v>1.709255518072289</v>
          </cell>
          <cell r="E572">
            <v>425.60462399999994</v>
          </cell>
          <cell r="F572">
            <v>1</v>
          </cell>
          <cell r="G572">
            <v>38.461859463737341</v>
          </cell>
          <cell r="H572">
            <v>38.461859463737341</v>
          </cell>
          <cell r="I572">
            <v>27.14256</v>
          </cell>
          <cell r="J572">
            <v>-4817.5461922073318</v>
          </cell>
          <cell r="K572">
            <v>0</v>
          </cell>
          <cell r="L572">
            <v>0</v>
          </cell>
          <cell r="M572">
            <v>0</v>
          </cell>
          <cell r="N572">
            <v>16369.54523540477</v>
          </cell>
          <cell r="O572">
            <v>0</v>
          </cell>
          <cell r="P572">
            <v>0</v>
          </cell>
        </row>
        <row r="573">
          <cell r="A573" t="str">
            <v>Varies</v>
          </cell>
          <cell r="B573">
            <v>38292</v>
          </cell>
          <cell r="C573" t="str">
            <v>CPS AGCOMP</v>
          </cell>
          <cell r="D573">
            <v>1.4579717666666667</v>
          </cell>
          <cell r="E573">
            <v>349.91322400000001</v>
          </cell>
          <cell r="F573">
            <v>1</v>
          </cell>
          <cell r="G573">
            <v>38.363237146097426</v>
          </cell>
          <cell r="H573">
            <v>38.363237146097426</v>
          </cell>
          <cell r="I573">
            <v>26.8568</v>
          </cell>
          <cell r="J573">
            <v>-4026.2545185443096</v>
          </cell>
          <cell r="K573">
            <v>0</v>
          </cell>
          <cell r="L573">
            <v>0</v>
          </cell>
          <cell r="M573">
            <v>0</v>
          </cell>
          <cell r="N573">
            <v>13423.80399286751</v>
          </cell>
          <cell r="O573">
            <v>0</v>
          </cell>
          <cell r="P573">
            <v>0</v>
          </cell>
        </row>
        <row r="574">
          <cell r="A574" t="str">
            <v>Varies</v>
          </cell>
          <cell r="B574">
            <v>38322</v>
          </cell>
          <cell r="C574" t="str">
            <v>CPS AGCOMP</v>
          </cell>
          <cell r="D574">
            <v>0.17048481854838715</v>
          </cell>
          <cell r="E574">
            <v>42.280235000000012</v>
          </cell>
          <cell r="F574">
            <v>1</v>
          </cell>
          <cell r="G574">
            <v>38.302517003490358</v>
          </cell>
          <cell r="H574">
            <v>38.302517003490358</v>
          </cell>
          <cell r="I574">
            <v>26.546600000000002</v>
          </cell>
          <cell r="J574">
            <v>-497.04293354806822</v>
          </cell>
          <cell r="K574">
            <v>0</v>
          </cell>
          <cell r="L574">
            <v>0</v>
          </cell>
          <cell r="M574">
            <v>0</v>
          </cell>
          <cell r="N574">
            <v>1619.4394199990686</v>
          </cell>
          <cell r="O574">
            <v>0</v>
          </cell>
          <cell r="P574">
            <v>0</v>
          </cell>
        </row>
        <row r="575">
          <cell r="A575" t="str">
            <v>Varies</v>
          </cell>
          <cell r="B575">
            <v>38353</v>
          </cell>
          <cell r="C575" t="str">
            <v>CPS AGCOMP</v>
          </cell>
          <cell r="D575">
            <v>0.18551944354838709</v>
          </cell>
          <cell r="E575">
            <v>46.008822000000002</v>
          </cell>
          <cell r="F575">
            <v>1</v>
          </cell>
          <cell r="G575">
            <v>42.491014419849861</v>
          </cell>
          <cell r="H575">
            <v>42.491014419849861</v>
          </cell>
          <cell r="I575">
            <v>27.724149999999998</v>
          </cell>
          <cell r="J575">
            <v>-679.40603659100566</v>
          </cell>
          <cell r="K575">
            <v>0</v>
          </cell>
          <cell r="L575">
            <v>0</v>
          </cell>
          <cell r="M575">
            <v>0</v>
          </cell>
          <cell r="N575">
            <v>1954.9615190423056</v>
          </cell>
          <cell r="O575">
            <v>0</v>
          </cell>
          <cell r="P575">
            <v>0</v>
          </cell>
        </row>
        <row r="576">
          <cell r="A576" t="str">
            <v>Varies</v>
          </cell>
          <cell r="B576">
            <v>38384</v>
          </cell>
          <cell r="C576" t="str">
            <v>CPS AGCOMP</v>
          </cell>
          <cell r="D576">
            <v>0.16597633482142859</v>
          </cell>
          <cell r="E576">
            <v>37.178699000000009</v>
          </cell>
          <cell r="F576">
            <v>1</v>
          </cell>
          <cell r="G576">
            <v>42.473435401418186</v>
          </cell>
          <cell r="H576">
            <v>42.473435401418186</v>
          </cell>
          <cell r="I576">
            <v>27.532772511848343</v>
          </cell>
          <cell r="J576">
            <v>-555.47440843178754</v>
          </cell>
          <cell r="K576">
            <v>0</v>
          </cell>
          <cell r="L576">
            <v>0</v>
          </cell>
          <cell r="M576">
            <v>0</v>
          </cell>
          <cell r="N576">
            <v>1579.1070702852712</v>
          </cell>
          <cell r="O576">
            <v>0</v>
          </cell>
          <cell r="P576">
            <v>0</v>
          </cell>
        </row>
        <row r="577">
          <cell r="A577" t="str">
            <v>Varies</v>
          </cell>
          <cell r="B577">
            <v>38412</v>
          </cell>
          <cell r="C577" t="str">
            <v>CPS AGCOMP</v>
          </cell>
          <cell r="D577">
            <v>0.15798034274193537</v>
          </cell>
          <cell r="E577">
            <v>39.179124999999971</v>
          </cell>
          <cell r="F577">
            <v>1</v>
          </cell>
          <cell r="G577">
            <v>42.461172712563915</v>
          </cell>
          <cell r="H577">
            <v>42.461172712563915</v>
          </cell>
          <cell r="I577">
            <v>26.624007766990292</v>
          </cell>
          <cell r="J577">
            <v>-620.48626504824665</v>
          </cell>
          <cell r="K577">
            <v>0</v>
          </cell>
          <cell r="L577">
            <v>0</v>
          </cell>
          <cell r="M577">
            <v>0</v>
          </cell>
          <cell r="N577">
            <v>1663.5915933521294</v>
          </cell>
          <cell r="O577">
            <v>0</v>
          </cell>
          <cell r="P577">
            <v>0</v>
          </cell>
        </row>
        <row r="578">
          <cell r="A578" t="str">
            <v>Varies</v>
          </cell>
          <cell r="B578">
            <v>38443</v>
          </cell>
          <cell r="C578" t="str">
            <v>CPS AGCOMP</v>
          </cell>
          <cell r="D578">
            <v>0.16944938912133897</v>
          </cell>
          <cell r="E578">
            <v>40.498404000000015</v>
          </cell>
          <cell r="F578">
            <v>1</v>
          </cell>
          <cell r="G578">
            <v>42.438813691691223</v>
          </cell>
          <cell r="H578">
            <v>42.438813691691223</v>
          </cell>
          <cell r="I578">
            <v>27.466983301707785</v>
          </cell>
          <cell r="J578">
            <v>-606.33523575302706</v>
          </cell>
          <cell r="K578">
            <v>0</v>
          </cell>
          <cell r="L578">
            <v>0</v>
          </cell>
          <cell r="M578">
            <v>0</v>
          </cell>
          <cell r="N578">
            <v>1718.7042221668432</v>
          </cell>
          <cell r="O578">
            <v>0</v>
          </cell>
          <cell r="P578">
            <v>0</v>
          </cell>
        </row>
        <row r="579">
          <cell r="A579" t="str">
            <v>Varies</v>
          </cell>
          <cell r="B579">
            <v>38473</v>
          </cell>
          <cell r="C579" t="str">
            <v>CPS AGCOMP</v>
          </cell>
          <cell r="D579">
            <v>0.19304958870967734</v>
          </cell>
          <cell r="E579">
            <v>47.876297999999977</v>
          </cell>
          <cell r="F579">
            <v>1</v>
          </cell>
          <cell r="G579">
            <v>42.435747819854555</v>
          </cell>
          <cell r="H579">
            <v>42.435747819854555</v>
          </cell>
          <cell r="I579">
            <v>29.229192282347757</v>
          </cell>
          <cell r="J579">
            <v>-632.28098846722537</v>
          </cell>
          <cell r="K579">
            <v>0</v>
          </cell>
          <cell r="L579">
            <v>0</v>
          </cell>
          <cell r="M579">
            <v>0</v>
          </cell>
          <cell r="N579">
            <v>2031.666508476206</v>
          </cell>
          <cell r="O579">
            <v>0</v>
          </cell>
          <cell r="P579">
            <v>0</v>
          </cell>
        </row>
        <row r="580">
          <cell r="A580" t="str">
            <v>Varies</v>
          </cell>
          <cell r="B580">
            <v>38504</v>
          </cell>
          <cell r="C580" t="str">
            <v>CPS AGCOMP</v>
          </cell>
          <cell r="D580">
            <v>0</v>
          </cell>
          <cell r="E580">
            <v>0</v>
          </cell>
          <cell r="F580">
            <v>1</v>
          </cell>
          <cell r="G580">
            <v>43.197612963312586</v>
          </cell>
          <cell r="H580">
            <v>43.197612963312586</v>
          </cell>
          <cell r="I580">
            <v>30.484504660272872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</row>
        <row r="581">
          <cell r="A581" t="str">
            <v>Varies</v>
          </cell>
          <cell r="B581">
            <v>38534</v>
          </cell>
          <cell r="C581" t="str">
            <v>CPS AGCOMP</v>
          </cell>
          <cell r="D581">
            <v>0</v>
          </cell>
          <cell r="E581">
            <v>0</v>
          </cell>
          <cell r="F581">
            <v>1</v>
          </cell>
          <cell r="G581">
            <v>43.192498383686235</v>
          </cell>
          <cell r="H581">
            <v>43.192498383686235</v>
          </cell>
          <cell r="I581">
            <v>31.305862304927047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A582" t="str">
            <v>Varies</v>
          </cell>
          <cell r="B582">
            <v>38565</v>
          </cell>
          <cell r="C582" t="str">
            <v>CPS AGCOMP</v>
          </cell>
          <cell r="D582">
            <v>0</v>
          </cell>
          <cell r="E582">
            <v>0</v>
          </cell>
          <cell r="F582">
            <v>1</v>
          </cell>
          <cell r="G582">
            <v>43.186863662605653</v>
          </cell>
          <cell r="H582">
            <v>43.186863662605653</v>
          </cell>
          <cell r="I582">
            <v>31.280070796460173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A583" t="str">
            <v>Varies</v>
          </cell>
          <cell r="B583">
            <v>38596</v>
          </cell>
          <cell r="C583" t="str">
            <v>CPS AGCOMP</v>
          </cell>
          <cell r="D583">
            <v>0</v>
          </cell>
          <cell r="E583">
            <v>0</v>
          </cell>
          <cell r="F583">
            <v>1</v>
          </cell>
          <cell r="G583">
            <v>43.183123255548416</v>
          </cell>
          <cell r="H583">
            <v>43.183123255548416</v>
          </cell>
          <cell r="I583">
            <v>27.62410123310811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A584" t="str">
            <v>Varies</v>
          </cell>
          <cell r="B584">
            <v>38626</v>
          </cell>
          <cell r="C584" t="str">
            <v>CPS AGCOMP</v>
          </cell>
          <cell r="D584">
            <v>0</v>
          </cell>
          <cell r="E584">
            <v>0</v>
          </cell>
          <cell r="F584">
            <v>1</v>
          </cell>
          <cell r="G584">
            <v>43.197763703748933</v>
          </cell>
          <cell r="H584">
            <v>43.197763703748933</v>
          </cell>
          <cell r="I584">
            <v>26.288984347826087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A585" t="str">
            <v>Varies</v>
          </cell>
          <cell r="B585">
            <v>38657</v>
          </cell>
          <cell r="C585" t="str">
            <v>CPS AGCOMP</v>
          </cell>
          <cell r="D585">
            <v>0</v>
          </cell>
          <cell r="E585">
            <v>0</v>
          </cell>
          <cell r="F585">
            <v>1</v>
          </cell>
          <cell r="G585">
            <v>43.202174554445477</v>
          </cell>
          <cell r="H585">
            <v>43.202174554445477</v>
          </cell>
          <cell r="I585">
            <v>25.137745112474434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Varies</v>
          </cell>
          <cell r="B586">
            <v>38687</v>
          </cell>
          <cell r="C586" t="str">
            <v>CPS AGCOMP</v>
          </cell>
          <cell r="D586">
            <v>0</v>
          </cell>
          <cell r="E586">
            <v>0</v>
          </cell>
          <cell r="F586">
            <v>1</v>
          </cell>
          <cell r="G586">
            <v>40.358866409989119</v>
          </cell>
          <cell r="H586">
            <v>40.358866409989119</v>
          </cell>
          <cell r="I586">
            <v>24.167646528189913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A587" t="str">
            <v>Varies</v>
          </cell>
          <cell r="B587">
            <v>38718</v>
          </cell>
          <cell r="C587" t="str">
            <v>CPS AGCOMP</v>
          </cell>
          <cell r="D587">
            <v>0</v>
          </cell>
          <cell r="E587">
            <v>0</v>
          </cell>
          <cell r="F587">
            <v>1</v>
          </cell>
          <cell r="G587">
            <v>40.358866409989119</v>
          </cell>
          <cell r="H587">
            <v>40.358866409989119</v>
          </cell>
          <cell r="I587">
            <v>25.589873075435204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Varies</v>
          </cell>
          <cell r="B588">
            <v>38749</v>
          </cell>
          <cell r="C588" t="str">
            <v>CPS AGCOMP</v>
          </cell>
          <cell r="D588">
            <v>0</v>
          </cell>
          <cell r="E588">
            <v>0</v>
          </cell>
          <cell r="F588">
            <v>1</v>
          </cell>
          <cell r="G588">
            <v>40.358866409989119</v>
          </cell>
          <cell r="H588">
            <v>40.358866409989119</v>
          </cell>
          <cell r="I588">
            <v>26.60337355681424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</row>
        <row r="589">
          <cell r="A589" t="str">
            <v>Varies</v>
          </cell>
          <cell r="B589">
            <v>38777</v>
          </cell>
          <cell r="C589" t="str">
            <v>CPS AGCOMP</v>
          </cell>
          <cell r="D589">
            <v>0</v>
          </cell>
          <cell r="E589">
            <v>0</v>
          </cell>
          <cell r="F589">
            <v>1</v>
          </cell>
          <cell r="G589">
            <v>40.358866409989119</v>
          </cell>
          <cell r="H589">
            <v>40.358866409989119</v>
          </cell>
          <cell r="I589">
            <v>27.014279366787537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A590" t="str">
            <v>Varies</v>
          </cell>
          <cell r="B590">
            <v>38808</v>
          </cell>
          <cell r="C590" t="str">
            <v>CPS AGCOMP</v>
          </cell>
          <cell r="D590">
            <v>0</v>
          </cell>
          <cell r="E590">
            <v>0</v>
          </cell>
          <cell r="F590">
            <v>1</v>
          </cell>
          <cell r="G590">
            <v>40.358866409989119</v>
          </cell>
          <cell r="H590">
            <v>40.358866409989119</v>
          </cell>
          <cell r="I590">
            <v>29.93036312876648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</row>
        <row r="591">
          <cell r="A591" t="str">
            <v>Varies</v>
          </cell>
          <cell r="B591">
            <v>38838</v>
          </cell>
          <cell r="C591" t="str">
            <v>CPS AGCOMP</v>
          </cell>
          <cell r="D591">
            <v>0</v>
          </cell>
          <cell r="E591">
            <v>0</v>
          </cell>
          <cell r="F591">
            <v>1</v>
          </cell>
          <cell r="G591">
            <v>40.358866409989119</v>
          </cell>
          <cell r="H591">
            <v>40.358866409989119</v>
          </cell>
          <cell r="I591">
            <v>31.421542905775564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</row>
        <row r="592">
          <cell r="A592" t="str">
            <v>Varies</v>
          </cell>
          <cell r="B592">
            <v>38869</v>
          </cell>
          <cell r="C592" t="str">
            <v>CPS AGCOMP</v>
          </cell>
          <cell r="D592">
            <v>0</v>
          </cell>
          <cell r="E592">
            <v>0</v>
          </cell>
          <cell r="F592">
            <v>1</v>
          </cell>
          <cell r="G592">
            <v>40.358866409989119</v>
          </cell>
          <cell r="H592">
            <v>40.358866409989119</v>
          </cell>
          <cell r="I592">
            <v>30.638602156357774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A593" t="str">
            <v>Varies</v>
          </cell>
          <cell r="B593">
            <v>38899</v>
          </cell>
          <cell r="C593" t="str">
            <v>CPS AGCOMP</v>
          </cell>
          <cell r="D593">
            <v>0</v>
          </cell>
          <cell r="E593">
            <v>0</v>
          </cell>
          <cell r="F593">
            <v>1</v>
          </cell>
          <cell r="G593">
            <v>40.358866409989119</v>
          </cell>
          <cell r="H593">
            <v>40.358866409989119</v>
          </cell>
          <cell r="I593">
            <v>33.399706778861223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A594" t="str">
            <v>Varies</v>
          </cell>
          <cell r="B594">
            <v>38930</v>
          </cell>
          <cell r="C594" t="str">
            <v>CPS AGCOMP</v>
          </cell>
          <cell r="D594">
            <v>0</v>
          </cell>
          <cell r="E594">
            <v>0</v>
          </cell>
          <cell r="F594">
            <v>1</v>
          </cell>
          <cell r="G594">
            <v>40.358866409989119</v>
          </cell>
          <cell r="H594">
            <v>40.358866409989119</v>
          </cell>
          <cell r="I594">
            <v>31.766425672681063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A595" t="str">
            <v>Varies</v>
          </cell>
          <cell r="B595">
            <v>38961</v>
          </cell>
          <cell r="C595" t="str">
            <v>CPS AGCOMP</v>
          </cell>
          <cell r="D595">
            <v>0</v>
          </cell>
          <cell r="E595">
            <v>0</v>
          </cell>
          <cell r="F595">
            <v>1</v>
          </cell>
          <cell r="G595">
            <v>40.358866409989119</v>
          </cell>
          <cell r="H595">
            <v>40.358866409989119</v>
          </cell>
          <cell r="I595">
            <v>25.005572931924668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A596" t="str">
            <v>Varies</v>
          </cell>
          <cell r="B596">
            <v>38991</v>
          </cell>
          <cell r="C596" t="str">
            <v>CPS AGCOMP</v>
          </cell>
          <cell r="D596">
            <v>0</v>
          </cell>
          <cell r="E596">
            <v>0</v>
          </cell>
          <cell r="F596">
            <v>1</v>
          </cell>
          <cell r="G596">
            <v>40.358866409989119</v>
          </cell>
          <cell r="H596">
            <v>40.358866409989119</v>
          </cell>
          <cell r="I596">
            <v>24.35249284389268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A597" t="str">
            <v>Varies</v>
          </cell>
          <cell r="B597">
            <v>39022</v>
          </cell>
          <cell r="C597" t="str">
            <v>CPS AGCOMP</v>
          </cell>
          <cell r="D597">
            <v>0</v>
          </cell>
          <cell r="E597">
            <v>0</v>
          </cell>
          <cell r="F597">
            <v>1</v>
          </cell>
          <cell r="G597">
            <v>40.358866409989119</v>
          </cell>
          <cell r="H597">
            <v>40.358866409989119</v>
          </cell>
          <cell r="I597">
            <v>25.027581280023153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</row>
        <row r="598">
          <cell r="A598" t="str">
            <v>Varies</v>
          </cell>
          <cell r="B598">
            <v>39052</v>
          </cell>
          <cell r="C598" t="str">
            <v>CPS AGCOMP</v>
          </cell>
          <cell r="D598">
            <v>0</v>
          </cell>
          <cell r="E598">
            <v>0</v>
          </cell>
          <cell r="F598">
            <v>1</v>
          </cell>
          <cell r="G598">
            <v>40.358866409989119</v>
          </cell>
          <cell r="H598">
            <v>40.358866409989119</v>
          </cell>
          <cell r="I598">
            <v>24.518131573409306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A599">
            <v>36526</v>
          </cell>
          <cell r="B599">
            <v>37895</v>
          </cell>
          <cell r="C599" t="str">
            <v>CPS XV</v>
          </cell>
          <cell r="D599">
            <v>2.5455581265060245</v>
          </cell>
          <cell r="E599">
            <v>633.84397350000006</v>
          </cell>
          <cell r="F599">
            <v>1</v>
          </cell>
          <cell r="G599">
            <v>32.65</v>
          </cell>
          <cell r="H599">
            <v>32.65</v>
          </cell>
          <cell r="I599">
            <v>24.198852721451445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20695.005734775001</v>
          </cell>
          <cell r="O599">
            <v>0</v>
          </cell>
          <cell r="P599">
            <v>0</v>
          </cell>
        </row>
        <row r="600">
          <cell r="A600">
            <v>36526</v>
          </cell>
          <cell r="B600">
            <v>37926</v>
          </cell>
          <cell r="C600" t="str">
            <v>CPS XV</v>
          </cell>
          <cell r="D600">
            <v>2.5466930166666653</v>
          </cell>
          <cell r="E600">
            <v>611.20632399999965</v>
          </cell>
          <cell r="F600">
            <v>1</v>
          </cell>
          <cell r="G600">
            <v>32.65</v>
          </cell>
          <cell r="H600">
            <v>32.65</v>
          </cell>
          <cell r="I600">
            <v>24.199000000000002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19955.886478599987</v>
          </cell>
          <cell r="O600">
            <v>0</v>
          </cell>
          <cell r="P600">
            <v>0</v>
          </cell>
        </row>
        <row r="601">
          <cell r="A601">
            <v>36526</v>
          </cell>
          <cell r="B601">
            <v>37956</v>
          </cell>
          <cell r="C601" t="str">
            <v>CPS XV</v>
          </cell>
          <cell r="D601">
            <v>2.3724737137096787</v>
          </cell>
          <cell r="E601">
            <v>588.37348100000031</v>
          </cell>
          <cell r="F601">
            <v>1</v>
          </cell>
          <cell r="G601">
            <v>32.65</v>
          </cell>
          <cell r="H601">
            <v>32.65</v>
          </cell>
          <cell r="I601">
            <v>24.4132</v>
          </cell>
          <cell r="J601">
            <v>-4846.3146883008021</v>
          </cell>
          <cell r="K601">
            <v>0</v>
          </cell>
          <cell r="L601">
            <v>0</v>
          </cell>
          <cell r="M601">
            <v>0</v>
          </cell>
          <cell r="N601">
            <v>19210.39415465001</v>
          </cell>
          <cell r="O601">
            <v>0</v>
          </cell>
          <cell r="P601">
            <v>0</v>
          </cell>
        </row>
        <row r="602">
          <cell r="A602">
            <v>36526</v>
          </cell>
          <cell r="B602">
            <v>37987</v>
          </cell>
          <cell r="C602" t="str">
            <v>CPS XV</v>
          </cell>
          <cell r="D602">
            <v>2.2464941491935488</v>
          </cell>
          <cell r="E602">
            <v>557.13054900000009</v>
          </cell>
          <cell r="F602">
            <v>1</v>
          </cell>
          <cell r="G602">
            <v>32.65</v>
          </cell>
          <cell r="H602">
            <v>32.65</v>
          </cell>
          <cell r="I602">
            <v>27.6736</v>
          </cell>
          <cell r="J602">
            <v>-2772.5044640435995</v>
          </cell>
          <cell r="K602">
            <v>0</v>
          </cell>
          <cell r="L602">
            <v>0</v>
          </cell>
          <cell r="M602">
            <v>0</v>
          </cell>
          <cell r="N602">
            <v>18190.312424850003</v>
          </cell>
          <cell r="O602">
            <v>0</v>
          </cell>
          <cell r="P602">
            <v>0</v>
          </cell>
        </row>
        <row r="603">
          <cell r="A603">
            <v>36526</v>
          </cell>
          <cell r="B603">
            <v>38018</v>
          </cell>
          <cell r="C603" t="str">
            <v>CPS XV</v>
          </cell>
          <cell r="D603">
            <v>2.471211793103449</v>
          </cell>
          <cell r="E603">
            <v>573.32113600000014</v>
          </cell>
          <cell r="F603">
            <v>1</v>
          </cell>
          <cell r="G603">
            <v>32.65</v>
          </cell>
          <cell r="H603">
            <v>32.65</v>
          </cell>
          <cell r="I603">
            <v>27.683000000000007</v>
          </cell>
          <cell r="J603">
            <v>-2847.6860825119961</v>
          </cell>
          <cell r="K603">
            <v>0</v>
          </cell>
          <cell r="L603">
            <v>0</v>
          </cell>
          <cell r="M603">
            <v>0</v>
          </cell>
          <cell r="N603">
            <v>18718.935090400002</v>
          </cell>
          <cell r="O603">
            <v>0</v>
          </cell>
          <cell r="P603">
            <v>0</v>
          </cell>
        </row>
        <row r="604">
          <cell r="A604">
            <v>36526</v>
          </cell>
          <cell r="B604">
            <v>38047</v>
          </cell>
          <cell r="C604" t="str">
            <v>CPS XV</v>
          </cell>
          <cell r="D604">
            <v>2.2342172661290323</v>
          </cell>
          <cell r="E604">
            <v>554.08588199999997</v>
          </cell>
          <cell r="F604">
            <v>1</v>
          </cell>
          <cell r="G604">
            <v>32.65</v>
          </cell>
          <cell r="H604">
            <v>32.65</v>
          </cell>
          <cell r="I604">
            <v>26.867999999999995</v>
          </cell>
          <cell r="J604">
            <v>-3203.7245697240019</v>
          </cell>
          <cell r="K604">
            <v>0</v>
          </cell>
          <cell r="L604">
            <v>0</v>
          </cell>
          <cell r="M604">
            <v>0</v>
          </cell>
          <cell r="N604">
            <v>18090.904047299999</v>
          </cell>
          <cell r="O604">
            <v>0</v>
          </cell>
          <cell r="P604">
            <v>0</v>
          </cell>
        </row>
        <row r="605">
          <cell r="A605">
            <v>36526</v>
          </cell>
          <cell r="B605">
            <v>38078</v>
          </cell>
          <cell r="C605" t="str">
            <v>CPS XV</v>
          </cell>
          <cell r="D605">
            <v>2.2491846527196664</v>
          </cell>
          <cell r="E605">
            <v>537.5551320000003</v>
          </cell>
          <cell r="F605">
            <v>1</v>
          </cell>
          <cell r="G605">
            <v>32.65</v>
          </cell>
          <cell r="H605">
            <v>32.65</v>
          </cell>
          <cell r="I605">
            <v>27.63316</v>
          </cell>
          <cell r="J605">
            <v>-2696.8280884228807</v>
          </cell>
          <cell r="K605">
            <v>0</v>
          </cell>
          <cell r="L605">
            <v>0</v>
          </cell>
          <cell r="M605">
            <v>0</v>
          </cell>
          <cell r="N605">
            <v>17551.175059800011</v>
          </cell>
          <cell r="O605">
            <v>0</v>
          </cell>
          <cell r="P605">
            <v>0</v>
          </cell>
        </row>
        <row r="606">
          <cell r="A606">
            <v>36526</v>
          </cell>
          <cell r="B606">
            <v>38108</v>
          </cell>
          <cell r="C606" t="str">
            <v>CPS XV</v>
          </cell>
          <cell r="D606">
            <v>2.499004431451612</v>
          </cell>
          <cell r="E606">
            <v>619.75309899999979</v>
          </cell>
          <cell r="F606">
            <v>1</v>
          </cell>
          <cell r="G606">
            <v>32.65</v>
          </cell>
          <cell r="H606">
            <v>32.65</v>
          </cell>
          <cell r="I606">
            <v>30.102160000000008</v>
          </cell>
          <cell r="J606">
            <v>-1579.0317357561532</v>
          </cell>
          <cell r="K606">
            <v>0</v>
          </cell>
          <cell r="L606">
            <v>0</v>
          </cell>
          <cell r="M606">
            <v>0</v>
          </cell>
          <cell r="N606">
            <v>20234.938682349992</v>
          </cell>
          <cell r="O606">
            <v>0</v>
          </cell>
          <cell r="P606">
            <v>0</v>
          </cell>
        </row>
        <row r="607">
          <cell r="A607">
            <v>36526</v>
          </cell>
          <cell r="B607">
            <v>38139</v>
          </cell>
          <cell r="C607" t="str">
            <v>CPS XV</v>
          </cell>
          <cell r="D607">
            <v>2.7196546625000004</v>
          </cell>
          <cell r="E607">
            <v>652.71711900000014</v>
          </cell>
          <cell r="F607">
            <v>1</v>
          </cell>
          <cell r="G607">
            <v>32.65</v>
          </cell>
          <cell r="H607">
            <v>32.65</v>
          </cell>
          <cell r="I607">
            <v>30.068320000000003</v>
          </cell>
          <cell r="J607">
            <v>-1685.1067317799173</v>
          </cell>
          <cell r="K607">
            <v>0</v>
          </cell>
          <cell r="L607">
            <v>0</v>
          </cell>
          <cell r="M607">
            <v>0</v>
          </cell>
          <cell r="N607">
            <v>21311.213935350002</v>
          </cell>
          <cell r="O607">
            <v>0</v>
          </cell>
          <cell r="P607">
            <v>0</v>
          </cell>
        </row>
        <row r="608">
          <cell r="A608">
            <v>36526</v>
          </cell>
          <cell r="B608">
            <v>38169</v>
          </cell>
          <cell r="C608" t="str">
            <v>CPS XV</v>
          </cell>
          <cell r="D608">
            <v>2.8352424556451625</v>
          </cell>
          <cell r="E608">
            <v>703.14012900000034</v>
          </cell>
          <cell r="F608">
            <v>1</v>
          </cell>
          <cell r="G608">
            <v>32.65</v>
          </cell>
          <cell r="H608">
            <v>32.65</v>
          </cell>
          <cell r="I608">
            <v>32.659479999999995</v>
          </cell>
          <cell r="J608">
            <v>6.6657684229174583</v>
          </cell>
          <cell r="K608">
            <v>0</v>
          </cell>
          <cell r="L608">
            <v>0</v>
          </cell>
          <cell r="M608">
            <v>0</v>
          </cell>
          <cell r="N608">
            <v>22957.52521185001</v>
          </cell>
          <cell r="O608">
            <v>0</v>
          </cell>
          <cell r="P608">
            <v>0</v>
          </cell>
        </row>
        <row r="609">
          <cell r="A609">
            <v>36526</v>
          </cell>
          <cell r="B609">
            <v>38200</v>
          </cell>
          <cell r="C609" t="str">
            <v>CPS XV</v>
          </cell>
          <cell r="D609">
            <v>2.6932747137096777</v>
          </cell>
          <cell r="E609">
            <v>667.93212900000003</v>
          </cell>
          <cell r="F609">
            <v>1</v>
          </cell>
          <cell r="G609">
            <v>32.65</v>
          </cell>
          <cell r="H609">
            <v>32.65</v>
          </cell>
          <cell r="I609">
            <v>32.627519999999997</v>
          </cell>
          <cell r="J609">
            <v>-15.015114259921075</v>
          </cell>
          <cell r="K609">
            <v>0</v>
          </cell>
          <cell r="L609">
            <v>0</v>
          </cell>
          <cell r="M609">
            <v>0</v>
          </cell>
          <cell r="N609">
            <v>21807.98401185</v>
          </cell>
          <cell r="O609">
            <v>0</v>
          </cell>
          <cell r="P609">
            <v>0</v>
          </cell>
        </row>
        <row r="610">
          <cell r="A610">
            <v>36526</v>
          </cell>
          <cell r="B610">
            <v>38231</v>
          </cell>
          <cell r="C610" t="str">
            <v>CPS XV</v>
          </cell>
          <cell r="D610">
            <v>3.0958694791666677</v>
          </cell>
          <cell r="E610">
            <v>743.00867500000027</v>
          </cell>
          <cell r="F610">
            <v>1</v>
          </cell>
          <cell r="G610">
            <v>32.65</v>
          </cell>
          <cell r="H610">
            <v>32.65</v>
          </cell>
          <cell r="I610">
            <v>28.646319999999999</v>
          </cell>
          <cell r="J610">
            <v>-2974.7689719240007</v>
          </cell>
          <cell r="K610">
            <v>0</v>
          </cell>
          <cell r="L610">
            <v>0</v>
          </cell>
          <cell r="M610">
            <v>0</v>
          </cell>
          <cell r="N610">
            <v>24259.233238750006</v>
          </cell>
          <cell r="O610">
            <v>0</v>
          </cell>
          <cell r="P610">
            <v>0</v>
          </cell>
        </row>
        <row r="611">
          <cell r="A611">
            <v>36526</v>
          </cell>
          <cell r="B611">
            <v>38261</v>
          </cell>
          <cell r="C611" t="str">
            <v>CPS XV</v>
          </cell>
          <cell r="D611">
            <v>2.5583956827309247</v>
          </cell>
          <cell r="E611">
            <v>637.04052500000023</v>
          </cell>
          <cell r="F611">
            <v>1</v>
          </cell>
          <cell r="G611">
            <v>32.65</v>
          </cell>
          <cell r="H611">
            <v>32.65</v>
          </cell>
          <cell r="I611">
            <v>27.14256</v>
          </cell>
          <cell r="J611">
            <v>-3508.4624690060004</v>
          </cell>
          <cell r="K611">
            <v>0</v>
          </cell>
          <cell r="L611">
            <v>0</v>
          </cell>
          <cell r="M611">
            <v>0</v>
          </cell>
          <cell r="N611">
            <v>20799.373141250006</v>
          </cell>
          <cell r="O611">
            <v>0</v>
          </cell>
          <cell r="P611">
            <v>0</v>
          </cell>
        </row>
        <row r="612">
          <cell r="A612">
            <v>36526</v>
          </cell>
          <cell r="B612">
            <v>38292</v>
          </cell>
          <cell r="C612" t="str">
            <v>CPS XV</v>
          </cell>
          <cell r="D612">
            <v>2.5446486499999992</v>
          </cell>
          <cell r="E612">
            <v>610.7156759999998</v>
          </cell>
          <cell r="F612">
            <v>1</v>
          </cell>
          <cell r="G612">
            <v>32.65</v>
          </cell>
          <cell r="H612">
            <v>32.65</v>
          </cell>
          <cell r="I612">
            <v>26.8568</v>
          </cell>
          <cell r="J612">
            <v>-3537.9980542031981</v>
          </cell>
          <cell r="K612">
            <v>0</v>
          </cell>
          <cell r="L612">
            <v>0</v>
          </cell>
          <cell r="M612">
            <v>0</v>
          </cell>
          <cell r="N612">
            <v>19939.866821399992</v>
          </cell>
          <cell r="O612">
            <v>0</v>
          </cell>
          <cell r="P612">
            <v>0</v>
          </cell>
        </row>
        <row r="613">
          <cell r="A613">
            <v>36526</v>
          </cell>
          <cell r="B613">
            <v>38322</v>
          </cell>
          <cell r="C613" t="str">
            <v>CPS XV</v>
          </cell>
          <cell r="D613">
            <v>2.36911322580645</v>
          </cell>
          <cell r="E613">
            <v>587.54007999999965</v>
          </cell>
          <cell r="F613">
            <v>1</v>
          </cell>
          <cell r="G613">
            <v>32.65</v>
          </cell>
          <cell r="H613">
            <v>32.65</v>
          </cell>
          <cell r="I613">
            <v>26.546600000000002</v>
          </cell>
          <cell r="J613">
            <v>-3585.9921242719961</v>
          </cell>
          <cell r="K613">
            <v>0</v>
          </cell>
          <cell r="L613">
            <v>0</v>
          </cell>
          <cell r="M613">
            <v>0</v>
          </cell>
          <cell r="N613">
            <v>19183.183611999986</v>
          </cell>
          <cell r="O613">
            <v>0</v>
          </cell>
          <cell r="P613">
            <v>0</v>
          </cell>
        </row>
        <row r="614">
          <cell r="A614">
            <v>36526</v>
          </cell>
          <cell r="B614">
            <v>37895</v>
          </cell>
          <cell r="C614" t="str">
            <v>CPS. XVIII</v>
          </cell>
          <cell r="D614">
            <v>0.36231539979919652</v>
          </cell>
          <cell r="E614">
            <v>90.216534549999935</v>
          </cell>
          <cell r="F614">
            <v>1</v>
          </cell>
          <cell r="G614">
            <v>41.9</v>
          </cell>
          <cell r="H614">
            <v>41.9</v>
          </cell>
          <cell r="I614">
            <v>24.198852721451445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3780.0727976449971</v>
          </cell>
          <cell r="O614">
            <v>0</v>
          </cell>
          <cell r="P614">
            <v>0</v>
          </cell>
        </row>
        <row r="615">
          <cell r="A615">
            <v>36526</v>
          </cell>
          <cell r="B615">
            <v>37926</v>
          </cell>
          <cell r="C615" t="str">
            <v>CPS. XVIII</v>
          </cell>
          <cell r="D615">
            <v>0.32533572666666682</v>
          </cell>
          <cell r="E615">
            <v>78.080574400000032</v>
          </cell>
          <cell r="F615">
            <v>1</v>
          </cell>
          <cell r="G615">
            <v>41.9</v>
          </cell>
          <cell r="H615">
            <v>41.9</v>
          </cell>
          <cell r="I615">
            <v>24.199000000000002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3271.5760673600012</v>
          </cell>
          <cell r="O615">
            <v>0</v>
          </cell>
          <cell r="P615">
            <v>0</v>
          </cell>
        </row>
        <row r="616">
          <cell r="A616">
            <v>36526</v>
          </cell>
          <cell r="B616">
            <v>37956</v>
          </cell>
          <cell r="C616" t="str">
            <v>CPS. XVIII</v>
          </cell>
          <cell r="D616">
            <v>0.32492819717741922</v>
          </cell>
          <cell r="E616">
            <v>80.582192899999967</v>
          </cell>
          <cell r="F616">
            <v>1</v>
          </cell>
          <cell r="G616">
            <v>41.9</v>
          </cell>
          <cell r="H616">
            <v>41.9</v>
          </cell>
          <cell r="I616">
            <v>24.4132</v>
          </cell>
          <cell r="J616">
            <v>-1409.1246908037194</v>
          </cell>
          <cell r="K616">
            <v>0</v>
          </cell>
          <cell r="L616">
            <v>0</v>
          </cell>
          <cell r="M616">
            <v>0</v>
          </cell>
          <cell r="N616">
            <v>3376.3938825099985</v>
          </cell>
          <cell r="O616">
            <v>0</v>
          </cell>
          <cell r="P616">
            <v>0</v>
          </cell>
        </row>
        <row r="617">
          <cell r="A617">
            <v>36526</v>
          </cell>
          <cell r="B617">
            <v>37987</v>
          </cell>
          <cell r="C617" t="str">
            <v>CPS. XVIII</v>
          </cell>
          <cell r="D617">
            <v>0.30907083346774172</v>
          </cell>
          <cell r="E617">
            <v>76.649566699999951</v>
          </cell>
          <cell r="F617">
            <v>1</v>
          </cell>
          <cell r="G617">
            <v>41.9</v>
          </cell>
          <cell r="H617">
            <v>41.9</v>
          </cell>
          <cell r="I617">
            <v>27.6736</v>
          </cell>
          <cell r="J617">
            <v>-1090.4473957008793</v>
          </cell>
          <cell r="K617">
            <v>0</v>
          </cell>
          <cell r="L617">
            <v>0</v>
          </cell>
          <cell r="M617">
            <v>0</v>
          </cell>
          <cell r="N617">
            <v>3211.6168447299979</v>
          </cell>
          <cell r="O617">
            <v>0</v>
          </cell>
          <cell r="P617">
            <v>0</v>
          </cell>
        </row>
        <row r="618">
          <cell r="A618">
            <v>36526</v>
          </cell>
          <cell r="B618">
            <v>38018</v>
          </cell>
          <cell r="C618" t="str">
            <v>CPS. XVIII</v>
          </cell>
          <cell r="D618">
            <v>0.28445622758620687</v>
          </cell>
          <cell r="E618">
            <v>65.993844799999991</v>
          </cell>
          <cell r="F618">
            <v>1</v>
          </cell>
          <cell r="G618">
            <v>41.9</v>
          </cell>
          <cell r="H618">
            <v>41.9</v>
          </cell>
          <cell r="I618">
            <v>27.683000000000007</v>
          </cell>
          <cell r="J618">
            <v>-938.23449152159935</v>
          </cell>
          <cell r="K618">
            <v>0</v>
          </cell>
          <cell r="L618">
            <v>0</v>
          </cell>
          <cell r="M618">
            <v>0</v>
          </cell>
          <cell r="N618">
            <v>2765.1420971199996</v>
          </cell>
          <cell r="O618">
            <v>0</v>
          </cell>
          <cell r="P618">
            <v>0</v>
          </cell>
        </row>
        <row r="619">
          <cell r="A619">
            <v>36526</v>
          </cell>
          <cell r="B619">
            <v>38047</v>
          </cell>
          <cell r="C619" t="str">
            <v>CPS. XVIII</v>
          </cell>
          <cell r="D619">
            <v>0.27175099798387098</v>
          </cell>
          <cell r="E619">
            <v>67.394247500000006</v>
          </cell>
          <cell r="F619">
            <v>1</v>
          </cell>
          <cell r="G619">
            <v>41.9</v>
          </cell>
          <cell r="H619">
            <v>41.9</v>
          </cell>
          <cell r="I619">
            <v>26.867999999999995</v>
          </cell>
          <cell r="J619">
            <v>-1013.0703284200004</v>
          </cell>
          <cell r="K619">
            <v>0</v>
          </cell>
          <cell r="L619">
            <v>0</v>
          </cell>
          <cell r="M619">
            <v>0</v>
          </cell>
          <cell r="N619">
            <v>2823.8189702500003</v>
          </cell>
          <cell r="O619">
            <v>0</v>
          </cell>
          <cell r="P619">
            <v>0</v>
          </cell>
        </row>
        <row r="620">
          <cell r="A620">
            <v>36526</v>
          </cell>
          <cell r="B620">
            <v>38078</v>
          </cell>
          <cell r="C620" t="str">
            <v>CPS. XVIII</v>
          </cell>
          <cell r="D620">
            <v>0.28049276317991639</v>
          </cell>
          <cell r="E620">
            <v>67.037770400000014</v>
          </cell>
          <cell r="F620">
            <v>1</v>
          </cell>
          <cell r="G620">
            <v>41.9</v>
          </cell>
          <cell r="H620">
            <v>41.9</v>
          </cell>
          <cell r="I620">
            <v>27.63316</v>
          </cell>
          <cell r="J620">
            <v>-956.41714425353609</v>
          </cell>
          <cell r="K620">
            <v>0</v>
          </cell>
          <cell r="L620">
            <v>0</v>
          </cell>
          <cell r="M620">
            <v>0</v>
          </cell>
          <cell r="N620">
            <v>2808.8825797600007</v>
          </cell>
          <cell r="O620">
            <v>0</v>
          </cell>
          <cell r="P620">
            <v>0</v>
          </cell>
        </row>
        <row r="621">
          <cell r="A621">
            <v>36526</v>
          </cell>
          <cell r="B621">
            <v>37895</v>
          </cell>
          <cell r="C621" t="str">
            <v>CPS II</v>
          </cell>
          <cell r="D621">
            <v>2.3113506138554221</v>
          </cell>
          <cell r="E621">
            <v>575.52630285000009</v>
          </cell>
          <cell r="F621">
            <v>1</v>
          </cell>
          <cell r="G621">
            <v>32.6</v>
          </cell>
          <cell r="H621">
            <v>32.6</v>
          </cell>
          <cell r="I621">
            <v>24.198852721451445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18762.157472910003</v>
          </cell>
          <cell r="O621">
            <v>0</v>
          </cell>
          <cell r="P621">
            <v>0</v>
          </cell>
        </row>
        <row r="622">
          <cell r="A622">
            <v>36526</v>
          </cell>
          <cell r="B622">
            <v>37926</v>
          </cell>
          <cell r="C622" t="str">
            <v>CPS II</v>
          </cell>
          <cell r="D622">
            <v>2.2457283770833323</v>
          </cell>
          <cell r="E622">
            <v>538.97481049999976</v>
          </cell>
          <cell r="F622">
            <v>1</v>
          </cell>
          <cell r="G622">
            <v>32.6</v>
          </cell>
          <cell r="H622">
            <v>32.6</v>
          </cell>
          <cell r="I622">
            <v>24.199000000000002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17570.578822299994</v>
          </cell>
          <cell r="O622">
            <v>0</v>
          </cell>
          <cell r="P622">
            <v>0</v>
          </cell>
        </row>
        <row r="623">
          <cell r="A623">
            <v>36526</v>
          </cell>
          <cell r="B623">
            <v>37956</v>
          </cell>
          <cell r="C623" t="str">
            <v>CPS II</v>
          </cell>
          <cell r="D623">
            <v>1.9928522205645165</v>
          </cell>
          <cell r="E623">
            <v>494.2273507000001</v>
          </cell>
          <cell r="F623">
            <v>1</v>
          </cell>
          <cell r="G623">
            <v>32.6</v>
          </cell>
          <cell r="H623">
            <v>32.6</v>
          </cell>
          <cell r="I623">
            <v>24.4132</v>
          </cell>
          <cell r="J623">
            <v>-4046.1404747107617</v>
          </cell>
          <cell r="K623">
            <v>0</v>
          </cell>
          <cell r="L623">
            <v>0</v>
          </cell>
          <cell r="M623">
            <v>0</v>
          </cell>
          <cell r="N623">
            <v>16111.811632820005</v>
          </cell>
          <cell r="O623">
            <v>0</v>
          </cell>
          <cell r="P623">
            <v>0</v>
          </cell>
        </row>
        <row r="624">
          <cell r="A624">
            <v>36526</v>
          </cell>
          <cell r="B624">
            <v>37987</v>
          </cell>
          <cell r="C624" t="str">
            <v>CPS II</v>
          </cell>
          <cell r="D624">
            <v>2.0646891419354843</v>
          </cell>
          <cell r="E624">
            <v>512.04290720000006</v>
          </cell>
          <cell r="F624">
            <v>1</v>
          </cell>
          <cell r="G624">
            <v>32.6</v>
          </cell>
          <cell r="H624">
            <v>32.6</v>
          </cell>
          <cell r="I624">
            <v>27.6736</v>
          </cell>
          <cell r="J624">
            <v>-2522.5281780300807</v>
          </cell>
          <cell r="K624">
            <v>0</v>
          </cell>
          <cell r="L624">
            <v>0</v>
          </cell>
          <cell r="M624">
            <v>0</v>
          </cell>
          <cell r="N624">
            <v>16692.598774720002</v>
          </cell>
          <cell r="O624">
            <v>0</v>
          </cell>
          <cell r="P624">
            <v>0</v>
          </cell>
        </row>
        <row r="625">
          <cell r="A625">
            <v>36526</v>
          </cell>
          <cell r="B625">
            <v>38018</v>
          </cell>
          <cell r="C625" t="str">
            <v>CPS II</v>
          </cell>
          <cell r="D625">
            <v>1.8665617146551718</v>
          </cell>
          <cell r="E625">
            <v>433.04231779999986</v>
          </cell>
          <cell r="F625">
            <v>1</v>
          </cell>
          <cell r="G625">
            <v>32.6</v>
          </cell>
          <cell r="H625">
            <v>32.6</v>
          </cell>
          <cell r="I625">
            <v>27.683000000000007</v>
          </cell>
          <cell r="J625">
            <v>-2129.2690766225969</v>
          </cell>
          <cell r="K625">
            <v>0</v>
          </cell>
          <cell r="L625">
            <v>0</v>
          </cell>
          <cell r="M625">
            <v>0</v>
          </cell>
          <cell r="N625">
            <v>14117.179560279996</v>
          </cell>
          <cell r="O625">
            <v>0</v>
          </cell>
          <cell r="P625">
            <v>0</v>
          </cell>
        </row>
        <row r="626">
          <cell r="A626">
            <v>36526</v>
          </cell>
          <cell r="B626">
            <v>38047</v>
          </cell>
          <cell r="C626" t="str">
            <v>CPS II</v>
          </cell>
          <cell r="D626">
            <v>1.6574773233870974</v>
          </cell>
          <cell r="E626">
            <v>411.05437620000015</v>
          </cell>
          <cell r="F626">
            <v>1</v>
          </cell>
          <cell r="G626">
            <v>32.6</v>
          </cell>
          <cell r="H626">
            <v>32.6</v>
          </cell>
          <cell r="I626">
            <v>26.867999999999995</v>
          </cell>
          <cell r="J626">
            <v>-2356.1636843784036</v>
          </cell>
          <cell r="K626">
            <v>0</v>
          </cell>
          <cell r="L626">
            <v>0</v>
          </cell>
          <cell r="M626">
            <v>0</v>
          </cell>
          <cell r="N626">
            <v>13400.372664120005</v>
          </cell>
          <cell r="O626">
            <v>0</v>
          </cell>
          <cell r="P626">
            <v>0</v>
          </cell>
        </row>
        <row r="627">
          <cell r="A627">
            <v>36526</v>
          </cell>
          <cell r="B627">
            <v>38078</v>
          </cell>
          <cell r="C627" t="str">
            <v>CPS II</v>
          </cell>
          <cell r="D627">
            <v>1.5249609987447692</v>
          </cell>
          <cell r="E627">
            <v>364.46567869999984</v>
          </cell>
          <cell r="F627">
            <v>1</v>
          </cell>
          <cell r="G627">
            <v>32.6</v>
          </cell>
          <cell r="H627">
            <v>32.6</v>
          </cell>
          <cell r="I627">
            <v>27.63316</v>
          </cell>
          <cell r="J627">
            <v>-1810.2427115943076</v>
          </cell>
          <cell r="K627">
            <v>0</v>
          </cell>
          <cell r="L627">
            <v>0</v>
          </cell>
          <cell r="M627">
            <v>0</v>
          </cell>
          <cell r="N627">
            <v>11881.581125619996</v>
          </cell>
          <cell r="O627">
            <v>0</v>
          </cell>
          <cell r="P627">
            <v>0</v>
          </cell>
        </row>
        <row r="628">
          <cell r="A628">
            <v>36526</v>
          </cell>
          <cell r="B628">
            <v>38108</v>
          </cell>
          <cell r="C628" t="str">
            <v>CPS II</v>
          </cell>
          <cell r="D628">
            <v>1.6598234391129032</v>
          </cell>
          <cell r="E628">
            <v>411.63621289999998</v>
          </cell>
          <cell r="F628">
            <v>1</v>
          </cell>
          <cell r="G628">
            <v>32.6</v>
          </cell>
          <cell r="H628">
            <v>32.6</v>
          </cell>
          <cell r="I628">
            <v>30.102160000000008</v>
          </cell>
          <cell r="J628">
            <v>-1028.2013980301331</v>
          </cell>
          <cell r="K628">
            <v>0</v>
          </cell>
          <cell r="L628">
            <v>0</v>
          </cell>
          <cell r="M628">
            <v>0</v>
          </cell>
          <cell r="N628">
            <v>13419.340540539999</v>
          </cell>
          <cell r="O628">
            <v>0</v>
          </cell>
          <cell r="P628">
            <v>0</v>
          </cell>
        </row>
        <row r="629">
          <cell r="A629">
            <v>36526</v>
          </cell>
          <cell r="B629">
            <v>38139</v>
          </cell>
          <cell r="C629" t="str">
            <v>CPS II</v>
          </cell>
          <cell r="D629">
            <v>2.2242240270833329</v>
          </cell>
          <cell r="E629">
            <v>533.81376649999993</v>
          </cell>
          <cell r="F629">
            <v>1</v>
          </cell>
          <cell r="G629">
            <v>32.6</v>
          </cell>
          <cell r="H629">
            <v>32.6</v>
          </cell>
          <cell r="I629">
            <v>30.068320000000003</v>
          </cell>
          <cell r="J629">
            <v>-1351.4456363727188</v>
          </cell>
          <cell r="K629">
            <v>0</v>
          </cell>
          <cell r="L629">
            <v>0</v>
          </cell>
          <cell r="M629">
            <v>0</v>
          </cell>
          <cell r="N629">
            <v>17402.328787899998</v>
          </cell>
          <cell r="O629">
            <v>0</v>
          </cell>
          <cell r="P629">
            <v>0</v>
          </cell>
        </row>
        <row r="630">
          <cell r="A630">
            <v>36526</v>
          </cell>
          <cell r="B630">
            <v>38169</v>
          </cell>
          <cell r="C630" t="str">
            <v>CPS II</v>
          </cell>
          <cell r="D630">
            <v>2.3961576016129036</v>
          </cell>
          <cell r="E630">
            <v>594.24708520000013</v>
          </cell>
          <cell r="F630">
            <v>1</v>
          </cell>
          <cell r="G630">
            <v>32.6</v>
          </cell>
          <cell r="H630">
            <v>32.6</v>
          </cell>
          <cell r="I630">
            <v>32.659479999999995</v>
          </cell>
          <cell r="J630">
            <v>35.345816627692166</v>
          </cell>
          <cell r="K630">
            <v>0</v>
          </cell>
          <cell r="L630">
            <v>0</v>
          </cell>
          <cell r="M630">
            <v>0</v>
          </cell>
          <cell r="N630">
            <v>19372.454977520007</v>
          </cell>
          <cell r="O630">
            <v>0</v>
          </cell>
          <cell r="P630">
            <v>0</v>
          </cell>
        </row>
        <row r="631">
          <cell r="A631">
            <v>36526</v>
          </cell>
          <cell r="B631">
            <v>38200</v>
          </cell>
          <cell r="C631" t="str">
            <v>CPS II</v>
          </cell>
          <cell r="D631">
            <v>2.6296604725806456</v>
          </cell>
          <cell r="E631">
            <v>652.15579720000017</v>
          </cell>
          <cell r="F631">
            <v>1</v>
          </cell>
          <cell r="G631">
            <v>32.6</v>
          </cell>
          <cell r="H631">
            <v>32.6</v>
          </cell>
          <cell r="I631">
            <v>32.627519999999997</v>
          </cell>
          <cell r="J631">
            <v>17.947327538941103</v>
          </cell>
          <cell r="K631">
            <v>0</v>
          </cell>
          <cell r="L631">
            <v>0</v>
          </cell>
          <cell r="M631">
            <v>0</v>
          </cell>
          <cell r="N631">
            <v>21260.278988720005</v>
          </cell>
          <cell r="O631">
            <v>0</v>
          </cell>
          <cell r="P631">
            <v>0</v>
          </cell>
        </row>
        <row r="632">
          <cell r="A632">
            <v>36526</v>
          </cell>
          <cell r="B632">
            <v>38231</v>
          </cell>
          <cell r="C632" t="str">
            <v>CPS II</v>
          </cell>
          <cell r="D632">
            <v>2.7625647708333347</v>
          </cell>
          <cell r="E632">
            <v>663.01554500000032</v>
          </cell>
          <cell r="F632">
            <v>1</v>
          </cell>
          <cell r="G632">
            <v>32.6</v>
          </cell>
          <cell r="H632">
            <v>32.6</v>
          </cell>
          <cell r="I632">
            <v>28.646319999999999</v>
          </cell>
          <cell r="J632">
            <v>-2621.3512999556028</v>
          </cell>
          <cell r="K632">
            <v>0</v>
          </cell>
          <cell r="L632">
            <v>0</v>
          </cell>
          <cell r="M632">
            <v>0</v>
          </cell>
          <cell r="N632">
            <v>21614.306767000013</v>
          </cell>
          <cell r="O632">
            <v>0</v>
          </cell>
          <cell r="P632">
            <v>0</v>
          </cell>
        </row>
        <row r="633">
          <cell r="A633">
            <v>36526</v>
          </cell>
          <cell r="B633">
            <v>38261</v>
          </cell>
          <cell r="C633" t="str">
            <v>CPS II</v>
          </cell>
          <cell r="D633">
            <v>2.3522766522088356</v>
          </cell>
          <cell r="E633">
            <v>585.71688640000002</v>
          </cell>
          <cell r="F633">
            <v>1</v>
          </cell>
          <cell r="G633">
            <v>32.6</v>
          </cell>
          <cell r="H633">
            <v>32.6</v>
          </cell>
          <cell r="I633">
            <v>27.14256</v>
          </cell>
          <cell r="J633">
            <v>-3196.5147645148172</v>
          </cell>
          <cell r="K633">
            <v>0</v>
          </cell>
          <cell r="L633">
            <v>0</v>
          </cell>
          <cell r="M633">
            <v>0</v>
          </cell>
          <cell r="N633">
            <v>19094.37049664</v>
          </cell>
          <cell r="O633">
            <v>0</v>
          </cell>
          <cell r="P633">
            <v>0</v>
          </cell>
        </row>
        <row r="634">
          <cell r="A634">
            <v>36526</v>
          </cell>
          <cell r="B634">
            <v>38292</v>
          </cell>
          <cell r="C634" t="str">
            <v>CPS II</v>
          </cell>
          <cell r="D634">
            <v>2.2287321433333318</v>
          </cell>
          <cell r="E634">
            <v>534.89571439999963</v>
          </cell>
          <cell r="F634">
            <v>1</v>
          </cell>
          <cell r="G634">
            <v>32.6</v>
          </cell>
          <cell r="H634">
            <v>32.6</v>
          </cell>
          <cell r="I634">
            <v>26.8568</v>
          </cell>
          <cell r="J634">
            <v>-3072.0130669420787</v>
          </cell>
          <cell r="K634">
            <v>0</v>
          </cell>
          <cell r="L634">
            <v>0</v>
          </cell>
          <cell r="M634">
            <v>0</v>
          </cell>
          <cell r="N634">
            <v>17437.60028943999</v>
          </cell>
          <cell r="O634">
            <v>0</v>
          </cell>
          <cell r="P634">
            <v>0</v>
          </cell>
        </row>
        <row r="635">
          <cell r="A635">
            <v>36526</v>
          </cell>
          <cell r="B635">
            <v>38322</v>
          </cell>
          <cell r="C635" t="str">
            <v>CPS II</v>
          </cell>
          <cell r="D635">
            <v>1.9759409399193535</v>
          </cell>
          <cell r="E635">
            <v>490.03335309999966</v>
          </cell>
          <cell r="F635">
            <v>1</v>
          </cell>
          <cell r="G635">
            <v>32.6</v>
          </cell>
          <cell r="H635">
            <v>32.6</v>
          </cell>
          <cell r="I635">
            <v>26.546600000000002</v>
          </cell>
          <cell r="J635">
            <v>-2966.3678996555377</v>
          </cell>
          <cell r="K635">
            <v>0</v>
          </cell>
          <cell r="L635">
            <v>0</v>
          </cell>
          <cell r="M635">
            <v>0</v>
          </cell>
          <cell r="N635">
            <v>15975.08731105999</v>
          </cell>
          <cell r="O635">
            <v>0</v>
          </cell>
          <cell r="P635">
            <v>0</v>
          </cell>
        </row>
        <row r="639">
          <cell r="A639" t="str">
            <v>Trade Date</v>
          </cell>
          <cell r="B639" t="str">
            <v>Month</v>
          </cell>
          <cell r="C639" t="str">
            <v>Counterparty</v>
          </cell>
          <cell r="D639" t="str">
            <v>Quantity</v>
          </cell>
          <cell r="E639" t="str">
            <v>MWh</v>
          </cell>
          <cell r="F639" t="str">
            <v>Multiple</v>
          </cell>
          <cell r="G639" t="str">
            <v>Underlying</v>
          </cell>
          <cell r="H639" t="str">
            <v>Contract Price</v>
          </cell>
          <cell r="I639" t="str">
            <v>Market Price</v>
          </cell>
          <cell r="J639" t="str">
            <v>MTM</v>
          </cell>
          <cell r="K639" t="str">
            <v>NYMEX NG Exposure</v>
          </cell>
          <cell r="L639" t="str">
            <v>GD HH NG Exposure</v>
          </cell>
          <cell r="M639" t="str">
            <v>GD HSC NG Exposure</v>
          </cell>
          <cell r="N639" t="str">
            <v>Settlement</v>
          </cell>
        </row>
        <row r="640">
          <cell r="A640">
            <v>36526</v>
          </cell>
          <cell r="B640">
            <v>37956</v>
          </cell>
          <cell r="D640">
            <v>0</v>
          </cell>
          <cell r="E640">
            <v>0</v>
          </cell>
          <cell r="F640">
            <v>8.5</v>
          </cell>
          <cell r="G640">
            <v>4.8600000000000003</v>
          </cell>
          <cell r="H640">
            <v>41.31</v>
          </cell>
          <cell r="I640">
            <v>39.375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>
            <v>36526</v>
          </cell>
          <cell r="B641">
            <v>37895</v>
          </cell>
          <cell r="D641">
            <v>0</v>
          </cell>
          <cell r="E641">
            <v>0</v>
          </cell>
          <cell r="F641">
            <v>9.6</v>
          </cell>
          <cell r="G641">
            <v>4.43</v>
          </cell>
          <cell r="H641">
            <v>42.527999999999999</v>
          </cell>
          <cell r="I641">
            <v>38.625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>
            <v>36526</v>
          </cell>
          <cell r="B642">
            <v>37895</v>
          </cell>
          <cell r="D642">
            <v>0</v>
          </cell>
          <cell r="E642">
            <v>0</v>
          </cell>
          <cell r="F642">
            <v>9.9</v>
          </cell>
          <cell r="G642">
            <v>4.43</v>
          </cell>
          <cell r="H642">
            <v>43.856999999999999</v>
          </cell>
          <cell r="I642">
            <v>38.625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5">
          <cell r="A645" t="str">
            <v>Trade Date</v>
          </cell>
          <cell r="B645" t="str">
            <v>Month</v>
          </cell>
          <cell r="C645" t="str">
            <v>Counterparty</v>
          </cell>
          <cell r="D645" t="str">
            <v>Quantity</v>
          </cell>
          <cell r="E645" t="str">
            <v>MWh</v>
          </cell>
          <cell r="F645" t="str">
            <v>Multiple</v>
          </cell>
          <cell r="G645" t="str">
            <v>Underlying</v>
          </cell>
          <cell r="H645" t="str">
            <v>Contract Price</v>
          </cell>
          <cell r="I645" t="str">
            <v>Market Price</v>
          </cell>
          <cell r="J645" t="str">
            <v>MTM</v>
          </cell>
          <cell r="K645" t="str">
            <v>NYMEX NG Exposure</v>
          </cell>
          <cell r="L645" t="str">
            <v>GD HH NG Exposure</v>
          </cell>
          <cell r="M645" t="str">
            <v>GD HSC NG Exposure</v>
          </cell>
          <cell r="N645" t="str">
            <v>Settlement</v>
          </cell>
        </row>
        <row r="646">
          <cell r="A646">
            <v>36526</v>
          </cell>
          <cell r="B646">
            <v>37895</v>
          </cell>
          <cell r="D646">
            <v>0</v>
          </cell>
          <cell r="E646">
            <v>0</v>
          </cell>
          <cell r="F646">
            <v>8</v>
          </cell>
          <cell r="G646">
            <v>4.43</v>
          </cell>
          <cell r="H646">
            <v>35.44</v>
          </cell>
          <cell r="I646">
            <v>33.549999999999997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>
            <v>36526</v>
          </cell>
          <cell r="B647">
            <v>37895</v>
          </cell>
          <cell r="D647">
            <v>0</v>
          </cell>
          <cell r="E647">
            <v>0</v>
          </cell>
          <cell r="F647">
            <v>8</v>
          </cell>
          <cell r="G647">
            <v>4.43</v>
          </cell>
          <cell r="H647">
            <v>35.44</v>
          </cell>
          <cell r="I647">
            <v>33.549999999999997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>
            <v>36526</v>
          </cell>
          <cell r="B648">
            <v>37895</v>
          </cell>
          <cell r="D648">
            <v>0</v>
          </cell>
          <cell r="E648">
            <v>0</v>
          </cell>
          <cell r="F648">
            <v>7.86</v>
          </cell>
          <cell r="G648">
            <v>4.43</v>
          </cell>
          <cell r="H648">
            <v>34.819800000000001</v>
          </cell>
          <cell r="I648">
            <v>33.549999999999997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51">
          <cell r="A651" t="str">
            <v>Trade Date</v>
          </cell>
          <cell r="B651" t="str">
            <v>Month</v>
          </cell>
          <cell r="C651" t="str">
            <v>Counterparty</v>
          </cell>
          <cell r="D651" t="str">
            <v>Quantity</v>
          </cell>
          <cell r="E651" t="str">
            <v>MWh</v>
          </cell>
          <cell r="F651" t="str">
            <v>Multiple</v>
          </cell>
          <cell r="G651" t="str">
            <v>Underlying</v>
          </cell>
          <cell r="H651" t="str">
            <v>Contract Price</v>
          </cell>
          <cell r="I651" t="str">
            <v>Market Price</v>
          </cell>
          <cell r="J651" t="str">
            <v>MTM</v>
          </cell>
          <cell r="K651" t="str">
            <v>NYMEX NG Exposure</v>
          </cell>
          <cell r="L651" t="str">
            <v>GD HH NG Exposure</v>
          </cell>
          <cell r="M651" t="str">
            <v>GD HSC NG Exposure</v>
          </cell>
          <cell r="N651" t="str">
            <v>Settlement</v>
          </cell>
        </row>
        <row r="652">
          <cell r="A652">
            <v>36526</v>
          </cell>
          <cell r="B652">
            <v>37895</v>
          </cell>
          <cell r="D652">
            <v>0</v>
          </cell>
          <cell r="E652">
            <v>0</v>
          </cell>
          <cell r="F652">
            <v>8</v>
          </cell>
          <cell r="G652">
            <v>4.43</v>
          </cell>
          <cell r="H652">
            <v>35.44</v>
          </cell>
          <cell r="I652">
            <v>24.198852721451445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>
            <v>36526</v>
          </cell>
          <cell r="B653">
            <v>37926</v>
          </cell>
          <cell r="D653">
            <v>0</v>
          </cell>
          <cell r="E653">
            <v>0</v>
          </cell>
          <cell r="F653">
            <v>8</v>
          </cell>
          <cell r="G653">
            <v>4.4859999999999998</v>
          </cell>
          <cell r="H653">
            <v>35.887999999999998</v>
          </cell>
          <cell r="I653">
            <v>24.199000000000002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>
            <v>36526</v>
          </cell>
          <cell r="B654">
            <v>37895</v>
          </cell>
          <cell r="D654">
            <v>0</v>
          </cell>
          <cell r="E654">
            <v>0</v>
          </cell>
          <cell r="F654">
            <v>7.86</v>
          </cell>
          <cell r="G654">
            <v>4.43</v>
          </cell>
          <cell r="H654">
            <v>34.819800000000001</v>
          </cell>
          <cell r="I654">
            <v>24.198852721451445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7">
          <cell r="A657" t="str">
            <v>Trade Date</v>
          </cell>
          <cell r="B657" t="str">
            <v>Month</v>
          </cell>
          <cell r="C657" t="str">
            <v>Counterparty</v>
          </cell>
          <cell r="D657" t="str">
            <v>Quantity</v>
          </cell>
          <cell r="E657" t="str">
            <v>MWh</v>
          </cell>
          <cell r="F657" t="str">
            <v>Multiple</v>
          </cell>
          <cell r="G657" t="str">
            <v>Underlying</v>
          </cell>
          <cell r="H657" t="str">
            <v>Contract Price</v>
          </cell>
          <cell r="I657" t="str">
            <v>Market Price</v>
          </cell>
          <cell r="J657" t="str">
            <v>MTM</v>
          </cell>
          <cell r="K657" t="str">
            <v>NYMEX NG Exposure</v>
          </cell>
          <cell r="L657" t="str">
            <v>GD HH NG Exposure</v>
          </cell>
          <cell r="M657" t="str">
            <v>GD HSC NG Exposure</v>
          </cell>
          <cell r="N657" t="str">
            <v>Settlement</v>
          </cell>
        </row>
        <row r="658">
          <cell r="A658">
            <v>37922</v>
          </cell>
          <cell r="B658">
            <v>38231</v>
          </cell>
          <cell r="D658">
            <v>0</v>
          </cell>
          <cell r="E658">
            <v>0</v>
          </cell>
          <cell r="F658">
            <v>1</v>
          </cell>
          <cell r="G658">
            <v>34.46</v>
          </cell>
          <cell r="H658">
            <v>34.46</v>
          </cell>
          <cell r="I658">
            <v>44.66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>
            <v>37922</v>
          </cell>
          <cell r="B659">
            <v>38231</v>
          </cell>
          <cell r="D659">
            <v>0</v>
          </cell>
          <cell r="E659">
            <v>0</v>
          </cell>
          <cell r="F659">
            <v>1</v>
          </cell>
          <cell r="G659">
            <v>34.46</v>
          </cell>
          <cell r="H659">
            <v>34.46</v>
          </cell>
          <cell r="I659">
            <v>44.66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>
            <v>37922</v>
          </cell>
          <cell r="B660">
            <v>38231</v>
          </cell>
          <cell r="D660">
            <v>0</v>
          </cell>
          <cell r="E660">
            <v>0</v>
          </cell>
          <cell r="F660">
            <v>1</v>
          </cell>
          <cell r="G660">
            <v>34.46</v>
          </cell>
          <cell r="H660">
            <v>34.46</v>
          </cell>
          <cell r="I660">
            <v>44.66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3">
          <cell r="A663" t="str">
            <v>Trade Date</v>
          </cell>
          <cell r="B663" t="str">
            <v>Month</v>
          </cell>
          <cell r="C663" t="str">
            <v>Counterparty</v>
          </cell>
          <cell r="D663" t="str">
            <v>Quantity</v>
          </cell>
          <cell r="E663" t="str">
            <v>MWh</v>
          </cell>
          <cell r="F663" t="str">
            <v>Multiple</v>
          </cell>
          <cell r="G663" t="str">
            <v>Underlying</v>
          </cell>
          <cell r="H663" t="str">
            <v>Contract Price</v>
          </cell>
          <cell r="I663" t="str">
            <v>Market Price</v>
          </cell>
          <cell r="J663" t="str">
            <v>MTM</v>
          </cell>
          <cell r="K663" t="str">
            <v>NYMEX NG Exposure</v>
          </cell>
          <cell r="L663" t="str">
            <v>GD HH NG Exposure</v>
          </cell>
          <cell r="M663" t="str">
            <v>GD HSC NG Exposure</v>
          </cell>
          <cell r="N663" t="str">
            <v>Settlement</v>
          </cell>
        </row>
        <row r="664">
          <cell r="A664">
            <v>37922</v>
          </cell>
          <cell r="B664">
            <v>38322</v>
          </cell>
          <cell r="D664">
            <v>0</v>
          </cell>
          <cell r="E664">
            <v>0</v>
          </cell>
          <cell r="F664">
            <v>1</v>
          </cell>
          <cell r="G664">
            <v>34.46</v>
          </cell>
          <cell r="H664">
            <v>34.46</v>
          </cell>
          <cell r="I664">
            <v>37.9176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>
            <v>37922</v>
          </cell>
          <cell r="B665">
            <v>38322</v>
          </cell>
          <cell r="D665">
            <v>0</v>
          </cell>
          <cell r="E665">
            <v>0</v>
          </cell>
          <cell r="F665">
            <v>1</v>
          </cell>
          <cell r="G665">
            <v>34.46</v>
          </cell>
          <cell r="H665">
            <v>34.46</v>
          </cell>
          <cell r="I665">
            <v>37.9176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>
            <v>37922</v>
          </cell>
          <cell r="B666">
            <v>38322</v>
          </cell>
          <cell r="D666">
            <v>0</v>
          </cell>
          <cell r="E666">
            <v>0</v>
          </cell>
          <cell r="F666">
            <v>1</v>
          </cell>
          <cell r="G666">
            <v>34.46</v>
          </cell>
          <cell r="H666">
            <v>34.46</v>
          </cell>
          <cell r="I666">
            <v>37.9176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9">
          <cell r="A669" t="str">
            <v>Trade Date</v>
          </cell>
          <cell r="B669" t="str">
            <v>Month</v>
          </cell>
          <cell r="C669" t="str">
            <v>Counterparty</v>
          </cell>
          <cell r="D669" t="str">
            <v>Quantity</v>
          </cell>
          <cell r="E669" t="str">
            <v>MWh</v>
          </cell>
          <cell r="F669" t="str">
            <v>Multiple</v>
          </cell>
          <cell r="G669" t="str">
            <v>Underlying</v>
          </cell>
          <cell r="H669" t="str">
            <v>Contract Price</v>
          </cell>
          <cell r="I669" t="str">
            <v>Market Price</v>
          </cell>
          <cell r="J669" t="str">
            <v>MTM</v>
          </cell>
          <cell r="K669" t="str">
            <v>NYMEX NG Exposure</v>
          </cell>
          <cell r="L669" t="str">
            <v>GD HH NG Exposure</v>
          </cell>
          <cell r="M669" t="str">
            <v>GD HSC NG Exposure</v>
          </cell>
          <cell r="N669" t="str">
            <v>Settlement</v>
          </cell>
        </row>
        <row r="670">
          <cell r="A670">
            <v>37922</v>
          </cell>
          <cell r="B670">
            <v>38322</v>
          </cell>
          <cell r="D670">
            <v>0</v>
          </cell>
          <cell r="E670">
            <v>0</v>
          </cell>
          <cell r="F670">
            <v>1</v>
          </cell>
          <cell r="G670">
            <v>34.46</v>
          </cell>
          <cell r="H670">
            <v>34.46</v>
          </cell>
          <cell r="I670">
            <v>26.546600000000002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>
            <v>37922</v>
          </cell>
          <cell r="B671">
            <v>38322</v>
          </cell>
          <cell r="D671">
            <v>0</v>
          </cell>
          <cell r="E671">
            <v>0</v>
          </cell>
          <cell r="F671">
            <v>1</v>
          </cell>
          <cell r="G671">
            <v>34.46</v>
          </cell>
          <cell r="H671">
            <v>34.46</v>
          </cell>
          <cell r="I671">
            <v>26.546600000000002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>
            <v>37922</v>
          </cell>
          <cell r="B672">
            <v>38322</v>
          </cell>
          <cell r="D672">
            <v>0</v>
          </cell>
          <cell r="E672">
            <v>0</v>
          </cell>
          <cell r="F672">
            <v>1</v>
          </cell>
          <cell r="G672">
            <v>34.46</v>
          </cell>
          <cell r="H672">
            <v>34.46</v>
          </cell>
          <cell r="I672">
            <v>26.546600000000002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7">
          <cell r="A677" t="str">
            <v>Trade Date</v>
          </cell>
          <cell r="B677" t="str">
            <v>Month</v>
          </cell>
          <cell r="C677" t="str">
            <v>Counterparty</v>
          </cell>
          <cell r="D677" t="str">
            <v>Quantity</v>
          </cell>
          <cell r="E677" t="str">
            <v>MWh</v>
          </cell>
          <cell r="F677" t="str">
            <v>Multiple</v>
          </cell>
          <cell r="G677" t="str">
            <v>Underlying</v>
          </cell>
          <cell r="H677" t="str">
            <v>Contract Price</v>
          </cell>
          <cell r="I677" t="str">
            <v>Market Price</v>
          </cell>
          <cell r="J677" t="str">
            <v>MTM</v>
          </cell>
          <cell r="K677" t="str">
            <v>NYMEX NG Exposure</v>
          </cell>
          <cell r="L677" t="str">
            <v>GD HH NG Exposure</v>
          </cell>
          <cell r="M677" t="str">
            <v>GD HSC NG Exposure</v>
          </cell>
          <cell r="N677" t="str">
            <v>Settlement</v>
          </cell>
        </row>
        <row r="678">
          <cell r="A678">
            <v>36526</v>
          </cell>
          <cell r="B678">
            <v>37895</v>
          </cell>
          <cell r="C678" t="str">
            <v>BP</v>
          </cell>
          <cell r="D678">
            <v>30</v>
          </cell>
          <cell r="E678">
            <v>11040</v>
          </cell>
          <cell r="F678">
            <v>8</v>
          </cell>
          <cell r="G678">
            <v>4.43</v>
          </cell>
          <cell r="H678">
            <v>35.44</v>
          </cell>
          <cell r="I678">
            <v>38.625</v>
          </cell>
          <cell r="J678">
            <v>0</v>
          </cell>
          <cell r="K678">
            <v>-8.8320000000000007</v>
          </cell>
          <cell r="L678">
            <v>0</v>
          </cell>
          <cell r="M678">
            <v>0</v>
          </cell>
          <cell r="N678">
            <v>391257.59999999998</v>
          </cell>
        </row>
        <row r="679">
          <cell r="A679">
            <v>36526</v>
          </cell>
          <cell r="B679">
            <v>37895</v>
          </cell>
          <cell r="C679" t="str">
            <v>BP</v>
          </cell>
          <cell r="D679">
            <v>40</v>
          </cell>
          <cell r="E679">
            <v>14720</v>
          </cell>
          <cell r="F679">
            <v>9.6</v>
          </cell>
          <cell r="G679">
            <v>4.43</v>
          </cell>
          <cell r="H679">
            <v>42.527999999999999</v>
          </cell>
          <cell r="I679">
            <v>38.625</v>
          </cell>
          <cell r="J679">
            <v>0</v>
          </cell>
          <cell r="K679">
            <v>-14.1312</v>
          </cell>
          <cell r="L679">
            <v>0</v>
          </cell>
          <cell r="M679">
            <v>0</v>
          </cell>
          <cell r="N679">
            <v>626012.16000000003</v>
          </cell>
        </row>
        <row r="680">
          <cell r="A680">
            <v>36526</v>
          </cell>
          <cell r="B680">
            <v>37895</v>
          </cell>
          <cell r="C680" t="str">
            <v>Coral</v>
          </cell>
          <cell r="D680">
            <v>50</v>
          </cell>
          <cell r="E680">
            <v>18400</v>
          </cell>
          <cell r="F680">
            <v>9.9</v>
          </cell>
          <cell r="G680">
            <v>4.4349999999999996</v>
          </cell>
          <cell r="H680">
            <v>43.906500000000001</v>
          </cell>
          <cell r="I680">
            <v>38.625</v>
          </cell>
          <cell r="J680">
            <v>0</v>
          </cell>
          <cell r="K680">
            <v>-18.216000000000001</v>
          </cell>
          <cell r="L680">
            <v>0</v>
          </cell>
          <cell r="M680">
            <v>0</v>
          </cell>
          <cell r="N680">
            <v>807879.6</v>
          </cell>
        </row>
        <row r="681">
          <cell r="A681">
            <v>36526</v>
          </cell>
          <cell r="B681">
            <v>37895</v>
          </cell>
          <cell r="C681" t="str">
            <v>Coral</v>
          </cell>
          <cell r="D681">
            <v>50</v>
          </cell>
          <cell r="E681">
            <v>18400</v>
          </cell>
          <cell r="F681">
            <v>10.199999999999999</v>
          </cell>
          <cell r="G681">
            <v>4.4349999999999996</v>
          </cell>
          <cell r="H681">
            <v>45.236999999999995</v>
          </cell>
          <cell r="I681">
            <v>38.625</v>
          </cell>
          <cell r="J681">
            <v>0</v>
          </cell>
          <cell r="K681">
            <v>-18.768000000000001</v>
          </cell>
          <cell r="L681">
            <v>0</v>
          </cell>
          <cell r="M681">
            <v>0</v>
          </cell>
          <cell r="N681">
            <v>832360.79999999993</v>
          </cell>
        </row>
        <row r="682">
          <cell r="A682">
            <v>36526</v>
          </cell>
          <cell r="B682">
            <v>37895</v>
          </cell>
          <cell r="C682" t="str">
            <v>Coral</v>
          </cell>
          <cell r="D682">
            <v>20</v>
          </cell>
          <cell r="E682">
            <v>7360</v>
          </cell>
          <cell r="F682">
            <v>8</v>
          </cell>
          <cell r="G682">
            <v>4.4349999999999996</v>
          </cell>
          <cell r="H682">
            <v>35.479999999999997</v>
          </cell>
          <cell r="I682">
            <v>38.625</v>
          </cell>
          <cell r="J682">
            <v>0</v>
          </cell>
          <cell r="K682">
            <v>-5.8879999999999999</v>
          </cell>
          <cell r="L682">
            <v>0</v>
          </cell>
          <cell r="M682">
            <v>0</v>
          </cell>
          <cell r="N682">
            <v>261132.79999999999</v>
          </cell>
        </row>
        <row r="683">
          <cell r="A683">
            <v>36526</v>
          </cell>
          <cell r="B683">
            <v>37895</v>
          </cell>
          <cell r="C683" t="str">
            <v>CPS N XXIII</v>
          </cell>
          <cell r="D683">
            <v>50</v>
          </cell>
          <cell r="E683">
            <v>18400</v>
          </cell>
          <cell r="F683">
            <v>7.86</v>
          </cell>
          <cell r="G683">
            <v>4.43</v>
          </cell>
          <cell r="H683">
            <v>34.819800000000001</v>
          </cell>
          <cell r="I683">
            <v>38.625</v>
          </cell>
          <cell r="J683">
            <v>0</v>
          </cell>
          <cell r="K683">
            <v>0</v>
          </cell>
          <cell r="L683">
            <v>0</v>
          </cell>
          <cell r="M683">
            <v>-14.462400000000001</v>
          </cell>
          <cell r="N683">
            <v>640684.32000000007</v>
          </cell>
        </row>
        <row r="684">
          <cell r="A684">
            <v>36526</v>
          </cell>
          <cell r="B684">
            <v>37926</v>
          </cell>
          <cell r="C684" t="str">
            <v>CPS N XXIII</v>
          </cell>
          <cell r="D684">
            <v>50</v>
          </cell>
          <cell r="E684">
            <v>15200</v>
          </cell>
          <cell r="F684">
            <v>7.86</v>
          </cell>
          <cell r="G684">
            <v>4.4859999999999998</v>
          </cell>
          <cell r="H684">
            <v>35.25996</v>
          </cell>
          <cell r="I684">
            <v>39.125</v>
          </cell>
          <cell r="J684">
            <v>0</v>
          </cell>
          <cell r="K684">
            <v>0</v>
          </cell>
          <cell r="L684">
            <v>0</v>
          </cell>
          <cell r="M684">
            <v>-11.9472</v>
          </cell>
          <cell r="N684">
            <v>535951.39199999999</v>
          </cell>
        </row>
        <row r="685">
          <cell r="A685">
            <v>36526</v>
          </cell>
          <cell r="B685">
            <v>37956</v>
          </cell>
          <cell r="C685" t="str">
            <v>CPS N XXIII</v>
          </cell>
          <cell r="D685">
            <v>50</v>
          </cell>
          <cell r="E685">
            <v>17600</v>
          </cell>
          <cell r="F685">
            <v>7.86</v>
          </cell>
          <cell r="G685">
            <v>4.8600000000000003</v>
          </cell>
          <cell r="H685">
            <v>38.199600000000004</v>
          </cell>
          <cell r="I685">
            <v>39.375</v>
          </cell>
          <cell r="J685">
            <v>20687.039999999935</v>
          </cell>
          <cell r="K685">
            <v>0</v>
          </cell>
          <cell r="L685">
            <v>0</v>
          </cell>
          <cell r="M685">
            <v>-13.833600000000001</v>
          </cell>
          <cell r="N685">
            <v>672312.96000000008</v>
          </cell>
        </row>
        <row r="686">
          <cell r="A686">
            <v>36526</v>
          </cell>
          <cell r="B686">
            <v>37926</v>
          </cell>
          <cell r="C686" t="str">
            <v>CPS Coral</v>
          </cell>
          <cell r="D686">
            <v>20</v>
          </cell>
          <cell r="E686">
            <v>6080</v>
          </cell>
          <cell r="F686">
            <v>8</v>
          </cell>
          <cell r="G686">
            <v>4.4909999999999997</v>
          </cell>
          <cell r="H686">
            <v>35.927999999999997</v>
          </cell>
          <cell r="I686">
            <v>39.125</v>
          </cell>
          <cell r="J686">
            <v>0</v>
          </cell>
          <cell r="K686">
            <v>-4.8639999999999999</v>
          </cell>
          <cell r="L686">
            <v>0</v>
          </cell>
          <cell r="M686">
            <v>0</v>
          </cell>
          <cell r="N686">
            <v>218442.23999999999</v>
          </cell>
        </row>
        <row r="687">
          <cell r="A687">
            <v>36526</v>
          </cell>
          <cell r="B687">
            <v>37956</v>
          </cell>
          <cell r="C687" t="str">
            <v>CPS Coral</v>
          </cell>
          <cell r="D687">
            <v>20</v>
          </cell>
          <cell r="E687">
            <v>7040</v>
          </cell>
          <cell r="F687">
            <v>8</v>
          </cell>
          <cell r="G687">
            <v>4.8650000000000002</v>
          </cell>
          <cell r="H687">
            <v>38.92</v>
          </cell>
          <cell r="I687">
            <v>39.375</v>
          </cell>
          <cell r="J687">
            <v>3203.199999999988</v>
          </cell>
          <cell r="K687">
            <v>-5.6319999999999997</v>
          </cell>
          <cell r="L687">
            <v>0</v>
          </cell>
          <cell r="M687">
            <v>0</v>
          </cell>
          <cell r="N687">
            <v>273996.79999999999</v>
          </cell>
        </row>
        <row r="688">
          <cell r="A688">
            <v>36526</v>
          </cell>
          <cell r="B688">
            <v>37926</v>
          </cell>
          <cell r="C688" t="str">
            <v>CPS Coral</v>
          </cell>
          <cell r="D688">
            <v>50</v>
          </cell>
          <cell r="E688">
            <v>15200</v>
          </cell>
          <cell r="F688">
            <v>10.199999999999999</v>
          </cell>
          <cell r="G688">
            <v>4.4909999999999997</v>
          </cell>
          <cell r="H688">
            <v>45.808199999999992</v>
          </cell>
          <cell r="I688">
            <v>39.125</v>
          </cell>
          <cell r="J688">
            <v>0</v>
          </cell>
          <cell r="K688">
            <v>-15.504</v>
          </cell>
          <cell r="L688">
            <v>0</v>
          </cell>
          <cell r="M688">
            <v>0</v>
          </cell>
          <cell r="N688">
            <v>696284.6399999999</v>
          </cell>
        </row>
        <row r="689">
          <cell r="A689">
            <v>36526</v>
          </cell>
          <cell r="B689">
            <v>37956</v>
          </cell>
          <cell r="C689" t="str">
            <v>CPS Coral</v>
          </cell>
          <cell r="D689">
            <v>50</v>
          </cell>
          <cell r="E689">
            <v>17600</v>
          </cell>
          <cell r="F689">
            <v>10.199999999999999</v>
          </cell>
          <cell r="G689">
            <v>4.8650000000000002</v>
          </cell>
          <cell r="H689">
            <v>49.622999999999998</v>
          </cell>
          <cell r="I689">
            <v>39.375</v>
          </cell>
          <cell r="J689">
            <v>-180364.79999999996</v>
          </cell>
          <cell r="K689">
            <v>-17.952000000000002</v>
          </cell>
          <cell r="L689">
            <v>0</v>
          </cell>
          <cell r="M689">
            <v>0</v>
          </cell>
          <cell r="N689">
            <v>873364.79999999993</v>
          </cell>
        </row>
        <row r="690">
          <cell r="A690">
            <v>36526</v>
          </cell>
          <cell r="B690">
            <v>37926</v>
          </cell>
          <cell r="C690" t="str">
            <v>CPS Coral</v>
          </cell>
          <cell r="D690">
            <v>50</v>
          </cell>
          <cell r="E690">
            <v>15200</v>
          </cell>
          <cell r="F690">
            <v>9.9</v>
          </cell>
          <cell r="G690">
            <v>4.4909999999999997</v>
          </cell>
          <cell r="H690">
            <v>44.460899999999995</v>
          </cell>
          <cell r="I690">
            <v>39.125</v>
          </cell>
          <cell r="J690">
            <v>0</v>
          </cell>
          <cell r="K690">
            <v>-15.048</v>
          </cell>
          <cell r="L690">
            <v>0</v>
          </cell>
          <cell r="M690">
            <v>0</v>
          </cell>
          <cell r="N690">
            <v>675805.67999999993</v>
          </cell>
        </row>
        <row r="691">
          <cell r="A691">
            <v>36526</v>
          </cell>
          <cell r="B691">
            <v>37956</v>
          </cell>
          <cell r="C691" t="str">
            <v>CPS Coral</v>
          </cell>
          <cell r="D691">
            <v>50</v>
          </cell>
          <cell r="E691">
            <v>17600</v>
          </cell>
          <cell r="F691">
            <v>9.9</v>
          </cell>
          <cell r="G691">
            <v>4.8650000000000002</v>
          </cell>
          <cell r="H691">
            <v>48.163500000000006</v>
          </cell>
          <cell r="I691">
            <v>39.375</v>
          </cell>
          <cell r="J691">
            <v>-154677.60000000012</v>
          </cell>
          <cell r="K691">
            <v>-17.423999999999999</v>
          </cell>
          <cell r="L691">
            <v>0</v>
          </cell>
          <cell r="M691">
            <v>0</v>
          </cell>
          <cell r="N691">
            <v>847677.60000000009</v>
          </cell>
        </row>
        <row r="692">
          <cell r="A692">
            <v>36526</v>
          </cell>
          <cell r="B692">
            <v>37987</v>
          </cell>
          <cell r="C692" t="str">
            <v>CPS Coral</v>
          </cell>
          <cell r="D692">
            <v>50</v>
          </cell>
          <cell r="E692">
            <v>16800</v>
          </cell>
          <cell r="F692">
            <v>9.9</v>
          </cell>
          <cell r="G692">
            <v>5.2880000000000003</v>
          </cell>
          <cell r="H692">
            <v>52.351200000000006</v>
          </cell>
          <cell r="I692">
            <v>43.509999999999991</v>
          </cell>
          <cell r="J692">
            <v>-148532.16000000024</v>
          </cell>
          <cell r="K692">
            <v>-16.632000000000001</v>
          </cell>
          <cell r="L692">
            <v>0</v>
          </cell>
          <cell r="M692">
            <v>0</v>
          </cell>
          <cell r="N692">
            <v>879500.16000000015</v>
          </cell>
        </row>
        <row r="693">
          <cell r="A693">
            <v>36526</v>
          </cell>
          <cell r="B693">
            <v>38018</v>
          </cell>
          <cell r="C693" t="str">
            <v>CPS Coral</v>
          </cell>
          <cell r="D693">
            <v>50</v>
          </cell>
          <cell r="E693">
            <v>16000</v>
          </cell>
          <cell r="F693">
            <v>9.9</v>
          </cell>
          <cell r="G693">
            <v>5.2829999999999995</v>
          </cell>
          <cell r="H693">
            <v>52.301699999999997</v>
          </cell>
          <cell r="I693">
            <v>43.510000000000005</v>
          </cell>
          <cell r="J693">
            <v>-140667.19999999987</v>
          </cell>
          <cell r="K693">
            <v>-15.84</v>
          </cell>
          <cell r="L693">
            <v>0</v>
          </cell>
          <cell r="M693">
            <v>0</v>
          </cell>
          <cell r="N693">
            <v>836827.2</v>
          </cell>
        </row>
        <row r="694">
          <cell r="A694">
            <v>36526</v>
          </cell>
          <cell r="B694">
            <v>38047</v>
          </cell>
          <cell r="C694" t="str">
            <v>CPS Coral</v>
          </cell>
          <cell r="D694">
            <v>50</v>
          </cell>
          <cell r="E694">
            <v>18400</v>
          </cell>
          <cell r="F694">
            <v>9.9</v>
          </cell>
          <cell r="G694">
            <v>5.1479999999999997</v>
          </cell>
          <cell r="H694">
            <v>50.965199999999996</v>
          </cell>
          <cell r="I694">
            <v>43.410000000000004</v>
          </cell>
          <cell r="J694">
            <v>-139015.67999999985</v>
          </cell>
          <cell r="K694">
            <v>-18.216000000000001</v>
          </cell>
          <cell r="L694">
            <v>0</v>
          </cell>
          <cell r="M694">
            <v>0</v>
          </cell>
          <cell r="N694">
            <v>937759.67999999993</v>
          </cell>
        </row>
        <row r="695">
          <cell r="A695">
            <v>36526</v>
          </cell>
          <cell r="B695">
            <v>38078</v>
          </cell>
          <cell r="C695" t="str">
            <v>CPS Coral</v>
          </cell>
          <cell r="D695">
            <v>50</v>
          </cell>
          <cell r="E695">
            <v>17600</v>
          </cell>
          <cell r="F695">
            <v>9.9</v>
          </cell>
          <cell r="G695">
            <v>4.7480000000000002</v>
          </cell>
          <cell r="H695">
            <v>47.005200000000002</v>
          </cell>
          <cell r="I695">
            <v>43.41</v>
          </cell>
          <cell r="J695">
            <v>-63275.520000000099</v>
          </cell>
          <cell r="K695">
            <v>-17.423999999999999</v>
          </cell>
          <cell r="L695">
            <v>0</v>
          </cell>
          <cell r="M695">
            <v>0</v>
          </cell>
          <cell r="N695">
            <v>827291.52</v>
          </cell>
        </row>
        <row r="696">
          <cell r="A696">
            <v>36526</v>
          </cell>
          <cell r="B696">
            <v>38108</v>
          </cell>
          <cell r="C696" t="str">
            <v>CPS Coral</v>
          </cell>
          <cell r="D696">
            <v>50</v>
          </cell>
          <cell r="E696">
            <v>16000</v>
          </cell>
          <cell r="F696">
            <v>9.9</v>
          </cell>
          <cell r="G696">
            <v>4.6979999999999995</v>
          </cell>
          <cell r="H696">
            <v>46.510199999999998</v>
          </cell>
          <cell r="I696">
            <v>45.91</v>
          </cell>
          <cell r="J696">
            <v>-9603.2000000000153</v>
          </cell>
          <cell r="K696">
            <v>-15.84</v>
          </cell>
          <cell r="L696">
            <v>0</v>
          </cell>
          <cell r="M696">
            <v>0</v>
          </cell>
          <cell r="N696">
            <v>744163.2</v>
          </cell>
        </row>
        <row r="697">
          <cell r="A697">
            <v>36526</v>
          </cell>
          <cell r="B697">
            <v>38139</v>
          </cell>
          <cell r="C697" t="str">
            <v>CPS Coral</v>
          </cell>
          <cell r="D697">
            <v>50</v>
          </cell>
          <cell r="E697">
            <v>17600</v>
          </cell>
          <cell r="F697">
            <v>9.9</v>
          </cell>
          <cell r="G697">
            <v>4.7160000000000002</v>
          </cell>
          <cell r="H697">
            <v>46.688400000000001</v>
          </cell>
          <cell r="I697">
            <v>46.534999999999997</v>
          </cell>
          <cell r="J697">
            <v>-2699.8400000000856</v>
          </cell>
          <cell r="K697">
            <v>-17.423999999999999</v>
          </cell>
          <cell r="L697">
            <v>0</v>
          </cell>
          <cell r="M697">
            <v>0</v>
          </cell>
          <cell r="N697">
            <v>821715.84000000008</v>
          </cell>
        </row>
        <row r="698">
          <cell r="A698">
            <v>36526</v>
          </cell>
          <cell r="B698">
            <v>38169</v>
          </cell>
          <cell r="C698" t="str">
            <v>CPS Coral</v>
          </cell>
          <cell r="D698">
            <v>50</v>
          </cell>
          <cell r="E698">
            <v>16800</v>
          </cell>
          <cell r="F698">
            <v>9.9</v>
          </cell>
          <cell r="G698">
            <v>4.734</v>
          </cell>
          <cell r="H698">
            <v>46.866599999999998</v>
          </cell>
          <cell r="I698">
            <v>52.66</v>
          </cell>
          <cell r="J698">
            <v>97329.119999999966</v>
          </cell>
          <cell r="K698">
            <v>-16.632000000000001</v>
          </cell>
          <cell r="L698">
            <v>0</v>
          </cell>
          <cell r="M698">
            <v>0</v>
          </cell>
          <cell r="N698">
            <v>787358.88</v>
          </cell>
        </row>
        <row r="699">
          <cell r="A699">
            <v>36526</v>
          </cell>
          <cell r="B699">
            <v>38200</v>
          </cell>
          <cell r="C699" t="str">
            <v>CPS Coral</v>
          </cell>
          <cell r="D699">
            <v>50</v>
          </cell>
          <cell r="E699">
            <v>17600</v>
          </cell>
          <cell r="F699">
            <v>9.9</v>
          </cell>
          <cell r="G699">
            <v>4.7510000000000003</v>
          </cell>
          <cell r="H699">
            <v>47.034900000000007</v>
          </cell>
          <cell r="I699">
            <v>52.66</v>
          </cell>
          <cell r="J699">
            <v>99001.759999999806</v>
          </cell>
          <cell r="K699">
            <v>-17.423999999999999</v>
          </cell>
          <cell r="L699">
            <v>0</v>
          </cell>
          <cell r="M699">
            <v>0</v>
          </cell>
          <cell r="N699">
            <v>827814.24000000011</v>
          </cell>
        </row>
        <row r="700">
          <cell r="A700">
            <v>36526</v>
          </cell>
          <cell r="B700">
            <v>38231</v>
          </cell>
          <cell r="C700" t="str">
            <v>CPS Coral</v>
          </cell>
          <cell r="D700">
            <v>50</v>
          </cell>
          <cell r="E700">
            <v>16800</v>
          </cell>
          <cell r="F700">
            <v>9.9</v>
          </cell>
          <cell r="G700">
            <v>4.7409999999999997</v>
          </cell>
          <cell r="H700">
            <v>46.935899999999997</v>
          </cell>
          <cell r="I700">
            <v>44.66</v>
          </cell>
          <cell r="J700">
            <v>-38235.120000000003</v>
          </cell>
          <cell r="K700">
            <v>-16.632000000000001</v>
          </cell>
          <cell r="L700">
            <v>0</v>
          </cell>
          <cell r="M700">
            <v>0</v>
          </cell>
          <cell r="N700">
            <v>788523.12</v>
          </cell>
        </row>
        <row r="701">
          <cell r="A701">
            <v>36526</v>
          </cell>
          <cell r="B701">
            <v>38261</v>
          </cell>
          <cell r="C701" t="str">
            <v>CPS Coral</v>
          </cell>
          <cell r="D701">
            <v>50</v>
          </cell>
          <cell r="E701">
            <v>16800</v>
          </cell>
          <cell r="F701">
            <v>9.9</v>
          </cell>
          <cell r="G701">
            <v>4.7430000000000003</v>
          </cell>
          <cell r="H701">
            <v>46.955700000000007</v>
          </cell>
          <cell r="I701">
            <v>41.91</v>
          </cell>
          <cell r="J701">
            <v>-84767.760000000184</v>
          </cell>
          <cell r="K701">
            <v>-16.632000000000001</v>
          </cell>
          <cell r="L701">
            <v>0</v>
          </cell>
          <cell r="M701">
            <v>0</v>
          </cell>
          <cell r="N701">
            <v>788855.76000000013</v>
          </cell>
        </row>
        <row r="702">
          <cell r="A702">
            <v>36526</v>
          </cell>
          <cell r="B702">
            <v>38292</v>
          </cell>
          <cell r="C702" t="str">
            <v>CPS Coral</v>
          </cell>
          <cell r="D702">
            <v>50</v>
          </cell>
          <cell r="E702">
            <v>16800</v>
          </cell>
          <cell r="F702">
            <v>9.9</v>
          </cell>
          <cell r="G702">
            <v>4.8949999999999996</v>
          </cell>
          <cell r="H702">
            <v>48.460499999999996</v>
          </cell>
          <cell r="I702">
            <v>41.91</v>
          </cell>
          <cell r="J702">
            <v>-110048.4</v>
          </cell>
          <cell r="K702">
            <v>-16.632000000000001</v>
          </cell>
          <cell r="L702">
            <v>0</v>
          </cell>
          <cell r="M702">
            <v>0</v>
          </cell>
          <cell r="N702">
            <v>814136.39999999991</v>
          </cell>
        </row>
        <row r="703">
          <cell r="A703">
            <v>36526</v>
          </cell>
          <cell r="B703">
            <v>38322</v>
          </cell>
          <cell r="C703" t="str">
            <v>CPS Coral</v>
          </cell>
          <cell r="D703">
            <v>50</v>
          </cell>
          <cell r="E703">
            <v>18400</v>
          </cell>
          <cell r="F703">
            <v>9.9</v>
          </cell>
          <cell r="G703">
            <v>5.0599999999999996</v>
          </cell>
          <cell r="H703">
            <v>50.094000000000001</v>
          </cell>
          <cell r="I703">
            <v>41.91</v>
          </cell>
          <cell r="J703">
            <v>-150585.60000000009</v>
          </cell>
          <cell r="K703">
            <v>-18.216000000000001</v>
          </cell>
          <cell r="L703">
            <v>0</v>
          </cell>
          <cell r="M703">
            <v>0</v>
          </cell>
          <cell r="N703">
            <v>921729.6</v>
          </cell>
        </row>
        <row r="704">
          <cell r="A704">
            <v>36526</v>
          </cell>
          <cell r="B704">
            <v>37926</v>
          </cell>
          <cell r="C704" t="str">
            <v>CPS BP</v>
          </cell>
          <cell r="D704">
            <v>40</v>
          </cell>
          <cell r="E704">
            <v>12160</v>
          </cell>
          <cell r="F704">
            <v>9.6</v>
          </cell>
          <cell r="G704">
            <v>4.4859999999999998</v>
          </cell>
          <cell r="H704">
            <v>43.065599999999996</v>
          </cell>
          <cell r="I704">
            <v>39.125</v>
          </cell>
          <cell r="J704">
            <v>0</v>
          </cell>
          <cell r="K704">
            <v>-11.6736</v>
          </cell>
          <cell r="L704">
            <v>0</v>
          </cell>
          <cell r="M704">
            <v>0</v>
          </cell>
          <cell r="N704">
            <v>523677.69599999994</v>
          </cell>
        </row>
        <row r="705">
          <cell r="A705">
            <v>36526</v>
          </cell>
          <cell r="B705">
            <v>37956</v>
          </cell>
          <cell r="C705" t="str">
            <v>CPS BP</v>
          </cell>
          <cell r="D705">
            <v>40</v>
          </cell>
          <cell r="E705">
            <v>14080</v>
          </cell>
          <cell r="F705">
            <v>9.6</v>
          </cell>
          <cell r="G705">
            <v>4.8600000000000003</v>
          </cell>
          <cell r="H705">
            <v>46.655999999999999</v>
          </cell>
          <cell r="I705">
            <v>39.375</v>
          </cell>
          <cell r="J705">
            <v>-102516.47999999998</v>
          </cell>
          <cell r="K705">
            <v>-13.5168</v>
          </cell>
          <cell r="L705">
            <v>0</v>
          </cell>
          <cell r="M705">
            <v>0</v>
          </cell>
          <cell r="N705">
            <v>656916.47999999998</v>
          </cell>
        </row>
        <row r="706">
          <cell r="A706">
            <v>36526</v>
          </cell>
          <cell r="B706">
            <v>37926</v>
          </cell>
          <cell r="C706" t="str">
            <v>CPS BP</v>
          </cell>
          <cell r="D706">
            <v>30</v>
          </cell>
          <cell r="E706">
            <v>9120</v>
          </cell>
          <cell r="F706">
            <v>8</v>
          </cell>
          <cell r="G706">
            <v>4.4859999999999998</v>
          </cell>
          <cell r="H706">
            <v>35.887999999999998</v>
          </cell>
          <cell r="I706">
            <v>39.125</v>
          </cell>
          <cell r="J706">
            <v>0</v>
          </cell>
          <cell r="K706">
            <v>-7.2960000000000003</v>
          </cell>
          <cell r="L706">
            <v>0</v>
          </cell>
          <cell r="M706">
            <v>0</v>
          </cell>
          <cell r="N706">
            <v>327298.56</v>
          </cell>
        </row>
        <row r="707">
          <cell r="A707">
            <v>36526</v>
          </cell>
          <cell r="B707">
            <v>37956</v>
          </cell>
          <cell r="C707" t="str">
            <v>CPS BP</v>
          </cell>
          <cell r="D707">
            <v>30</v>
          </cell>
          <cell r="E707">
            <v>10560</v>
          </cell>
          <cell r="F707">
            <v>8</v>
          </cell>
          <cell r="G707">
            <v>4.8600000000000003</v>
          </cell>
          <cell r="H707">
            <v>38.880000000000003</v>
          </cell>
          <cell r="I707">
            <v>39.375</v>
          </cell>
          <cell r="J707">
            <v>5227.1999999999734</v>
          </cell>
          <cell r="K707">
            <v>-8.4480000000000004</v>
          </cell>
          <cell r="L707">
            <v>0</v>
          </cell>
          <cell r="M707">
            <v>0</v>
          </cell>
          <cell r="N707">
            <v>410572.80000000005</v>
          </cell>
        </row>
        <row r="708">
          <cell r="A708">
            <v>37922</v>
          </cell>
          <cell r="B708">
            <v>38353</v>
          </cell>
          <cell r="C708" t="str">
            <v>CPS PHASE 1</v>
          </cell>
          <cell r="D708">
            <v>139</v>
          </cell>
          <cell r="E708">
            <v>46704</v>
          </cell>
          <cell r="F708">
            <v>7</v>
          </cell>
          <cell r="G708">
            <v>5.17</v>
          </cell>
          <cell r="H708">
            <v>44.15</v>
          </cell>
          <cell r="I708">
            <v>43.063749999999999</v>
          </cell>
          <cell r="J708">
            <v>-50732.219999999987</v>
          </cell>
          <cell r="K708">
            <v>-32.692799999999998</v>
          </cell>
          <cell r="L708">
            <v>0</v>
          </cell>
          <cell r="M708">
            <v>0</v>
          </cell>
          <cell r="N708">
            <v>2061981.5999999999</v>
          </cell>
        </row>
        <row r="709">
          <cell r="A709">
            <v>37922</v>
          </cell>
          <cell r="B709">
            <v>38384</v>
          </cell>
          <cell r="C709" t="str">
            <v>CPS PHASE 1</v>
          </cell>
          <cell r="D709">
            <v>121</v>
          </cell>
          <cell r="E709">
            <v>38720</v>
          </cell>
          <cell r="F709">
            <v>7</v>
          </cell>
          <cell r="G709">
            <v>5.125</v>
          </cell>
          <cell r="H709">
            <v>43.835000000000001</v>
          </cell>
          <cell r="I709">
            <v>42.729383886255924</v>
          </cell>
          <cell r="J709">
            <v>-42809.455924170652</v>
          </cell>
          <cell r="K709">
            <v>-27.103999999999999</v>
          </cell>
          <cell r="L709">
            <v>0</v>
          </cell>
          <cell r="M709">
            <v>0</v>
          </cell>
          <cell r="N709">
            <v>1697291.2</v>
          </cell>
        </row>
        <row r="710">
          <cell r="A710">
            <v>37922</v>
          </cell>
          <cell r="B710">
            <v>38412</v>
          </cell>
          <cell r="C710" t="str">
            <v>CPS PHASE 1</v>
          </cell>
          <cell r="D710">
            <v>114</v>
          </cell>
          <cell r="E710">
            <v>41952</v>
          </cell>
          <cell r="F710">
            <v>7</v>
          </cell>
          <cell r="G710">
            <v>4.9800000000000004</v>
          </cell>
          <cell r="H710">
            <v>42.82</v>
          </cell>
          <cell r="I710">
            <v>42.431533980582529</v>
          </cell>
          <cell r="J710">
            <v>-16296.926446601759</v>
          </cell>
          <cell r="K710">
            <v>-29.366399999999999</v>
          </cell>
          <cell r="L710">
            <v>0</v>
          </cell>
          <cell r="M710">
            <v>0</v>
          </cell>
          <cell r="N710">
            <v>1796384.64</v>
          </cell>
        </row>
        <row r="711">
          <cell r="A711">
            <v>37922</v>
          </cell>
          <cell r="B711">
            <v>38443</v>
          </cell>
          <cell r="C711" t="str">
            <v>CPS PHASE 1</v>
          </cell>
          <cell r="D711">
            <v>113</v>
          </cell>
          <cell r="E711">
            <v>37968</v>
          </cell>
          <cell r="F711">
            <v>7</v>
          </cell>
          <cell r="G711">
            <v>4.6050000000000004</v>
          </cell>
          <cell r="H711">
            <v>40.195</v>
          </cell>
          <cell r="I711">
            <v>42.603289057558513</v>
          </cell>
          <cell r="J711">
            <v>91437.918937381604</v>
          </cell>
          <cell r="K711">
            <v>-26.5776</v>
          </cell>
          <cell r="L711">
            <v>0</v>
          </cell>
          <cell r="M711">
            <v>0</v>
          </cell>
          <cell r="N711">
            <v>1526123.76</v>
          </cell>
        </row>
        <row r="712">
          <cell r="A712">
            <v>37922</v>
          </cell>
          <cell r="B712">
            <v>38473</v>
          </cell>
          <cell r="C712" t="str">
            <v>CPS PHASE 1</v>
          </cell>
          <cell r="D712">
            <v>126</v>
          </cell>
          <cell r="E712">
            <v>42336</v>
          </cell>
          <cell r="F712">
            <v>7</v>
          </cell>
          <cell r="G712">
            <v>4.5330000000000004</v>
          </cell>
          <cell r="H712">
            <v>39.691000000000003</v>
          </cell>
          <cell r="I712">
            <v>45.040227999147675</v>
          </cell>
          <cell r="J712">
            <v>226464.91657191585</v>
          </cell>
          <cell r="K712">
            <v>-29.635200000000001</v>
          </cell>
          <cell r="L712">
            <v>0</v>
          </cell>
          <cell r="M712">
            <v>0</v>
          </cell>
          <cell r="N712">
            <v>1680358.1760000002</v>
          </cell>
        </row>
        <row r="713">
          <cell r="A713">
            <v>37922</v>
          </cell>
          <cell r="B713">
            <v>38504</v>
          </cell>
          <cell r="C713" t="str">
            <v>CPS PHASE 1</v>
          </cell>
          <cell r="D713">
            <v>168</v>
          </cell>
          <cell r="E713">
            <v>59136</v>
          </cell>
          <cell r="F713">
            <v>7</v>
          </cell>
          <cell r="G713">
            <v>4.55</v>
          </cell>
          <cell r="H713">
            <v>39.809999999999995</v>
          </cell>
          <cell r="I713">
            <v>45.519316493313518</v>
          </cell>
          <cell r="J713">
            <v>337626.14014858846</v>
          </cell>
          <cell r="K713">
            <v>-41.395200000000003</v>
          </cell>
          <cell r="L713">
            <v>0</v>
          </cell>
          <cell r="M713">
            <v>0</v>
          </cell>
          <cell r="N713">
            <v>2354204.1599999997</v>
          </cell>
        </row>
        <row r="714">
          <cell r="A714">
            <v>37922</v>
          </cell>
          <cell r="B714">
            <v>38534</v>
          </cell>
          <cell r="C714" t="str">
            <v>CPS PHASE 1</v>
          </cell>
          <cell r="D714">
            <v>190</v>
          </cell>
          <cell r="E714">
            <v>60800</v>
          </cell>
          <cell r="F714">
            <v>7</v>
          </cell>
          <cell r="G714">
            <v>4.5670000000000002</v>
          </cell>
          <cell r="H714">
            <v>39.929000000000002</v>
          </cell>
          <cell r="I714">
            <v>51.792812433918378</v>
          </cell>
          <cell r="J714">
            <v>721319.79598223732</v>
          </cell>
          <cell r="K714">
            <v>-42.56</v>
          </cell>
          <cell r="L714">
            <v>0</v>
          </cell>
          <cell r="M714">
            <v>0</v>
          </cell>
          <cell r="N714">
            <v>2427683.2000000002</v>
          </cell>
        </row>
        <row r="715">
          <cell r="A715">
            <v>37922</v>
          </cell>
          <cell r="B715">
            <v>38565</v>
          </cell>
          <cell r="C715" t="str">
            <v>CPS PHASE 1</v>
          </cell>
          <cell r="D715">
            <v>187</v>
          </cell>
          <cell r="E715">
            <v>68816</v>
          </cell>
          <cell r="F715">
            <v>7</v>
          </cell>
          <cell r="G715">
            <v>4.5890000000000004</v>
          </cell>
          <cell r="H715">
            <v>40.083000000000006</v>
          </cell>
          <cell r="I715">
            <v>51.855893383902234</v>
          </cell>
          <cell r="J715">
            <v>810163.43110661581</v>
          </cell>
          <cell r="K715">
            <v>-48.171199999999999</v>
          </cell>
          <cell r="L715">
            <v>0</v>
          </cell>
          <cell r="M715">
            <v>0</v>
          </cell>
          <cell r="N715">
            <v>2758351.7280000006</v>
          </cell>
        </row>
        <row r="716">
          <cell r="A716">
            <v>37922</v>
          </cell>
          <cell r="B716">
            <v>38596</v>
          </cell>
          <cell r="C716" t="str">
            <v>CPS PHASE 1</v>
          </cell>
          <cell r="D716">
            <v>151</v>
          </cell>
          <cell r="E716">
            <v>50736</v>
          </cell>
          <cell r="F716">
            <v>7</v>
          </cell>
          <cell r="G716">
            <v>4.577</v>
          </cell>
          <cell r="H716">
            <v>39.999000000000002</v>
          </cell>
          <cell r="I716">
            <v>43.614866976351351</v>
          </cell>
          <cell r="J716">
            <v>183454.62691216203</v>
          </cell>
          <cell r="K716">
            <v>-35.5152</v>
          </cell>
          <cell r="L716">
            <v>0</v>
          </cell>
          <cell r="M716">
            <v>0</v>
          </cell>
          <cell r="N716">
            <v>2029389.2640000002</v>
          </cell>
        </row>
        <row r="717">
          <cell r="A717">
            <v>37922</v>
          </cell>
          <cell r="B717">
            <v>38626</v>
          </cell>
          <cell r="C717" t="str">
            <v>CPS PHASE 1</v>
          </cell>
          <cell r="D717">
            <v>114</v>
          </cell>
          <cell r="E717">
            <v>38304</v>
          </cell>
          <cell r="F717">
            <v>7</v>
          </cell>
          <cell r="G717">
            <v>4.6020000000000003</v>
          </cell>
          <cell r="H717">
            <v>40.173999999999999</v>
          </cell>
          <cell r="I717">
            <v>41.163520472773328</v>
          </cell>
          <cell r="J717">
            <v>37902.592189109579</v>
          </cell>
          <cell r="K717">
            <v>-26.812799999999999</v>
          </cell>
          <cell r="L717">
            <v>0</v>
          </cell>
          <cell r="M717">
            <v>0</v>
          </cell>
          <cell r="N717">
            <v>1538824.8959999999</v>
          </cell>
        </row>
        <row r="718">
          <cell r="A718">
            <v>37922</v>
          </cell>
          <cell r="B718">
            <v>38657</v>
          </cell>
          <cell r="C718" t="str">
            <v>CPS PHASE 1</v>
          </cell>
          <cell r="D718">
            <v>103</v>
          </cell>
          <cell r="E718">
            <v>34608</v>
          </cell>
          <cell r="F718">
            <v>7</v>
          </cell>
          <cell r="G718">
            <v>4.7720000000000002</v>
          </cell>
          <cell r="H718">
            <v>41.364000000000004</v>
          </cell>
          <cell r="I718">
            <v>41.357333333333344</v>
          </cell>
          <cell r="J718">
            <v>-230.71999999979016</v>
          </cell>
          <cell r="K718">
            <v>-24.2256</v>
          </cell>
          <cell r="L718">
            <v>0</v>
          </cell>
          <cell r="M718">
            <v>0</v>
          </cell>
          <cell r="N718">
            <v>1431525.3120000002</v>
          </cell>
        </row>
        <row r="719">
          <cell r="A719">
            <v>37922</v>
          </cell>
          <cell r="B719">
            <v>38687</v>
          </cell>
          <cell r="C719" t="str">
            <v>CPS PHASE 1</v>
          </cell>
          <cell r="D719">
            <v>121</v>
          </cell>
          <cell r="E719">
            <v>40656</v>
          </cell>
          <cell r="F719">
            <v>7</v>
          </cell>
          <cell r="G719">
            <v>4.952</v>
          </cell>
          <cell r="H719">
            <v>42.624000000000002</v>
          </cell>
          <cell r="I719">
            <v>41.516470820969346</v>
          </cell>
          <cell r="J719">
            <v>-45027.706302670369</v>
          </cell>
          <cell r="K719">
            <v>-28.459199999999999</v>
          </cell>
          <cell r="L719">
            <v>0</v>
          </cell>
          <cell r="M719">
            <v>0</v>
          </cell>
          <cell r="N719">
            <v>1732921.344</v>
          </cell>
        </row>
        <row r="720">
          <cell r="A720">
            <v>37922</v>
          </cell>
          <cell r="B720">
            <v>38718</v>
          </cell>
          <cell r="C720" t="str">
            <v>CPS PHASE 1</v>
          </cell>
          <cell r="D720">
            <v>120</v>
          </cell>
          <cell r="E720">
            <v>40320</v>
          </cell>
          <cell r="F720">
            <v>7</v>
          </cell>
          <cell r="G720">
            <v>5.0529999999999999</v>
          </cell>
          <cell r="H720">
            <v>43.331000000000003</v>
          </cell>
          <cell r="I720">
            <v>42.089193181818182</v>
          </cell>
          <cell r="J720">
            <v>-50069.65090909104</v>
          </cell>
          <cell r="K720">
            <v>-28.224</v>
          </cell>
          <cell r="L720">
            <v>0</v>
          </cell>
          <cell r="M720">
            <v>0</v>
          </cell>
          <cell r="N720">
            <v>1747105.9200000002</v>
          </cell>
        </row>
        <row r="721">
          <cell r="A721">
            <v>37922</v>
          </cell>
          <cell r="B721">
            <v>38749</v>
          </cell>
          <cell r="C721" t="str">
            <v>CPS PHASE 1</v>
          </cell>
          <cell r="D721">
            <v>111</v>
          </cell>
          <cell r="E721">
            <v>35520</v>
          </cell>
          <cell r="F721">
            <v>7</v>
          </cell>
          <cell r="G721">
            <v>5.0179999999999998</v>
          </cell>
          <cell r="H721">
            <v>43.085999999999999</v>
          </cell>
          <cell r="I721">
            <v>41.837277725118483</v>
          </cell>
          <cell r="J721">
            <v>-44354.615203791436</v>
          </cell>
          <cell r="K721">
            <v>-24.864000000000001</v>
          </cell>
          <cell r="L721">
            <v>0</v>
          </cell>
          <cell r="M721">
            <v>0</v>
          </cell>
          <cell r="N721">
            <v>1530414.72</v>
          </cell>
        </row>
        <row r="722">
          <cell r="A722">
            <v>37922</v>
          </cell>
          <cell r="B722">
            <v>38777</v>
          </cell>
          <cell r="C722" t="str">
            <v>CPS PHASE 1</v>
          </cell>
          <cell r="D722">
            <v>105</v>
          </cell>
          <cell r="E722">
            <v>38640</v>
          </cell>
          <cell r="F722">
            <v>7</v>
          </cell>
          <cell r="G722">
            <v>4.8730000000000002</v>
          </cell>
          <cell r="H722">
            <v>42.071000000000005</v>
          </cell>
          <cell r="I722">
            <v>41.519852427184468</v>
          </cell>
          <cell r="J722">
            <v>-21296.342213592368</v>
          </cell>
          <cell r="K722">
            <v>-27.047999999999998</v>
          </cell>
          <cell r="L722">
            <v>0</v>
          </cell>
          <cell r="M722">
            <v>0</v>
          </cell>
          <cell r="N722">
            <v>1625623.4400000002</v>
          </cell>
        </row>
        <row r="723">
          <cell r="A723">
            <v>37922</v>
          </cell>
          <cell r="B723">
            <v>38808</v>
          </cell>
          <cell r="C723" t="str">
            <v>CPS PHASE 1</v>
          </cell>
          <cell r="D723">
            <v>103</v>
          </cell>
          <cell r="E723">
            <v>32960</v>
          </cell>
          <cell r="F723">
            <v>7</v>
          </cell>
          <cell r="G723">
            <v>4.5730000000000004</v>
          </cell>
          <cell r="H723">
            <v>39.971000000000004</v>
          </cell>
          <cell r="I723">
            <v>42.307240143369178</v>
          </cell>
          <cell r="J723">
            <v>77002.475125447992</v>
          </cell>
          <cell r="K723">
            <v>-23.071999999999999</v>
          </cell>
          <cell r="L723">
            <v>0</v>
          </cell>
          <cell r="M723">
            <v>0</v>
          </cell>
          <cell r="N723">
            <v>1317444.1600000001</v>
          </cell>
        </row>
        <row r="724">
          <cell r="A724">
            <v>37922</v>
          </cell>
          <cell r="B724">
            <v>38838</v>
          </cell>
          <cell r="C724" t="str">
            <v>CPS PHASE 1</v>
          </cell>
          <cell r="D724">
            <v>112</v>
          </cell>
          <cell r="E724">
            <v>39424</v>
          </cell>
          <cell r="F724">
            <v>7</v>
          </cell>
          <cell r="G724">
            <v>4.5129999999999999</v>
          </cell>
          <cell r="H724">
            <v>39.551000000000002</v>
          </cell>
          <cell r="I724">
            <v>44.841506499041124</v>
          </cell>
          <cell r="J724">
            <v>208572.92821819719</v>
          </cell>
          <cell r="K724">
            <v>-27.596800000000002</v>
          </cell>
          <cell r="L724">
            <v>0</v>
          </cell>
          <cell r="M724">
            <v>0</v>
          </cell>
          <cell r="N724">
            <v>1559258.6240000001</v>
          </cell>
        </row>
        <row r="725">
          <cell r="A725">
            <v>37922</v>
          </cell>
          <cell r="B725">
            <v>38869</v>
          </cell>
          <cell r="C725" t="str">
            <v>CPS PHASE 1</v>
          </cell>
          <cell r="D725">
            <v>154</v>
          </cell>
          <cell r="E725">
            <v>54208</v>
          </cell>
          <cell r="F725">
            <v>7</v>
          </cell>
          <cell r="G725">
            <v>4.5129999999999999</v>
          </cell>
          <cell r="H725">
            <v>39.551000000000002</v>
          </cell>
          <cell r="I725">
            <v>45.149159414137124</v>
          </cell>
          <cell r="J725">
            <v>303465.02552154509</v>
          </cell>
          <cell r="K725">
            <v>-37.945599999999999</v>
          </cell>
          <cell r="L725">
            <v>0</v>
          </cell>
          <cell r="M725">
            <v>0</v>
          </cell>
          <cell r="N725">
            <v>2143980.608</v>
          </cell>
        </row>
        <row r="726">
          <cell r="A726">
            <v>37922</v>
          </cell>
          <cell r="B726">
            <v>38899</v>
          </cell>
          <cell r="C726" t="str">
            <v>CPS PHASE 1</v>
          </cell>
          <cell r="D726">
            <v>165</v>
          </cell>
          <cell r="E726">
            <v>52800</v>
          </cell>
          <cell r="F726">
            <v>7</v>
          </cell>
          <cell r="G726">
            <v>4.5279999999999996</v>
          </cell>
          <cell r="H726">
            <v>39.655999999999999</v>
          </cell>
          <cell r="I726">
            <v>51.350526538380201</v>
          </cell>
          <cell r="J726">
            <v>617471.00122647465</v>
          </cell>
          <cell r="K726">
            <v>-36.96</v>
          </cell>
          <cell r="L726">
            <v>0</v>
          </cell>
          <cell r="M726">
            <v>0</v>
          </cell>
          <cell r="N726">
            <v>2093836.8</v>
          </cell>
        </row>
        <row r="727">
          <cell r="A727">
            <v>37922</v>
          </cell>
          <cell r="B727">
            <v>38930</v>
          </cell>
          <cell r="C727" t="str">
            <v>CPS PHASE 1</v>
          </cell>
          <cell r="D727">
            <v>170</v>
          </cell>
          <cell r="E727">
            <v>62560</v>
          </cell>
          <cell r="F727">
            <v>7</v>
          </cell>
          <cell r="G727">
            <v>4.5439999999999996</v>
          </cell>
          <cell r="H727">
            <v>39.767999999999994</v>
          </cell>
          <cell r="I727">
            <v>51.347391487568473</v>
          </cell>
          <cell r="J727">
            <v>724406.73146228411</v>
          </cell>
          <cell r="K727">
            <v>-43.792000000000002</v>
          </cell>
          <cell r="L727">
            <v>0</v>
          </cell>
          <cell r="M727">
            <v>0</v>
          </cell>
          <cell r="N727">
            <v>2487886.0799999996</v>
          </cell>
        </row>
        <row r="728">
          <cell r="A728">
            <v>37922</v>
          </cell>
          <cell r="B728">
            <v>38961</v>
          </cell>
          <cell r="C728" t="str">
            <v>CPS PHASE 1</v>
          </cell>
          <cell r="D728">
            <v>132</v>
          </cell>
          <cell r="E728">
            <v>42240</v>
          </cell>
          <cell r="F728">
            <v>7</v>
          </cell>
          <cell r="G728">
            <v>4.5439999999999996</v>
          </cell>
          <cell r="H728">
            <v>39.767999999999994</v>
          </cell>
          <cell r="I728">
            <v>43.300405405405407</v>
          </cell>
          <cell r="J728">
            <v>149208.80432432465</v>
          </cell>
          <cell r="K728">
            <v>-29.568000000000001</v>
          </cell>
          <cell r="L728">
            <v>0</v>
          </cell>
          <cell r="M728">
            <v>0</v>
          </cell>
          <cell r="N728">
            <v>1679800.3199999998</v>
          </cell>
        </row>
        <row r="729">
          <cell r="A729">
            <v>37922</v>
          </cell>
          <cell r="B729">
            <v>38991</v>
          </cell>
          <cell r="C729" t="str">
            <v>CPS PHASE 1</v>
          </cell>
          <cell r="D729">
            <v>107</v>
          </cell>
          <cell r="E729">
            <v>37664</v>
          </cell>
          <cell r="F729">
            <v>7</v>
          </cell>
          <cell r="G729">
            <v>4.5890000000000004</v>
          </cell>
          <cell r="H729">
            <v>40.083000000000006</v>
          </cell>
          <cell r="I729">
            <v>41.047239341494304</v>
          </cell>
          <cell r="J729">
            <v>36317.110558041262</v>
          </cell>
          <cell r="K729">
            <v>-26.364799999999999</v>
          </cell>
          <cell r="L729">
            <v>0</v>
          </cell>
          <cell r="M729">
            <v>0</v>
          </cell>
          <cell r="N729">
            <v>1509686.1120000002</v>
          </cell>
        </row>
        <row r="730">
          <cell r="A730">
            <v>37922</v>
          </cell>
          <cell r="B730">
            <v>39022</v>
          </cell>
          <cell r="C730" t="str">
            <v>CPS PHASE 1</v>
          </cell>
          <cell r="D730">
            <v>92</v>
          </cell>
          <cell r="E730">
            <v>30912</v>
          </cell>
          <cell r="F730">
            <v>7</v>
          </cell>
          <cell r="G730">
            <v>4.7699999999999996</v>
          </cell>
          <cell r="H730">
            <v>41.35</v>
          </cell>
          <cell r="I730">
            <v>41.34</v>
          </cell>
          <cell r="J730">
            <v>-309.1199999999385</v>
          </cell>
          <cell r="K730">
            <v>-21.638400000000001</v>
          </cell>
          <cell r="L730">
            <v>0</v>
          </cell>
          <cell r="M730">
            <v>0</v>
          </cell>
          <cell r="N730">
            <v>1278211.2</v>
          </cell>
        </row>
        <row r="731">
          <cell r="A731">
            <v>37922</v>
          </cell>
          <cell r="B731">
            <v>39052</v>
          </cell>
          <cell r="C731" t="str">
            <v>CPS PHASE 1</v>
          </cell>
          <cell r="D731">
            <v>105</v>
          </cell>
          <cell r="E731">
            <v>33600</v>
          </cell>
          <cell r="F731">
            <v>7</v>
          </cell>
          <cell r="G731">
            <v>4.9400000000000004</v>
          </cell>
          <cell r="H731">
            <v>42.540000000000006</v>
          </cell>
          <cell r="I731">
            <v>41.41586547972306</v>
          </cell>
          <cell r="J731">
            <v>-37770.919881305403</v>
          </cell>
          <cell r="K731">
            <v>-23.52</v>
          </cell>
          <cell r="L731">
            <v>0</v>
          </cell>
          <cell r="M731">
            <v>0</v>
          </cell>
          <cell r="N731">
            <v>1429344.0000000002</v>
          </cell>
        </row>
        <row r="735">
          <cell r="A735" t="str">
            <v>Trade Date</v>
          </cell>
          <cell r="B735" t="str">
            <v>Month</v>
          </cell>
          <cell r="C735" t="str">
            <v>Counterparty</v>
          </cell>
          <cell r="D735" t="str">
            <v>Quantity</v>
          </cell>
          <cell r="E735" t="str">
            <v>MWh</v>
          </cell>
          <cell r="F735" t="str">
            <v>Multiple</v>
          </cell>
          <cell r="G735" t="str">
            <v>Underlying</v>
          </cell>
          <cell r="H735" t="str">
            <v>Contract Price</v>
          </cell>
          <cell r="I735" t="str">
            <v>Market Price</v>
          </cell>
          <cell r="J735" t="str">
            <v>MTM</v>
          </cell>
          <cell r="K735" t="str">
            <v>NYMEX NG Exposure</v>
          </cell>
          <cell r="L735" t="str">
            <v>GD HH NG Exposure</v>
          </cell>
          <cell r="M735" t="str">
            <v>GD HSC NG Exposure</v>
          </cell>
          <cell r="N735" t="str">
            <v>Settlement</v>
          </cell>
        </row>
        <row r="736">
          <cell r="A736">
            <v>36526</v>
          </cell>
          <cell r="B736">
            <v>37895</v>
          </cell>
          <cell r="C736" t="str">
            <v>BP</v>
          </cell>
          <cell r="D736">
            <v>30</v>
          </cell>
          <cell r="E736">
            <v>3840</v>
          </cell>
          <cell r="F736">
            <v>8</v>
          </cell>
          <cell r="G736">
            <v>4.43</v>
          </cell>
          <cell r="H736">
            <v>35.44</v>
          </cell>
          <cell r="I736">
            <v>33.549999999999997</v>
          </cell>
          <cell r="J736">
            <v>0</v>
          </cell>
          <cell r="K736">
            <v>-3.0720000000000001</v>
          </cell>
          <cell r="L736">
            <v>0</v>
          </cell>
          <cell r="M736">
            <v>0</v>
          </cell>
          <cell r="N736">
            <v>136089.59999999998</v>
          </cell>
        </row>
        <row r="737">
          <cell r="A737">
            <v>36526</v>
          </cell>
          <cell r="B737">
            <v>37895</v>
          </cell>
          <cell r="C737" t="str">
            <v>Coral</v>
          </cell>
          <cell r="D737">
            <v>20</v>
          </cell>
          <cell r="E737">
            <v>2560</v>
          </cell>
          <cell r="F737">
            <v>8</v>
          </cell>
          <cell r="G737">
            <v>4.4349999999999996</v>
          </cell>
          <cell r="H737">
            <v>35.479999999999997</v>
          </cell>
          <cell r="I737">
            <v>33.549999999999997</v>
          </cell>
          <cell r="J737">
            <v>0</v>
          </cell>
          <cell r="K737">
            <v>-2.048</v>
          </cell>
          <cell r="L737">
            <v>0</v>
          </cell>
          <cell r="M737">
            <v>0</v>
          </cell>
          <cell r="N737">
            <v>90828.799999999988</v>
          </cell>
        </row>
        <row r="738">
          <cell r="A738">
            <v>36526</v>
          </cell>
          <cell r="B738">
            <v>37895</v>
          </cell>
          <cell r="C738" t="str">
            <v>CPS N XXIII</v>
          </cell>
          <cell r="D738">
            <v>50</v>
          </cell>
          <cell r="E738">
            <v>6400</v>
          </cell>
          <cell r="F738">
            <v>7.86</v>
          </cell>
          <cell r="G738">
            <v>4.43</v>
          </cell>
          <cell r="H738">
            <v>34.819800000000001</v>
          </cell>
          <cell r="I738">
            <v>33.549999999999997</v>
          </cell>
          <cell r="J738">
            <v>0</v>
          </cell>
          <cell r="K738">
            <v>0</v>
          </cell>
          <cell r="L738">
            <v>0</v>
          </cell>
          <cell r="M738">
            <v>-5.0304000000000002</v>
          </cell>
          <cell r="N738">
            <v>222846.72</v>
          </cell>
        </row>
        <row r="739">
          <cell r="A739">
            <v>36526</v>
          </cell>
          <cell r="B739">
            <v>37926</v>
          </cell>
          <cell r="C739" t="str">
            <v>CPS N XXIII</v>
          </cell>
          <cell r="D739">
            <v>50</v>
          </cell>
          <cell r="E739">
            <v>8800</v>
          </cell>
          <cell r="F739">
            <v>7.86</v>
          </cell>
          <cell r="G739">
            <v>4.4859999999999998</v>
          </cell>
          <cell r="H739">
            <v>35.25996</v>
          </cell>
          <cell r="I739">
            <v>34.514000000000003</v>
          </cell>
          <cell r="J739">
            <v>0</v>
          </cell>
          <cell r="K739">
            <v>0</v>
          </cell>
          <cell r="L739">
            <v>0</v>
          </cell>
          <cell r="M739">
            <v>-6.9168000000000003</v>
          </cell>
          <cell r="N739">
            <v>310287.64799999999</v>
          </cell>
        </row>
        <row r="740">
          <cell r="A740">
            <v>36526</v>
          </cell>
          <cell r="B740">
            <v>37956</v>
          </cell>
          <cell r="C740" t="str">
            <v>CPS N XXIII</v>
          </cell>
          <cell r="D740">
            <v>50</v>
          </cell>
          <cell r="E740">
            <v>7200</v>
          </cell>
          <cell r="F740">
            <v>7.86</v>
          </cell>
          <cell r="G740">
            <v>4.8600000000000003</v>
          </cell>
          <cell r="H740">
            <v>38.199600000000004</v>
          </cell>
          <cell r="I740">
            <v>35.355200000000004</v>
          </cell>
          <cell r="J740">
            <v>-20479.68</v>
          </cell>
          <cell r="K740">
            <v>0</v>
          </cell>
          <cell r="L740">
            <v>0</v>
          </cell>
          <cell r="M740">
            <v>-5.6592000000000002</v>
          </cell>
          <cell r="N740">
            <v>275037.12000000005</v>
          </cell>
        </row>
        <row r="741">
          <cell r="A741">
            <v>36526</v>
          </cell>
          <cell r="B741">
            <v>37926</v>
          </cell>
          <cell r="C741" t="str">
            <v>CPS Coral</v>
          </cell>
          <cell r="D741">
            <v>20</v>
          </cell>
          <cell r="E741">
            <v>3520</v>
          </cell>
          <cell r="F741">
            <v>8</v>
          </cell>
          <cell r="G741">
            <v>4.4909999999999997</v>
          </cell>
          <cell r="H741">
            <v>35.927999999999997</v>
          </cell>
          <cell r="I741">
            <v>34.514000000000003</v>
          </cell>
          <cell r="J741">
            <v>0</v>
          </cell>
          <cell r="K741">
            <v>-2.8159999999999998</v>
          </cell>
          <cell r="L741">
            <v>0</v>
          </cell>
          <cell r="M741">
            <v>0</v>
          </cell>
          <cell r="N741">
            <v>126466.56</v>
          </cell>
        </row>
        <row r="742">
          <cell r="A742">
            <v>36526</v>
          </cell>
          <cell r="B742">
            <v>37956</v>
          </cell>
          <cell r="C742" t="str">
            <v>CPS Coral</v>
          </cell>
          <cell r="D742">
            <v>20</v>
          </cell>
          <cell r="E742">
            <v>2880</v>
          </cell>
          <cell r="F742">
            <v>8</v>
          </cell>
          <cell r="G742">
            <v>4.8650000000000002</v>
          </cell>
          <cell r="H742">
            <v>38.92</v>
          </cell>
          <cell r="I742">
            <v>35.355200000000004</v>
          </cell>
          <cell r="J742">
            <v>-10266.623999999994</v>
          </cell>
          <cell r="K742">
            <v>-2.3039999999999998</v>
          </cell>
          <cell r="L742">
            <v>0</v>
          </cell>
          <cell r="M742">
            <v>0</v>
          </cell>
          <cell r="N742">
            <v>112089.60000000001</v>
          </cell>
        </row>
        <row r="743">
          <cell r="A743">
            <v>36526</v>
          </cell>
          <cell r="B743">
            <v>37926</v>
          </cell>
          <cell r="C743" t="str">
            <v>CPS BP</v>
          </cell>
          <cell r="D743">
            <v>30</v>
          </cell>
          <cell r="E743">
            <v>5280</v>
          </cell>
          <cell r="F743">
            <v>8</v>
          </cell>
          <cell r="G743">
            <v>4.4859999999999998</v>
          </cell>
          <cell r="H743">
            <v>35.887999999999998</v>
          </cell>
          <cell r="I743">
            <v>34.514000000000003</v>
          </cell>
          <cell r="J743">
            <v>0</v>
          </cell>
          <cell r="K743">
            <v>-4.2240000000000002</v>
          </cell>
          <cell r="L743">
            <v>0</v>
          </cell>
          <cell r="M743">
            <v>0</v>
          </cell>
          <cell r="N743">
            <v>189488.63999999998</v>
          </cell>
        </row>
        <row r="744">
          <cell r="A744">
            <v>36526</v>
          </cell>
          <cell r="B744">
            <v>37956</v>
          </cell>
          <cell r="C744" t="str">
            <v>CPS BP</v>
          </cell>
          <cell r="D744">
            <v>30</v>
          </cell>
          <cell r="E744">
            <v>4320</v>
          </cell>
          <cell r="F744">
            <v>8</v>
          </cell>
          <cell r="G744">
            <v>4.8600000000000003</v>
          </cell>
          <cell r="H744">
            <v>38.880000000000003</v>
          </cell>
          <cell r="I744">
            <v>35.355200000000004</v>
          </cell>
          <cell r="J744">
            <v>-15227.135999999995</v>
          </cell>
          <cell r="K744">
            <v>-3.456</v>
          </cell>
          <cell r="L744">
            <v>0</v>
          </cell>
          <cell r="M744">
            <v>0</v>
          </cell>
          <cell r="N744">
            <v>167961.60000000001</v>
          </cell>
        </row>
        <row r="745">
          <cell r="A745">
            <v>37922</v>
          </cell>
          <cell r="B745">
            <v>38353</v>
          </cell>
          <cell r="C745" t="str">
            <v>CPS PHASE 1</v>
          </cell>
          <cell r="D745">
            <v>139</v>
          </cell>
          <cell r="E745">
            <v>22240</v>
          </cell>
          <cell r="F745">
            <v>7</v>
          </cell>
          <cell r="G745">
            <v>5.17</v>
          </cell>
          <cell r="H745">
            <v>44.15</v>
          </cell>
          <cell r="I745">
            <v>39.348150000000004</v>
          </cell>
          <cell r="J745">
            <v>-106793.14399999988</v>
          </cell>
          <cell r="K745">
            <v>-15.568</v>
          </cell>
          <cell r="L745">
            <v>0</v>
          </cell>
          <cell r="M745">
            <v>0</v>
          </cell>
          <cell r="N745">
            <v>981896</v>
          </cell>
        </row>
        <row r="746">
          <cell r="A746">
            <v>37922</v>
          </cell>
          <cell r="B746">
            <v>38384</v>
          </cell>
          <cell r="C746" t="str">
            <v>CPS PHASE 1</v>
          </cell>
          <cell r="D746">
            <v>144</v>
          </cell>
          <cell r="E746">
            <v>18432</v>
          </cell>
          <cell r="F746">
            <v>7</v>
          </cell>
          <cell r="G746">
            <v>5.125</v>
          </cell>
          <cell r="H746">
            <v>43.835000000000001</v>
          </cell>
          <cell r="I746">
            <v>39.057772511848341</v>
          </cell>
          <cell r="J746">
            <v>-88053.857061611387</v>
          </cell>
          <cell r="K746">
            <v>-12.9024</v>
          </cell>
          <cell r="L746">
            <v>0</v>
          </cell>
          <cell r="M746">
            <v>0</v>
          </cell>
          <cell r="N746">
            <v>807966.71999999997</v>
          </cell>
        </row>
        <row r="747">
          <cell r="A747">
            <v>37922</v>
          </cell>
          <cell r="B747">
            <v>38412</v>
          </cell>
          <cell r="C747" t="str">
            <v>CPS PHASE 1</v>
          </cell>
          <cell r="D747">
            <v>106</v>
          </cell>
          <cell r="E747">
            <v>13568</v>
          </cell>
          <cell r="F747">
            <v>7</v>
          </cell>
          <cell r="G747">
            <v>4.9800000000000004</v>
          </cell>
          <cell r="H747">
            <v>42.82</v>
          </cell>
          <cell r="I747">
            <v>37.830007766990292</v>
          </cell>
          <cell r="J747">
            <v>-67704.214617475722</v>
          </cell>
          <cell r="K747">
            <v>-9.4976000000000003</v>
          </cell>
          <cell r="L747">
            <v>0</v>
          </cell>
          <cell r="M747">
            <v>0</v>
          </cell>
          <cell r="N747">
            <v>580981.76000000001</v>
          </cell>
        </row>
        <row r="748">
          <cell r="A748">
            <v>37922</v>
          </cell>
          <cell r="B748">
            <v>38443</v>
          </cell>
          <cell r="C748" t="str">
            <v>CPS PHASE 1</v>
          </cell>
          <cell r="D748">
            <v>98</v>
          </cell>
          <cell r="E748">
            <v>14112</v>
          </cell>
          <cell r="F748">
            <v>7</v>
          </cell>
          <cell r="G748">
            <v>4.6050000000000004</v>
          </cell>
          <cell r="H748">
            <v>40.195</v>
          </cell>
          <cell r="I748">
            <v>37.847983301707785</v>
          </cell>
          <cell r="J748">
            <v>-33121.099646299743</v>
          </cell>
          <cell r="K748">
            <v>-9.8783999999999992</v>
          </cell>
          <cell r="L748">
            <v>0</v>
          </cell>
          <cell r="M748">
            <v>0</v>
          </cell>
          <cell r="N748">
            <v>567231.84</v>
          </cell>
        </row>
        <row r="749">
          <cell r="A749">
            <v>37922</v>
          </cell>
          <cell r="B749">
            <v>38473</v>
          </cell>
          <cell r="C749" t="str">
            <v>CPS PHASE 1</v>
          </cell>
          <cell r="D749">
            <v>126</v>
          </cell>
          <cell r="E749">
            <v>20160</v>
          </cell>
          <cell r="F749">
            <v>7</v>
          </cell>
          <cell r="G749">
            <v>4.5330000000000004</v>
          </cell>
          <cell r="H749">
            <v>39.691000000000003</v>
          </cell>
          <cell r="I749">
            <v>39.45179228234776</v>
          </cell>
          <cell r="J749">
            <v>-4822.4275878691988</v>
          </cell>
          <cell r="K749">
            <v>-14.112</v>
          </cell>
          <cell r="L749">
            <v>0</v>
          </cell>
          <cell r="M749">
            <v>0</v>
          </cell>
          <cell r="N749">
            <v>800170.56</v>
          </cell>
        </row>
        <row r="750">
          <cell r="A750">
            <v>37922</v>
          </cell>
          <cell r="B750">
            <v>38504</v>
          </cell>
          <cell r="C750" t="str">
            <v>CPS PHASE 1</v>
          </cell>
          <cell r="D750">
            <v>153</v>
          </cell>
          <cell r="E750">
            <v>19584</v>
          </cell>
          <cell r="F750">
            <v>7</v>
          </cell>
          <cell r="G750">
            <v>4.55</v>
          </cell>
          <cell r="H750">
            <v>39.809999999999995</v>
          </cell>
          <cell r="I750">
            <v>40.744504660272867</v>
          </cell>
          <cell r="J750">
            <v>18301.339266783914</v>
          </cell>
          <cell r="K750">
            <v>-13.7088</v>
          </cell>
          <cell r="L750">
            <v>0</v>
          </cell>
          <cell r="M750">
            <v>0</v>
          </cell>
          <cell r="N750">
            <v>779639.03999999992</v>
          </cell>
        </row>
        <row r="751">
          <cell r="A751">
            <v>37922</v>
          </cell>
          <cell r="B751">
            <v>38534</v>
          </cell>
          <cell r="C751" t="str">
            <v>CPS PHASE 1</v>
          </cell>
          <cell r="D751">
            <v>174</v>
          </cell>
          <cell r="E751">
            <v>30624</v>
          </cell>
          <cell r="F751">
            <v>7</v>
          </cell>
          <cell r="G751">
            <v>4.5670000000000002</v>
          </cell>
          <cell r="H751">
            <v>39.929000000000002</v>
          </cell>
          <cell r="I751">
            <v>35.580683030949842</v>
          </cell>
          <cell r="J751">
            <v>-133162.85886019209</v>
          </cell>
          <cell r="K751">
            <v>-21.436800000000002</v>
          </cell>
          <cell r="L751">
            <v>0</v>
          </cell>
          <cell r="M751">
            <v>0</v>
          </cell>
          <cell r="N751">
            <v>1222785.696</v>
          </cell>
        </row>
        <row r="752">
          <cell r="A752">
            <v>37922</v>
          </cell>
          <cell r="B752">
            <v>38565</v>
          </cell>
          <cell r="C752" t="str">
            <v>CPS PHASE 1</v>
          </cell>
          <cell r="D752">
            <v>163</v>
          </cell>
          <cell r="E752">
            <v>20864</v>
          </cell>
          <cell r="F752">
            <v>7</v>
          </cell>
          <cell r="G752">
            <v>4.5890000000000004</v>
          </cell>
          <cell r="H752">
            <v>40.083000000000006</v>
          </cell>
          <cell r="I752">
            <v>32.612182741116754</v>
          </cell>
          <cell r="J752">
            <v>-155871.13128934015</v>
          </cell>
          <cell r="K752">
            <v>-14.604799999999999</v>
          </cell>
          <cell r="L752">
            <v>0</v>
          </cell>
          <cell r="M752">
            <v>0</v>
          </cell>
          <cell r="N752">
            <v>836291.71200000006</v>
          </cell>
        </row>
        <row r="753">
          <cell r="A753">
            <v>37922</v>
          </cell>
          <cell r="B753">
            <v>38596</v>
          </cell>
          <cell r="C753" t="str">
            <v>CPS PHASE 1</v>
          </cell>
          <cell r="D753">
            <v>139</v>
          </cell>
          <cell r="E753">
            <v>20016</v>
          </cell>
          <cell r="F753">
            <v>7</v>
          </cell>
          <cell r="G753">
            <v>4.577</v>
          </cell>
          <cell r="H753">
            <v>39.999000000000002</v>
          </cell>
          <cell r="I753">
            <v>23.371914893617017</v>
          </cell>
          <cell r="J753">
            <v>-332807.7354893618</v>
          </cell>
          <cell r="K753">
            <v>-14.011200000000001</v>
          </cell>
          <cell r="L753">
            <v>0</v>
          </cell>
          <cell r="M753">
            <v>0</v>
          </cell>
          <cell r="N753">
            <v>800619.98400000005</v>
          </cell>
        </row>
        <row r="754">
          <cell r="A754">
            <v>37922</v>
          </cell>
          <cell r="B754">
            <v>38626</v>
          </cell>
          <cell r="C754" t="str">
            <v>CPS PHASE 1</v>
          </cell>
          <cell r="D754">
            <v>113</v>
          </cell>
          <cell r="E754">
            <v>18080</v>
          </cell>
          <cell r="F754">
            <v>7</v>
          </cell>
          <cell r="G754">
            <v>4.6020000000000003</v>
          </cell>
          <cell r="H754">
            <v>40.173999999999999</v>
          </cell>
          <cell r="I754">
            <v>24.463991975927783</v>
          </cell>
          <cell r="J754">
            <v>-284036.94507522567</v>
          </cell>
          <cell r="K754">
            <v>-12.656000000000001</v>
          </cell>
          <cell r="L754">
            <v>0</v>
          </cell>
          <cell r="M754">
            <v>0</v>
          </cell>
          <cell r="N754">
            <v>726345.92</v>
          </cell>
        </row>
        <row r="755">
          <cell r="A755">
            <v>37922</v>
          </cell>
          <cell r="B755">
            <v>38657</v>
          </cell>
          <cell r="C755" t="str">
            <v>CPS PHASE 1</v>
          </cell>
          <cell r="D755">
            <v>113</v>
          </cell>
          <cell r="E755">
            <v>16272</v>
          </cell>
          <cell r="F755">
            <v>7</v>
          </cell>
          <cell r="G755">
            <v>4.7720000000000002</v>
          </cell>
          <cell r="H755">
            <v>41.364000000000004</v>
          </cell>
          <cell r="I755">
            <v>28.162622950819671</v>
          </cell>
          <cell r="J755">
            <v>-214812.8073442624</v>
          </cell>
          <cell r="K755">
            <v>-11.3904</v>
          </cell>
          <cell r="L755">
            <v>0</v>
          </cell>
          <cell r="M755">
            <v>0</v>
          </cell>
          <cell r="N755">
            <v>673075.00800000003</v>
          </cell>
        </row>
        <row r="756">
          <cell r="A756">
            <v>37922</v>
          </cell>
          <cell r="B756">
            <v>38687</v>
          </cell>
          <cell r="C756" t="str">
            <v>CPS PHASE 1</v>
          </cell>
          <cell r="D756">
            <v>119</v>
          </cell>
          <cell r="E756">
            <v>19040</v>
          </cell>
          <cell r="F756">
            <v>7</v>
          </cell>
          <cell r="G756">
            <v>4.952</v>
          </cell>
          <cell r="H756">
            <v>42.624000000000002</v>
          </cell>
          <cell r="I756">
            <v>29.039506172839502</v>
          </cell>
          <cell r="J756">
            <v>-258648.76246913592</v>
          </cell>
          <cell r="K756">
            <v>-13.327999999999999</v>
          </cell>
          <cell r="L756">
            <v>0</v>
          </cell>
          <cell r="M756">
            <v>0</v>
          </cell>
          <cell r="N756">
            <v>811560.96000000008</v>
          </cell>
        </row>
        <row r="757">
          <cell r="A757">
            <v>37922</v>
          </cell>
          <cell r="B757">
            <v>38718</v>
          </cell>
          <cell r="C757" t="str">
            <v>CPS PHASE 1</v>
          </cell>
          <cell r="D757">
            <v>143</v>
          </cell>
          <cell r="E757">
            <v>22880</v>
          </cell>
          <cell r="F757">
            <v>7</v>
          </cell>
          <cell r="G757">
            <v>5.0529999999999999</v>
          </cell>
          <cell r="H757">
            <v>43.331000000000003</v>
          </cell>
          <cell r="I757">
            <v>28.71022727272727</v>
          </cell>
          <cell r="J757">
            <v>-334523.28000000014</v>
          </cell>
          <cell r="K757">
            <v>-16.015999999999998</v>
          </cell>
          <cell r="L757">
            <v>0</v>
          </cell>
          <cell r="M757">
            <v>0</v>
          </cell>
          <cell r="N757">
            <v>991413.28</v>
          </cell>
        </row>
        <row r="758">
          <cell r="A758">
            <v>37922</v>
          </cell>
          <cell r="B758">
            <v>38749</v>
          </cell>
          <cell r="C758" t="str">
            <v>CPS PHASE 1</v>
          </cell>
          <cell r="D758">
            <v>128</v>
          </cell>
          <cell r="E758">
            <v>16384</v>
          </cell>
          <cell r="F758">
            <v>7</v>
          </cell>
          <cell r="G758">
            <v>5.0179999999999998</v>
          </cell>
          <cell r="H758">
            <v>43.085999999999999</v>
          </cell>
          <cell r="I758">
            <v>28.538388625592411</v>
          </cell>
          <cell r="J758">
            <v>-238348.06475829391</v>
          </cell>
          <cell r="K758">
            <v>-11.4688</v>
          </cell>
          <cell r="L758">
            <v>0</v>
          </cell>
          <cell r="M758">
            <v>0</v>
          </cell>
          <cell r="N758">
            <v>705921.02399999998</v>
          </cell>
        </row>
        <row r="759">
          <cell r="A759">
            <v>37922</v>
          </cell>
          <cell r="B759">
            <v>38777</v>
          </cell>
          <cell r="C759" t="str">
            <v>CPS PHASE 1</v>
          </cell>
          <cell r="D759">
            <v>97</v>
          </cell>
          <cell r="E759">
            <v>12416</v>
          </cell>
          <cell r="F759">
            <v>7</v>
          </cell>
          <cell r="G759">
            <v>4.8730000000000002</v>
          </cell>
          <cell r="H759">
            <v>42.071000000000005</v>
          </cell>
          <cell r="I759">
            <v>27.913300970873784</v>
          </cell>
          <cell r="J759">
            <v>-175781.99114563115</v>
          </cell>
          <cell r="K759">
            <v>-8.6912000000000003</v>
          </cell>
          <cell r="L759">
            <v>0</v>
          </cell>
          <cell r="M759">
            <v>0</v>
          </cell>
          <cell r="N759">
            <v>522353.53600000008</v>
          </cell>
        </row>
        <row r="760">
          <cell r="A760">
            <v>37922</v>
          </cell>
          <cell r="B760">
            <v>38808</v>
          </cell>
          <cell r="C760" t="str">
            <v>CPS PHASE 1</v>
          </cell>
          <cell r="D760">
            <v>93</v>
          </cell>
          <cell r="E760">
            <v>14787</v>
          </cell>
          <cell r="F760">
            <v>7</v>
          </cell>
          <cell r="G760">
            <v>4.5730000000000004</v>
          </cell>
          <cell r="H760">
            <v>39.971000000000004</v>
          </cell>
          <cell r="I760">
            <v>28.442652329749105</v>
          </cell>
          <cell r="J760">
            <v>-170469.67700000003</v>
          </cell>
          <cell r="K760">
            <v>-10.350899999999999</v>
          </cell>
          <cell r="L760">
            <v>0</v>
          </cell>
          <cell r="M760">
            <v>0</v>
          </cell>
          <cell r="N760">
            <v>591051.17700000003</v>
          </cell>
        </row>
        <row r="761">
          <cell r="A761">
            <v>37922</v>
          </cell>
          <cell r="B761">
            <v>38838</v>
          </cell>
          <cell r="C761" t="str">
            <v>CPS PHASE 1</v>
          </cell>
          <cell r="D761">
            <v>129</v>
          </cell>
          <cell r="E761">
            <v>18576</v>
          </cell>
          <cell r="F761">
            <v>7</v>
          </cell>
          <cell r="G761">
            <v>4.5129999999999999</v>
          </cell>
          <cell r="H761">
            <v>39.551000000000002</v>
          </cell>
          <cell r="I761">
            <v>30.035371763172524</v>
          </cell>
          <cell r="J761">
            <v>-176762.31012730722</v>
          </cell>
          <cell r="K761">
            <v>-13.0032</v>
          </cell>
          <cell r="L761">
            <v>0</v>
          </cell>
          <cell r="M761">
            <v>0</v>
          </cell>
          <cell r="N761">
            <v>734699.37600000005</v>
          </cell>
        </row>
        <row r="762">
          <cell r="A762">
            <v>37922</v>
          </cell>
          <cell r="B762">
            <v>38869</v>
          </cell>
          <cell r="C762" t="str">
            <v>CPS PHASE 1</v>
          </cell>
          <cell r="D762">
            <v>138</v>
          </cell>
          <cell r="E762">
            <v>17664</v>
          </cell>
          <cell r="F762">
            <v>7</v>
          </cell>
          <cell r="G762">
            <v>4.5129999999999999</v>
          </cell>
          <cell r="H762">
            <v>39.551000000000002</v>
          </cell>
          <cell r="I762">
            <v>32.001272727272728</v>
          </cell>
          <cell r="J762">
            <v>-133358.38254545457</v>
          </cell>
          <cell r="K762">
            <v>-12.364800000000001</v>
          </cell>
          <cell r="L762">
            <v>0</v>
          </cell>
          <cell r="M762">
            <v>0</v>
          </cell>
          <cell r="N762">
            <v>698628.86400000006</v>
          </cell>
        </row>
        <row r="763">
          <cell r="A763">
            <v>37922</v>
          </cell>
          <cell r="B763">
            <v>38899</v>
          </cell>
          <cell r="C763" t="str">
            <v>CPS PHASE 1</v>
          </cell>
          <cell r="D763">
            <v>174</v>
          </cell>
          <cell r="E763">
            <v>30624</v>
          </cell>
          <cell r="F763">
            <v>7</v>
          </cell>
          <cell r="G763">
            <v>4.5279999999999996</v>
          </cell>
          <cell r="H763">
            <v>39.655999999999999</v>
          </cell>
          <cell r="I763">
            <v>35.276840981856992</v>
          </cell>
          <cell r="J763">
            <v>-134107.36577161142</v>
          </cell>
          <cell r="K763">
            <v>-21.436800000000002</v>
          </cell>
          <cell r="L763">
            <v>0</v>
          </cell>
          <cell r="M763">
            <v>0</v>
          </cell>
          <cell r="N763">
            <v>1214425.344</v>
          </cell>
        </row>
        <row r="764">
          <cell r="A764">
            <v>37922</v>
          </cell>
          <cell r="B764">
            <v>38930</v>
          </cell>
          <cell r="C764" t="str">
            <v>CPS PHASE 1</v>
          </cell>
          <cell r="D764">
            <v>150</v>
          </cell>
          <cell r="E764">
            <v>19200</v>
          </cell>
          <cell r="F764">
            <v>7</v>
          </cell>
          <cell r="G764">
            <v>4.5439999999999996</v>
          </cell>
          <cell r="H764">
            <v>39.767999999999994</v>
          </cell>
          <cell r="I764">
            <v>32.292385786802029</v>
          </cell>
          <cell r="J764">
            <v>-143531.79289340091</v>
          </cell>
          <cell r="K764">
            <v>-13.44</v>
          </cell>
          <cell r="L764">
            <v>0</v>
          </cell>
          <cell r="M764">
            <v>0</v>
          </cell>
          <cell r="N764">
            <v>763545.59999999986</v>
          </cell>
        </row>
        <row r="765">
          <cell r="A765">
            <v>37922</v>
          </cell>
          <cell r="B765">
            <v>38961</v>
          </cell>
          <cell r="C765" t="str">
            <v>CPS PHASE 1</v>
          </cell>
          <cell r="D765">
            <v>143</v>
          </cell>
          <cell r="E765">
            <v>22880</v>
          </cell>
          <cell r="F765">
            <v>7</v>
          </cell>
          <cell r="G765">
            <v>4.5439999999999996</v>
          </cell>
          <cell r="H765">
            <v>39.767999999999994</v>
          </cell>
          <cell r="I765">
            <v>23.203404255319143</v>
          </cell>
          <cell r="J765">
            <v>-378997.95063829789</v>
          </cell>
          <cell r="K765">
            <v>-16.015999999999998</v>
          </cell>
          <cell r="L765">
            <v>0</v>
          </cell>
          <cell r="M765">
            <v>0</v>
          </cell>
          <cell r="N765">
            <v>909891.83999999985</v>
          </cell>
        </row>
        <row r="766">
          <cell r="A766">
            <v>37922</v>
          </cell>
          <cell r="B766">
            <v>38991</v>
          </cell>
          <cell r="C766" t="str">
            <v>CPS PHASE 1</v>
          </cell>
          <cell r="D766">
            <v>100</v>
          </cell>
          <cell r="E766">
            <v>14500</v>
          </cell>
          <cell r="F766">
            <v>7</v>
          </cell>
          <cell r="G766">
            <v>4.5890000000000004</v>
          </cell>
          <cell r="H766">
            <v>40.083000000000006</v>
          </cell>
          <cell r="I766">
            <v>24.394884653961888</v>
          </cell>
          <cell r="J766">
            <v>-227477.67251755271</v>
          </cell>
          <cell r="K766">
            <v>-10.15</v>
          </cell>
          <cell r="L766">
            <v>0</v>
          </cell>
          <cell r="M766">
            <v>0</v>
          </cell>
          <cell r="N766">
            <v>581203.50000000012</v>
          </cell>
        </row>
        <row r="767">
          <cell r="A767">
            <v>37922</v>
          </cell>
          <cell r="B767">
            <v>39022</v>
          </cell>
          <cell r="C767" t="str">
            <v>CPS PHASE 1</v>
          </cell>
          <cell r="D767">
            <v>112</v>
          </cell>
          <cell r="E767">
            <v>16128</v>
          </cell>
          <cell r="F767">
            <v>7</v>
          </cell>
          <cell r="G767">
            <v>4.7699999999999996</v>
          </cell>
          <cell r="H767">
            <v>41.35</v>
          </cell>
          <cell r="I767">
            <v>28.150819672131142</v>
          </cell>
          <cell r="J767">
            <v>-212876.38032786897</v>
          </cell>
          <cell r="K767">
            <v>-11.2896</v>
          </cell>
          <cell r="L767">
            <v>0</v>
          </cell>
          <cell r="M767">
            <v>0</v>
          </cell>
          <cell r="N767">
            <v>666892.80000000005</v>
          </cell>
        </row>
        <row r="768">
          <cell r="A768">
            <v>37922</v>
          </cell>
          <cell r="B768">
            <v>39052</v>
          </cell>
          <cell r="C768" t="str">
            <v>CPS PHASE 1</v>
          </cell>
          <cell r="D768">
            <v>120</v>
          </cell>
          <cell r="E768">
            <v>21120</v>
          </cell>
          <cell r="F768">
            <v>7</v>
          </cell>
          <cell r="G768">
            <v>4.9400000000000004</v>
          </cell>
          <cell r="H768">
            <v>42.540000000000006</v>
          </cell>
          <cell r="I768">
            <v>28.969135802469136</v>
          </cell>
          <cell r="J768">
            <v>-286616.65185185196</v>
          </cell>
          <cell r="K768">
            <v>-14.784000000000001</v>
          </cell>
          <cell r="L768">
            <v>0</v>
          </cell>
          <cell r="M768">
            <v>0</v>
          </cell>
          <cell r="N768">
            <v>898444.80000000016</v>
          </cell>
        </row>
        <row r="771">
          <cell r="A771" t="str">
            <v>Trade Date</v>
          </cell>
          <cell r="B771" t="str">
            <v>Month</v>
          </cell>
          <cell r="C771" t="str">
            <v>Counterparty</v>
          </cell>
          <cell r="D771" t="str">
            <v>Quantity</v>
          </cell>
          <cell r="E771" t="str">
            <v>MWh</v>
          </cell>
          <cell r="F771" t="str">
            <v>Multiple</v>
          </cell>
          <cell r="G771" t="str">
            <v>Underlying</v>
          </cell>
          <cell r="H771" t="str">
            <v>Contract Price</v>
          </cell>
          <cell r="I771" t="str">
            <v>Market Price</v>
          </cell>
          <cell r="J771" t="str">
            <v>MTM</v>
          </cell>
          <cell r="K771" t="str">
            <v>NYMEX NG Exposure</v>
          </cell>
          <cell r="L771" t="str">
            <v>GD HH NG Exposure</v>
          </cell>
          <cell r="M771" t="str">
            <v>GD HSC NG Exposure</v>
          </cell>
          <cell r="N771" t="str">
            <v>Settlement</v>
          </cell>
        </row>
        <row r="772">
          <cell r="A772">
            <v>36526</v>
          </cell>
          <cell r="B772">
            <v>37895</v>
          </cell>
          <cell r="C772" t="str">
            <v>BP</v>
          </cell>
          <cell r="D772">
            <v>30</v>
          </cell>
          <cell r="E772">
            <v>7470</v>
          </cell>
          <cell r="F772">
            <v>8</v>
          </cell>
          <cell r="G772">
            <v>4.43</v>
          </cell>
          <cell r="H772">
            <v>35.44</v>
          </cell>
          <cell r="I772">
            <v>24.198852721451445</v>
          </cell>
          <cell r="J772">
            <v>0</v>
          </cell>
          <cell r="K772">
            <v>-5.976</v>
          </cell>
          <cell r="L772">
            <v>0</v>
          </cell>
          <cell r="M772">
            <v>0</v>
          </cell>
          <cell r="N772">
            <v>264736.8</v>
          </cell>
        </row>
        <row r="773">
          <cell r="A773">
            <v>36526</v>
          </cell>
          <cell r="B773">
            <v>37895</v>
          </cell>
          <cell r="C773" t="str">
            <v>Coral</v>
          </cell>
          <cell r="D773">
            <v>20</v>
          </cell>
          <cell r="E773">
            <v>4980</v>
          </cell>
          <cell r="F773">
            <v>8</v>
          </cell>
          <cell r="G773">
            <v>4.4349999999999996</v>
          </cell>
          <cell r="H773">
            <v>35.479999999999997</v>
          </cell>
          <cell r="I773">
            <v>24.198852721451445</v>
          </cell>
          <cell r="J773">
            <v>0</v>
          </cell>
          <cell r="K773">
            <v>-3.984</v>
          </cell>
          <cell r="L773">
            <v>0</v>
          </cell>
          <cell r="M773">
            <v>0</v>
          </cell>
          <cell r="N773">
            <v>176690.4</v>
          </cell>
        </row>
        <row r="774">
          <cell r="A774">
            <v>36526</v>
          </cell>
          <cell r="B774">
            <v>37895</v>
          </cell>
          <cell r="C774" t="str">
            <v>CPS N XXIII</v>
          </cell>
          <cell r="D774">
            <v>50</v>
          </cell>
          <cell r="E774">
            <v>12450</v>
          </cell>
          <cell r="F774">
            <v>7.86</v>
          </cell>
          <cell r="G774">
            <v>4.43</v>
          </cell>
          <cell r="H774">
            <v>34.819800000000001</v>
          </cell>
          <cell r="I774">
            <v>24.198852721451445</v>
          </cell>
          <cell r="J774">
            <v>0</v>
          </cell>
          <cell r="K774">
            <v>0</v>
          </cell>
          <cell r="L774">
            <v>0</v>
          </cell>
          <cell r="M774">
            <v>-9.7857000000000003</v>
          </cell>
          <cell r="N774">
            <v>433506.51</v>
          </cell>
        </row>
        <row r="775">
          <cell r="A775">
            <v>36526</v>
          </cell>
          <cell r="B775">
            <v>37926</v>
          </cell>
          <cell r="C775" t="str">
            <v>CPS N XXIII</v>
          </cell>
          <cell r="D775">
            <v>50</v>
          </cell>
          <cell r="E775">
            <v>12000</v>
          </cell>
          <cell r="F775">
            <v>7.86</v>
          </cell>
          <cell r="G775">
            <v>4.4859999999999998</v>
          </cell>
          <cell r="H775">
            <v>35.25996</v>
          </cell>
          <cell r="I775">
            <v>24.199000000000002</v>
          </cell>
          <cell r="J775">
            <v>0</v>
          </cell>
          <cell r="K775">
            <v>0</v>
          </cell>
          <cell r="L775">
            <v>0</v>
          </cell>
          <cell r="M775">
            <v>-9.4320000000000004</v>
          </cell>
          <cell r="N775">
            <v>423119.52</v>
          </cell>
        </row>
        <row r="776">
          <cell r="A776">
            <v>36526</v>
          </cell>
          <cell r="B776">
            <v>37956</v>
          </cell>
          <cell r="C776" t="str">
            <v>CPS N XXIII</v>
          </cell>
          <cell r="D776">
            <v>50</v>
          </cell>
          <cell r="E776">
            <v>12400</v>
          </cell>
          <cell r="F776">
            <v>7.86</v>
          </cell>
          <cell r="G776">
            <v>4.8600000000000003</v>
          </cell>
          <cell r="H776">
            <v>38.199600000000004</v>
          </cell>
          <cell r="I776">
            <v>24.4132</v>
          </cell>
          <cell r="J776">
            <v>-170951.36000000004</v>
          </cell>
          <cell r="K776">
            <v>0</v>
          </cell>
          <cell r="L776">
            <v>0</v>
          </cell>
          <cell r="M776">
            <v>-9.7463999999999995</v>
          </cell>
          <cell r="N776">
            <v>473675.04000000004</v>
          </cell>
        </row>
        <row r="777">
          <cell r="A777">
            <v>36526</v>
          </cell>
          <cell r="B777">
            <v>37926</v>
          </cell>
          <cell r="C777" t="str">
            <v>CPS Coral</v>
          </cell>
          <cell r="D777">
            <v>20</v>
          </cell>
          <cell r="E777">
            <v>4800</v>
          </cell>
          <cell r="F777">
            <v>8</v>
          </cell>
          <cell r="G777">
            <v>4.4909999999999997</v>
          </cell>
          <cell r="H777">
            <v>35.927999999999997</v>
          </cell>
          <cell r="I777">
            <v>24.199000000000002</v>
          </cell>
          <cell r="J777">
            <v>0</v>
          </cell>
          <cell r="K777">
            <v>-3.84</v>
          </cell>
          <cell r="L777">
            <v>0</v>
          </cell>
          <cell r="M777">
            <v>0</v>
          </cell>
          <cell r="N777">
            <v>172454.39999999999</v>
          </cell>
        </row>
        <row r="778">
          <cell r="A778">
            <v>36526</v>
          </cell>
          <cell r="B778">
            <v>37956</v>
          </cell>
          <cell r="C778" t="str">
            <v>CPS Coral</v>
          </cell>
          <cell r="D778">
            <v>20</v>
          </cell>
          <cell r="E778">
            <v>4960</v>
          </cell>
          <cell r="F778">
            <v>8</v>
          </cell>
          <cell r="G778">
            <v>4.8650000000000002</v>
          </cell>
          <cell r="H778">
            <v>38.92</v>
          </cell>
          <cell r="I778">
            <v>24.4132</v>
          </cell>
          <cell r="J778">
            <v>-71953.728000000003</v>
          </cell>
          <cell r="K778">
            <v>-3.968</v>
          </cell>
          <cell r="L778">
            <v>0</v>
          </cell>
          <cell r="M778">
            <v>0</v>
          </cell>
          <cell r="N778">
            <v>193043.20000000001</v>
          </cell>
        </row>
        <row r="779">
          <cell r="A779">
            <v>36526</v>
          </cell>
          <cell r="B779">
            <v>37926</v>
          </cell>
          <cell r="C779" t="str">
            <v>CPS BP</v>
          </cell>
          <cell r="D779">
            <v>30</v>
          </cell>
          <cell r="E779">
            <v>7200</v>
          </cell>
          <cell r="F779">
            <v>8</v>
          </cell>
          <cell r="G779">
            <v>4.4859999999999998</v>
          </cell>
          <cell r="H779">
            <v>35.887999999999998</v>
          </cell>
          <cell r="I779">
            <v>24.199000000000002</v>
          </cell>
          <cell r="J779">
            <v>0</v>
          </cell>
          <cell r="K779">
            <v>-5.76</v>
          </cell>
          <cell r="L779">
            <v>0</v>
          </cell>
          <cell r="M779">
            <v>0</v>
          </cell>
          <cell r="N779">
            <v>258393.59999999998</v>
          </cell>
        </row>
        <row r="780">
          <cell r="A780">
            <v>36526</v>
          </cell>
          <cell r="B780">
            <v>37956</v>
          </cell>
          <cell r="C780" t="str">
            <v>CPS BP</v>
          </cell>
          <cell r="D780">
            <v>30</v>
          </cell>
          <cell r="E780">
            <v>7440</v>
          </cell>
          <cell r="F780">
            <v>8</v>
          </cell>
          <cell r="G780">
            <v>4.8600000000000003</v>
          </cell>
          <cell r="H780">
            <v>38.880000000000003</v>
          </cell>
          <cell r="I780">
            <v>24.4132</v>
          </cell>
          <cell r="J780">
            <v>-107632.99200000003</v>
          </cell>
          <cell r="K780">
            <v>-5.952</v>
          </cell>
          <cell r="L780">
            <v>0</v>
          </cell>
          <cell r="M780">
            <v>0</v>
          </cell>
          <cell r="N780">
            <v>289267.20000000001</v>
          </cell>
        </row>
        <row r="781">
          <cell r="A781">
            <v>37922</v>
          </cell>
          <cell r="B781">
            <v>38353</v>
          </cell>
          <cell r="C781" t="str">
            <v>CPS PHASE 1</v>
          </cell>
          <cell r="D781">
            <v>119</v>
          </cell>
          <cell r="E781">
            <v>29512</v>
          </cell>
          <cell r="F781">
            <v>7</v>
          </cell>
          <cell r="G781">
            <v>5.17</v>
          </cell>
          <cell r="H781">
            <v>44.15</v>
          </cell>
          <cell r="I781">
            <v>27.724149999999998</v>
          </cell>
          <cell r="J781">
            <v>-484759.68520000001</v>
          </cell>
          <cell r="K781">
            <v>-20.6584</v>
          </cell>
          <cell r="L781">
            <v>0</v>
          </cell>
          <cell r="M781">
            <v>0</v>
          </cell>
          <cell r="N781">
            <v>1302954.8</v>
          </cell>
        </row>
        <row r="782">
          <cell r="A782">
            <v>37922</v>
          </cell>
          <cell r="B782">
            <v>38384</v>
          </cell>
          <cell r="C782" t="str">
            <v>CPS PHASE 1</v>
          </cell>
          <cell r="D782">
            <v>106</v>
          </cell>
          <cell r="E782">
            <v>23744</v>
          </cell>
          <cell r="F782">
            <v>7</v>
          </cell>
          <cell r="G782">
            <v>5.125</v>
          </cell>
          <cell r="H782">
            <v>43.835000000000001</v>
          </cell>
          <cell r="I782">
            <v>27.532772511848343</v>
          </cell>
          <cell r="J782">
            <v>-387080.08947867295</v>
          </cell>
          <cell r="K782">
            <v>-16.620799999999999</v>
          </cell>
          <cell r="L782">
            <v>0</v>
          </cell>
          <cell r="M782">
            <v>0</v>
          </cell>
          <cell r="N782">
            <v>1040818.24</v>
          </cell>
        </row>
        <row r="783">
          <cell r="A783">
            <v>37922</v>
          </cell>
          <cell r="B783">
            <v>38412</v>
          </cell>
          <cell r="C783" t="str">
            <v>CPS PHASE 1</v>
          </cell>
          <cell r="D783">
            <v>85</v>
          </cell>
          <cell r="E783">
            <v>21080</v>
          </cell>
          <cell r="F783">
            <v>7</v>
          </cell>
          <cell r="G783">
            <v>4.9800000000000004</v>
          </cell>
          <cell r="H783">
            <v>42.82</v>
          </cell>
          <cell r="I783">
            <v>26.624007766990292</v>
          </cell>
          <cell r="J783">
            <v>-341411.51627184462</v>
          </cell>
          <cell r="K783">
            <v>-14.756</v>
          </cell>
          <cell r="L783">
            <v>0</v>
          </cell>
          <cell r="M783">
            <v>0</v>
          </cell>
          <cell r="N783">
            <v>902645.6</v>
          </cell>
        </row>
        <row r="784">
          <cell r="A784">
            <v>37922</v>
          </cell>
          <cell r="B784">
            <v>38443</v>
          </cell>
          <cell r="C784" t="str">
            <v>CPS PHASE 1</v>
          </cell>
          <cell r="D784">
            <v>77</v>
          </cell>
          <cell r="E784">
            <v>18403</v>
          </cell>
          <cell r="F784">
            <v>7</v>
          </cell>
          <cell r="G784">
            <v>4.6050000000000004</v>
          </cell>
          <cell r="H784">
            <v>40.195</v>
          </cell>
          <cell r="I784">
            <v>27.466983301707785</v>
          </cell>
          <cell r="J784">
            <v>-234233.69129867165</v>
          </cell>
          <cell r="K784">
            <v>-12.882099999999999</v>
          </cell>
          <cell r="L784">
            <v>0</v>
          </cell>
          <cell r="M784">
            <v>0</v>
          </cell>
          <cell r="N784">
            <v>739708.58499999996</v>
          </cell>
        </row>
        <row r="785">
          <cell r="A785">
            <v>37922</v>
          </cell>
          <cell r="B785">
            <v>38473</v>
          </cell>
          <cell r="C785" t="str">
            <v>CPS PHASE 1</v>
          </cell>
          <cell r="D785">
            <v>86</v>
          </cell>
          <cell r="E785">
            <v>21328</v>
          </cell>
          <cell r="F785">
            <v>7</v>
          </cell>
          <cell r="G785">
            <v>4.5330000000000004</v>
          </cell>
          <cell r="H785">
            <v>39.691000000000003</v>
          </cell>
          <cell r="I785">
            <v>29.229192282347757</v>
          </cell>
          <cell r="J785">
            <v>-223129.43500208709</v>
          </cell>
          <cell r="K785">
            <v>-14.929600000000001</v>
          </cell>
          <cell r="L785">
            <v>0</v>
          </cell>
          <cell r="M785">
            <v>0</v>
          </cell>
          <cell r="N785">
            <v>846529.64800000004</v>
          </cell>
        </row>
        <row r="786">
          <cell r="A786">
            <v>37922</v>
          </cell>
          <cell r="B786">
            <v>38504</v>
          </cell>
          <cell r="C786" t="str">
            <v>CPS PHASE 1</v>
          </cell>
          <cell r="D786">
            <v>114</v>
          </cell>
          <cell r="E786">
            <v>27360</v>
          </cell>
          <cell r="F786">
            <v>7</v>
          </cell>
          <cell r="G786">
            <v>4.55</v>
          </cell>
          <cell r="H786">
            <v>39.809999999999995</v>
          </cell>
          <cell r="I786">
            <v>30.484504660272872</v>
          </cell>
          <cell r="J786">
            <v>-255145.55249493409</v>
          </cell>
          <cell r="K786">
            <v>-19.152000000000001</v>
          </cell>
          <cell r="L786">
            <v>0</v>
          </cell>
          <cell r="M786">
            <v>0</v>
          </cell>
          <cell r="N786">
            <v>1089201.5999999999</v>
          </cell>
        </row>
        <row r="787">
          <cell r="A787">
            <v>37922</v>
          </cell>
          <cell r="B787">
            <v>38534</v>
          </cell>
          <cell r="C787" t="str">
            <v>CPS PHASE 1</v>
          </cell>
          <cell r="D787">
            <v>128</v>
          </cell>
          <cell r="E787">
            <v>31744</v>
          </cell>
          <cell r="F787">
            <v>7</v>
          </cell>
          <cell r="G787">
            <v>4.5670000000000002</v>
          </cell>
          <cell r="H787">
            <v>39.929000000000002</v>
          </cell>
          <cell r="I787">
            <v>31.305862304927047</v>
          </cell>
          <cell r="J787">
            <v>-273732.8829923959</v>
          </cell>
          <cell r="K787">
            <v>-22.220800000000001</v>
          </cell>
          <cell r="L787">
            <v>0</v>
          </cell>
          <cell r="M787">
            <v>0</v>
          </cell>
          <cell r="N787">
            <v>1267506.176</v>
          </cell>
        </row>
        <row r="788">
          <cell r="A788">
            <v>37922</v>
          </cell>
          <cell r="B788">
            <v>38565</v>
          </cell>
          <cell r="C788" t="str">
            <v>CPS PHASE 1</v>
          </cell>
          <cell r="D788">
            <v>125</v>
          </cell>
          <cell r="E788">
            <v>31000</v>
          </cell>
          <cell r="F788">
            <v>7</v>
          </cell>
          <cell r="G788">
            <v>4.5890000000000004</v>
          </cell>
          <cell r="H788">
            <v>40.083000000000006</v>
          </cell>
          <cell r="I788">
            <v>31.280070796460173</v>
          </cell>
          <cell r="J788">
            <v>-272890.80530973483</v>
          </cell>
          <cell r="K788">
            <v>-21.7</v>
          </cell>
          <cell r="L788">
            <v>0</v>
          </cell>
          <cell r="M788">
            <v>0</v>
          </cell>
          <cell r="N788">
            <v>1242573.0000000002</v>
          </cell>
        </row>
        <row r="789">
          <cell r="A789">
            <v>37922</v>
          </cell>
          <cell r="B789">
            <v>38596</v>
          </cell>
          <cell r="C789" t="str">
            <v>CPS PHASE 1</v>
          </cell>
          <cell r="D789">
            <v>101</v>
          </cell>
          <cell r="E789">
            <v>24240</v>
          </cell>
          <cell r="F789">
            <v>7</v>
          </cell>
          <cell r="G789">
            <v>4.577</v>
          </cell>
          <cell r="H789">
            <v>39.999000000000002</v>
          </cell>
          <cell r="I789">
            <v>27.62410123310811</v>
          </cell>
          <cell r="J789">
            <v>-299967.54610945948</v>
          </cell>
          <cell r="K789">
            <v>-16.968</v>
          </cell>
          <cell r="L789">
            <v>0</v>
          </cell>
          <cell r="M789">
            <v>0</v>
          </cell>
          <cell r="N789">
            <v>969575.76</v>
          </cell>
        </row>
        <row r="790">
          <cell r="A790">
            <v>37922</v>
          </cell>
          <cell r="B790">
            <v>38626</v>
          </cell>
          <cell r="C790" t="str">
            <v>CPS PHASE 1</v>
          </cell>
          <cell r="D790">
            <v>79</v>
          </cell>
          <cell r="E790">
            <v>19671</v>
          </cell>
          <cell r="F790">
            <v>7</v>
          </cell>
          <cell r="G790">
            <v>4.6020000000000003</v>
          </cell>
          <cell r="H790">
            <v>40.173999999999999</v>
          </cell>
          <cell r="I790">
            <v>26.288984347826087</v>
          </cell>
          <cell r="J790">
            <v>-273132.14289391303</v>
          </cell>
          <cell r="K790">
            <v>-13.7697</v>
          </cell>
          <cell r="L790">
            <v>0</v>
          </cell>
          <cell r="M790">
            <v>0</v>
          </cell>
          <cell r="N790">
            <v>790262.75399999996</v>
          </cell>
        </row>
        <row r="791">
          <cell r="A791">
            <v>37922</v>
          </cell>
          <cell r="B791">
            <v>38657</v>
          </cell>
          <cell r="C791" t="str">
            <v>CPS PHASE 1</v>
          </cell>
          <cell r="D791">
            <v>79</v>
          </cell>
          <cell r="E791">
            <v>18960</v>
          </cell>
          <cell r="F791">
            <v>7</v>
          </cell>
          <cell r="G791">
            <v>4.7720000000000002</v>
          </cell>
          <cell r="H791">
            <v>41.364000000000004</v>
          </cell>
          <cell r="I791">
            <v>25.137745112474434</v>
          </cell>
          <cell r="J791">
            <v>-307649.79266748484</v>
          </cell>
          <cell r="K791">
            <v>-13.272</v>
          </cell>
          <cell r="L791">
            <v>0</v>
          </cell>
          <cell r="M791">
            <v>0</v>
          </cell>
          <cell r="N791">
            <v>784261.44000000006</v>
          </cell>
        </row>
        <row r="792">
          <cell r="A792">
            <v>37922</v>
          </cell>
          <cell r="B792">
            <v>38687</v>
          </cell>
          <cell r="C792" t="str">
            <v>CPS PHASE 1</v>
          </cell>
          <cell r="D792">
            <v>100</v>
          </cell>
          <cell r="E792">
            <v>24800</v>
          </cell>
          <cell r="F792">
            <v>7</v>
          </cell>
          <cell r="G792">
            <v>4.952</v>
          </cell>
          <cell r="H792">
            <v>42.624000000000002</v>
          </cell>
          <cell r="I792">
            <v>24.167646528189913</v>
          </cell>
          <cell r="J792">
            <v>-457717.56610089022</v>
          </cell>
          <cell r="K792">
            <v>-17.36</v>
          </cell>
          <cell r="L792">
            <v>0</v>
          </cell>
          <cell r="M792">
            <v>0</v>
          </cell>
          <cell r="N792">
            <v>1057075.2</v>
          </cell>
        </row>
        <row r="793">
          <cell r="A793">
            <v>37922</v>
          </cell>
          <cell r="B793">
            <v>38718</v>
          </cell>
          <cell r="C793" t="str">
            <v>CPS PHASE 1</v>
          </cell>
          <cell r="D793">
            <v>108</v>
          </cell>
          <cell r="E793">
            <v>26784</v>
          </cell>
          <cell r="F793">
            <v>7</v>
          </cell>
          <cell r="G793">
            <v>5.0529999999999999</v>
          </cell>
          <cell r="H793">
            <v>43.331000000000003</v>
          </cell>
          <cell r="I793">
            <v>25.589873075435204</v>
          </cell>
          <cell r="J793">
            <v>-475178.34354754357</v>
          </cell>
          <cell r="K793">
            <v>-18.748799999999999</v>
          </cell>
          <cell r="L793">
            <v>0</v>
          </cell>
          <cell r="M793">
            <v>0</v>
          </cell>
          <cell r="N793">
            <v>1160577.5040000002</v>
          </cell>
        </row>
        <row r="794">
          <cell r="A794">
            <v>37922</v>
          </cell>
          <cell r="B794">
            <v>38749</v>
          </cell>
          <cell r="C794" t="str">
            <v>CPS PHASE 1</v>
          </cell>
          <cell r="D794">
            <v>97</v>
          </cell>
          <cell r="E794">
            <v>21728</v>
          </cell>
          <cell r="F794">
            <v>7</v>
          </cell>
          <cell r="G794">
            <v>5.0179999999999998</v>
          </cell>
          <cell r="H794">
            <v>43.085999999999999</v>
          </cell>
          <cell r="I794">
            <v>26.60337355681424</v>
          </cell>
          <cell r="J794">
            <v>-358134.50735754013</v>
          </cell>
          <cell r="K794">
            <v>-15.2096</v>
          </cell>
          <cell r="L794">
            <v>0</v>
          </cell>
          <cell r="M794">
            <v>0</v>
          </cell>
          <cell r="N794">
            <v>936172.60800000001</v>
          </cell>
        </row>
        <row r="795">
          <cell r="A795">
            <v>37922</v>
          </cell>
          <cell r="B795">
            <v>38777</v>
          </cell>
          <cell r="C795" t="str">
            <v>CPS PHASE 1</v>
          </cell>
          <cell r="D795">
            <v>78</v>
          </cell>
          <cell r="E795">
            <v>19344</v>
          </cell>
          <cell r="F795">
            <v>7</v>
          </cell>
          <cell r="G795">
            <v>4.8730000000000002</v>
          </cell>
          <cell r="H795">
            <v>42.071000000000005</v>
          </cell>
          <cell r="I795">
            <v>27.014279366787537</v>
          </cell>
          <cell r="J795">
            <v>-291257.203928862</v>
          </cell>
          <cell r="K795">
            <v>-13.540800000000001</v>
          </cell>
          <cell r="L795">
            <v>0</v>
          </cell>
          <cell r="M795">
            <v>0</v>
          </cell>
          <cell r="N795">
            <v>813821.42400000012</v>
          </cell>
        </row>
        <row r="796">
          <cell r="A796">
            <v>37922</v>
          </cell>
          <cell r="B796">
            <v>38808</v>
          </cell>
          <cell r="C796" t="str">
            <v>CPS PHASE 1</v>
          </cell>
          <cell r="D796">
            <v>71</v>
          </cell>
          <cell r="E796">
            <v>17040</v>
          </cell>
          <cell r="F796">
            <v>7</v>
          </cell>
          <cell r="G796">
            <v>4.5730000000000004</v>
          </cell>
          <cell r="H796">
            <v>39.971000000000004</v>
          </cell>
          <cell r="I796">
            <v>29.93036312876648</v>
          </cell>
          <cell r="J796">
            <v>-171092.45228581925</v>
          </cell>
          <cell r="K796">
            <v>-11.928000000000001</v>
          </cell>
          <cell r="L796">
            <v>0</v>
          </cell>
          <cell r="M796">
            <v>0</v>
          </cell>
          <cell r="N796">
            <v>681105.84000000008</v>
          </cell>
        </row>
        <row r="797">
          <cell r="A797">
            <v>37922</v>
          </cell>
          <cell r="B797">
            <v>38838</v>
          </cell>
          <cell r="C797" t="str">
            <v>CPS PHASE 1</v>
          </cell>
          <cell r="D797">
            <v>79</v>
          </cell>
          <cell r="E797">
            <v>19592</v>
          </cell>
          <cell r="F797">
            <v>7</v>
          </cell>
          <cell r="G797">
            <v>4.5129999999999999</v>
          </cell>
          <cell r="H797">
            <v>39.551000000000002</v>
          </cell>
          <cell r="I797">
            <v>31.421542905775564</v>
          </cell>
          <cell r="J797">
            <v>-159272.3233900452</v>
          </cell>
          <cell r="K797">
            <v>-13.714399999999999</v>
          </cell>
          <cell r="L797">
            <v>0</v>
          </cell>
          <cell r="M797">
            <v>0</v>
          </cell>
          <cell r="N797">
            <v>774883.19200000004</v>
          </cell>
        </row>
        <row r="798">
          <cell r="A798">
            <v>37922</v>
          </cell>
          <cell r="B798">
            <v>38869</v>
          </cell>
          <cell r="C798" t="str">
            <v>CPS PHASE 1</v>
          </cell>
          <cell r="D798">
            <v>104</v>
          </cell>
          <cell r="E798">
            <v>24960</v>
          </cell>
          <cell r="F798">
            <v>7</v>
          </cell>
          <cell r="G798">
            <v>4.5129999999999999</v>
          </cell>
          <cell r="H798">
            <v>39.551000000000002</v>
          </cell>
          <cell r="I798">
            <v>30.638602156357774</v>
          </cell>
          <cell r="J798">
            <v>-222453.45017731003</v>
          </cell>
          <cell r="K798">
            <v>-17.472000000000001</v>
          </cell>
          <cell r="L798">
            <v>0</v>
          </cell>
          <cell r="M798">
            <v>0</v>
          </cell>
          <cell r="N798">
            <v>987192.96000000008</v>
          </cell>
        </row>
        <row r="799">
          <cell r="A799">
            <v>37922</v>
          </cell>
          <cell r="B799">
            <v>38899</v>
          </cell>
          <cell r="C799" t="str">
            <v>CPS PHASE 1</v>
          </cell>
          <cell r="D799">
            <v>117</v>
          </cell>
          <cell r="E799">
            <v>29016</v>
          </cell>
          <cell r="F799">
            <v>7</v>
          </cell>
          <cell r="G799">
            <v>4.5279999999999996</v>
          </cell>
          <cell r="H799">
            <v>39.655999999999999</v>
          </cell>
          <cell r="I799">
            <v>33.399706778861223</v>
          </cell>
          <cell r="J799">
            <v>-181532.60410456272</v>
          </cell>
          <cell r="K799">
            <v>-20.311199999999999</v>
          </cell>
          <cell r="L799">
            <v>0</v>
          </cell>
          <cell r="M799">
            <v>0</v>
          </cell>
          <cell r="N799">
            <v>1150658.496</v>
          </cell>
        </row>
        <row r="800">
          <cell r="A800">
            <v>37922</v>
          </cell>
          <cell r="B800">
            <v>38930</v>
          </cell>
          <cell r="C800" t="str">
            <v>CPS PHASE 1</v>
          </cell>
          <cell r="D800">
            <v>114</v>
          </cell>
          <cell r="E800">
            <v>28272</v>
          </cell>
          <cell r="F800">
            <v>7</v>
          </cell>
          <cell r="G800">
            <v>4.5439999999999996</v>
          </cell>
          <cell r="H800">
            <v>39.767999999999994</v>
          </cell>
          <cell r="I800">
            <v>31.766425672681063</v>
          </cell>
          <cell r="J800">
            <v>-226220.50938196082</v>
          </cell>
          <cell r="K800">
            <v>-19.790400000000002</v>
          </cell>
          <cell r="L800">
            <v>0</v>
          </cell>
          <cell r="M800">
            <v>0</v>
          </cell>
          <cell r="N800">
            <v>1124320.8959999997</v>
          </cell>
        </row>
        <row r="801">
          <cell r="A801">
            <v>37922</v>
          </cell>
          <cell r="B801">
            <v>38961</v>
          </cell>
          <cell r="C801" t="str">
            <v>CPS PHASE 1</v>
          </cell>
          <cell r="D801">
            <v>92</v>
          </cell>
          <cell r="E801">
            <v>22080</v>
          </cell>
          <cell r="F801">
            <v>7</v>
          </cell>
          <cell r="G801">
            <v>4.5439999999999996</v>
          </cell>
          <cell r="H801">
            <v>39.767999999999994</v>
          </cell>
          <cell r="I801">
            <v>25.005572931924668</v>
          </cell>
          <cell r="J801">
            <v>-325954.38966310321</v>
          </cell>
          <cell r="K801">
            <v>-15.456</v>
          </cell>
          <cell r="L801">
            <v>0</v>
          </cell>
          <cell r="M801">
            <v>0</v>
          </cell>
          <cell r="N801">
            <v>878077.43999999983</v>
          </cell>
        </row>
        <row r="802">
          <cell r="A802">
            <v>37922</v>
          </cell>
          <cell r="B802">
            <v>38991</v>
          </cell>
          <cell r="C802" t="str">
            <v>CPS PHASE 1</v>
          </cell>
          <cell r="D802">
            <v>73</v>
          </cell>
          <cell r="E802">
            <v>18104</v>
          </cell>
          <cell r="F802">
            <v>7</v>
          </cell>
          <cell r="G802">
            <v>4.5890000000000004</v>
          </cell>
          <cell r="H802">
            <v>40.083000000000006</v>
          </cell>
          <cell r="I802">
            <v>24.35249284389268</v>
          </cell>
          <cell r="J802">
            <v>-284785.10155416705</v>
          </cell>
          <cell r="K802">
            <v>-12.672800000000001</v>
          </cell>
          <cell r="L802">
            <v>0</v>
          </cell>
          <cell r="M802">
            <v>0</v>
          </cell>
          <cell r="N802">
            <v>725662.6320000001</v>
          </cell>
        </row>
        <row r="803">
          <cell r="A803">
            <v>37922</v>
          </cell>
          <cell r="B803">
            <v>39022</v>
          </cell>
          <cell r="C803" t="str">
            <v>CPS PHASE 1</v>
          </cell>
          <cell r="D803">
            <v>73</v>
          </cell>
          <cell r="E803">
            <v>17520</v>
          </cell>
          <cell r="F803">
            <v>7</v>
          </cell>
          <cell r="G803">
            <v>4.7699999999999996</v>
          </cell>
          <cell r="H803">
            <v>41.35</v>
          </cell>
          <cell r="I803">
            <v>25.027581280023153</v>
          </cell>
          <cell r="J803">
            <v>-285968.7759739944</v>
          </cell>
          <cell r="K803">
            <v>-12.263999999999999</v>
          </cell>
          <cell r="L803">
            <v>0</v>
          </cell>
          <cell r="M803">
            <v>0</v>
          </cell>
          <cell r="N803">
            <v>724452</v>
          </cell>
        </row>
        <row r="804">
          <cell r="A804">
            <v>37922</v>
          </cell>
          <cell r="B804">
            <v>39052</v>
          </cell>
          <cell r="C804" t="str">
            <v>CPS PHASE 1</v>
          </cell>
          <cell r="D804">
            <v>92</v>
          </cell>
          <cell r="E804">
            <v>22816</v>
          </cell>
          <cell r="F804">
            <v>7</v>
          </cell>
          <cell r="G804">
            <v>4.9400000000000004</v>
          </cell>
          <cell r="H804">
            <v>42.540000000000006</v>
          </cell>
          <cell r="I804">
            <v>24.518131573409306</v>
          </cell>
          <cell r="J804">
            <v>-411186.95002109342</v>
          </cell>
          <cell r="K804">
            <v>-15.9712</v>
          </cell>
          <cell r="L804">
            <v>0</v>
          </cell>
          <cell r="M804">
            <v>0</v>
          </cell>
          <cell r="N804">
            <v>970592.64000000013</v>
          </cell>
        </row>
        <row r="807">
          <cell r="A807" t="str">
            <v>Trade Date</v>
          </cell>
          <cell r="B807" t="str">
            <v>Month</v>
          </cell>
          <cell r="C807" t="str">
            <v>Counterparty</v>
          </cell>
          <cell r="D807" t="str">
            <v>Quantity</v>
          </cell>
          <cell r="E807" t="str">
            <v>MWh</v>
          </cell>
          <cell r="F807" t="str">
            <v>Multiple</v>
          </cell>
          <cell r="G807" t="str">
            <v>Underlying</v>
          </cell>
          <cell r="H807" t="str">
            <v>Contract Price</v>
          </cell>
          <cell r="I807" t="str">
            <v>Market Price</v>
          </cell>
          <cell r="J807" t="str">
            <v>MTM</v>
          </cell>
          <cell r="K807" t="str">
            <v>NYMEX NG Exposure</v>
          </cell>
          <cell r="L807" t="str">
            <v>GD HH NG Exposure</v>
          </cell>
          <cell r="M807" t="str">
            <v>GD HSC NG Exposure</v>
          </cell>
          <cell r="N807" t="str">
            <v>Settlement</v>
          </cell>
        </row>
        <row r="808">
          <cell r="A808">
            <v>37888</v>
          </cell>
          <cell r="B808">
            <v>37895</v>
          </cell>
          <cell r="C808" t="str">
            <v>J. Aron</v>
          </cell>
          <cell r="D808">
            <v>25</v>
          </cell>
          <cell r="E808">
            <v>9200</v>
          </cell>
          <cell r="F808">
            <v>1</v>
          </cell>
          <cell r="G808">
            <v>39.75</v>
          </cell>
          <cell r="H808">
            <v>39.75</v>
          </cell>
          <cell r="I808">
            <v>38.625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365700</v>
          </cell>
        </row>
        <row r="809">
          <cell r="A809">
            <v>37950</v>
          </cell>
          <cell r="B809">
            <v>37956</v>
          </cell>
          <cell r="C809" t="str">
            <v>Morgan</v>
          </cell>
          <cell r="D809">
            <v>25</v>
          </cell>
          <cell r="E809">
            <v>8800</v>
          </cell>
          <cell r="F809">
            <v>1</v>
          </cell>
          <cell r="G809">
            <v>39.5</v>
          </cell>
          <cell r="H809">
            <v>39.5</v>
          </cell>
          <cell r="I809">
            <v>39.375</v>
          </cell>
          <cell r="J809">
            <v>-1100</v>
          </cell>
          <cell r="K809">
            <v>0</v>
          </cell>
          <cell r="L809">
            <v>0</v>
          </cell>
          <cell r="M809">
            <v>0</v>
          </cell>
          <cell r="N809">
            <v>347600</v>
          </cell>
        </row>
        <row r="810">
          <cell r="A810">
            <v>37946</v>
          </cell>
          <cell r="B810">
            <v>38353</v>
          </cell>
          <cell r="C810" t="str">
            <v>CPS TXU</v>
          </cell>
          <cell r="D810">
            <v>50</v>
          </cell>
          <cell r="E810">
            <v>16800</v>
          </cell>
          <cell r="F810">
            <v>1</v>
          </cell>
          <cell r="G810">
            <v>41.25</v>
          </cell>
          <cell r="H810">
            <v>41.25</v>
          </cell>
          <cell r="I810">
            <v>43.063749999999999</v>
          </cell>
          <cell r="J810">
            <v>30470.999999999982</v>
          </cell>
          <cell r="K810">
            <v>0</v>
          </cell>
          <cell r="L810">
            <v>0</v>
          </cell>
          <cell r="M810">
            <v>0</v>
          </cell>
          <cell r="N810">
            <v>693000</v>
          </cell>
        </row>
        <row r="811">
          <cell r="A811">
            <v>37946</v>
          </cell>
          <cell r="B811">
            <v>38384</v>
          </cell>
          <cell r="C811" t="str">
            <v>CPS TXU</v>
          </cell>
          <cell r="D811">
            <v>40</v>
          </cell>
          <cell r="E811">
            <v>12800</v>
          </cell>
          <cell r="F811">
            <v>1</v>
          </cell>
          <cell r="G811">
            <v>41.25</v>
          </cell>
          <cell r="H811">
            <v>41.25</v>
          </cell>
          <cell r="I811">
            <v>42.729383886255924</v>
          </cell>
          <cell r="J811">
            <v>18936.113744075828</v>
          </cell>
          <cell r="K811">
            <v>0</v>
          </cell>
          <cell r="L811">
            <v>0</v>
          </cell>
          <cell r="M811">
            <v>0</v>
          </cell>
          <cell r="N811">
            <v>528000</v>
          </cell>
        </row>
        <row r="812">
          <cell r="A812">
            <v>37946</v>
          </cell>
          <cell r="B812">
            <v>38412</v>
          </cell>
          <cell r="C812" t="str">
            <v>CPS TXU</v>
          </cell>
          <cell r="D812">
            <v>35</v>
          </cell>
          <cell r="E812">
            <v>12880</v>
          </cell>
          <cell r="F812">
            <v>1</v>
          </cell>
          <cell r="G812">
            <v>41.25</v>
          </cell>
          <cell r="H812">
            <v>41.25</v>
          </cell>
          <cell r="I812">
            <v>42.431533980582529</v>
          </cell>
          <cell r="J812">
            <v>15218.157669902972</v>
          </cell>
          <cell r="K812">
            <v>0</v>
          </cell>
          <cell r="L812">
            <v>0</v>
          </cell>
          <cell r="M812">
            <v>0</v>
          </cell>
          <cell r="N812">
            <v>531300</v>
          </cell>
        </row>
        <row r="813">
          <cell r="A813">
            <v>37946</v>
          </cell>
          <cell r="B813">
            <v>38443</v>
          </cell>
          <cell r="C813" t="str">
            <v>CPS TXU</v>
          </cell>
          <cell r="D813">
            <v>35</v>
          </cell>
          <cell r="E813">
            <v>11760</v>
          </cell>
          <cell r="F813">
            <v>1</v>
          </cell>
          <cell r="G813">
            <v>41.25</v>
          </cell>
          <cell r="H813">
            <v>41.25</v>
          </cell>
          <cell r="I813">
            <v>42.603289057558513</v>
          </cell>
          <cell r="J813">
            <v>15914.67931688811</v>
          </cell>
          <cell r="K813">
            <v>0</v>
          </cell>
          <cell r="L813">
            <v>0</v>
          </cell>
          <cell r="M813">
            <v>0</v>
          </cell>
          <cell r="N813">
            <v>485100</v>
          </cell>
        </row>
        <row r="814">
          <cell r="A814">
            <v>37946</v>
          </cell>
          <cell r="B814">
            <v>38473</v>
          </cell>
          <cell r="C814" t="str">
            <v>CPS TXU</v>
          </cell>
          <cell r="D814">
            <v>35</v>
          </cell>
          <cell r="E814">
            <v>11760</v>
          </cell>
          <cell r="F814">
            <v>1</v>
          </cell>
          <cell r="G814">
            <v>41.25</v>
          </cell>
          <cell r="H814">
            <v>41.25</v>
          </cell>
          <cell r="I814">
            <v>45.040227999147675</v>
          </cell>
          <cell r="J814">
            <v>44573.081269976654</v>
          </cell>
          <cell r="K814">
            <v>0</v>
          </cell>
          <cell r="L814">
            <v>0</v>
          </cell>
          <cell r="M814">
            <v>0</v>
          </cell>
          <cell r="N814">
            <v>485100</v>
          </cell>
        </row>
        <row r="815">
          <cell r="A815">
            <v>37946</v>
          </cell>
          <cell r="B815">
            <v>38504</v>
          </cell>
          <cell r="C815" t="str">
            <v>CPS TXU</v>
          </cell>
          <cell r="D815">
            <v>40</v>
          </cell>
          <cell r="E815">
            <v>14080</v>
          </cell>
          <cell r="F815">
            <v>1</v>
          </cell>
          <cell r="G815">
            <v>41.25</v>
          </cell>
          <cell r="H815">
            <v>41.25</v>
          </cell>
          <cell r="I815">
            <v>45.519316493313518</v>
          </cell>
          <cell r="J815">
            <v>60111.976225854334</v>
          </cell>
          <cell r="K815">
            <v>0</v>
          </cell>
          <cell r="L815">
            <v>0</v>
          </cell>
          <cell r="M815">
            <v>0</v>
          </cell>
          <cell r="N815">
            <v>580800</v>
          </cell>
        </row>
        <row r="816">
          <cell r="A816">
            <v>37946</v>
          </cell>
          <cell r="B816">
            <v>38534</v>
          </cell>
          <cell r="C816" t="str">
            <v>CPS TXU</v>
          </cell>
          <cell r="D816">
            <v>45</v>
          </cell>
          <cell r="E816">
            <v>14400</v>
          </cell>
          <cell r="F816">
            <v>1</v>
          </cell>
          <cell r="G816">
            <v>41.25</v>
          </cell>
          <cell r="H816">
            <v>41.25</v>
          </cell>
          <cell r="I816">
            <v>51.792812433918378</v>
          </cell>
          <cell r="J816">
            <v>151816.49904842465</v>
          </cell>
          <cell r="K816">
            <v>0</v>
          </cell>
          <cell r="L816">
            <v>0</v>
          </cell>
          <cell r="M816">
            <v>0</v>
          </cell>
          <cell r="N816">
            <v>594000</v>
          </cell>
        </row>
        <row r="817">
          <cell r="A817">
            <v>37946</v>
          </cell>
          <cell r="B817">
            <v>38565</v>
          </cell>
          <cell r="C817" t="str">
            <v>CPS TXU</v>
          </cell>
          <cell r="D817">
            <v>40</v>
          </cell>
          <cell r="E817">
            <v>14720</v>
          </cell>
          <cell r="F817">
            <v>1</v>
          </cell>
          <cell r="G817">
            <v>41.25</v>
          </cell>
          <cell r="H817">
            <v>41.25</v>
          </cell>
          <cell r="I817">
            <v>51.855893383902234</v>
          </cell>
          <cell r="J817">
            <v>156118.75061104089</v>
          </cell>
          <cell r="K817">
            <v>0</v>
          </cell>
          <cell r="L817">
            <v>0</v>
          </cell>
          <cell r="M817">
            <v>0</v>
          </cell>
          <cell r="N817">
            <v>607200</v>
          </cell>
        </row>
        <row r="818">
          <cell r="A818">
            <v>37946</v>
          </cell>
          <cell r="B818">
            <v>38596</v>
          </cell>
          <cell r="C818" t="str">
            <v>CPS TXU</v>
          </cell>
          <cell r="D818">
            <v>30</v>
          </cell>
          <cell r="E818">
            <v>10080</v>
          </cell>
          <cell r="F818">
            <v>1</v>
          </cell>
          <cell r="G818">
            <v>41.25</v>
          </cell>
          <cell r="H818">
            <v>41.25</v>
          </cell>
          <cell r="I818">
            <v>43.614866976351351</v>
          </cell>
          <cell r="J818">
            <v>23837.859121621619</v>
          </cell>
          <cell r="K818">
            <v>0</v>
          </cell>
          <cell r="L818">
            <v>0</v>
          </cell>
          <cell r="M818">
            <v>0</v>
          </cell>
          <cell r="N818">
            <v>415800</v>
          </cell>
        </row>
        <row r="819">
          <cell r="A819">
            <v>37946</v>
          </cell>
          <cell r="B819">
            <v>38626</v>
          </cell>
          <cell r="C819" t="str">
            <v>CPS TXU</v>
          </cell>
          <cell r="D819">
            <v>25</v>
          </cell>
          <cell r="E819">
            <v>8400</v>
          </cell>
          <cell r="F819">
            <v>1</v>
          </cell>
          <cell r="G819">
            <v>41.25</v>
          </cell>
          <cell r="H819">
            <v>41.25</v>
          </cell>
          <cell r="I819">
            <v>41.163520472773328</v>
          </cell>
          <cell r="J819">
            <v>-726.42802870404353</v>
          </cell>
          <cell r="K819">
            <v>0</v>
          </cell>
          <cell r="L819">
            <v>0</v>
          </cell>
          <cell r="M819">
            <v>0</v>
          </cell>
          <cell r="N819">
            <v>346500</v>
          </cell>
        </row>
        <row r="820">
          <cell r="A820">
            <v>37946</v>
          </cell>
          <cell r="B820">
            <v>38657</v>
          </cell>
          <cell r="C820" t="str">
            <v>CPS TXU</v>
          </cell>
          <cell r="D820">
            <v>20</v>
          </cell>
          <cell r="E820">
            <v>6720</v>
          </cell>
          <cell r="F820">
            <v>1</v>
          </cell>
          <cell r="G820">
            <v>41.25</v>
          </cell>
          <cell r="H820">
            <v>41.25</v>
          </cell>
          <cell r="I820">
            <v>41.357333333333344</v>
          </cell>
          <cell r="J820">
            <v>721.28000000006978</v>
          </cell>
          <cell r="K820">
            <v>0</v>
          </cell>
          <cell r="L820">
            <v>0</v>
          </cell>
          <cell r="M820">
            <v>0</v>
          </cell>
          <cell r="N820">
            <v>277200</v>
          </cell>
        </row>
        <row r="821">
          <cell r="A821">
            <v>37946</v>
          </cell>
          <cell r="B821">
            <v>38687</v>
          </cell>
          <cell r="C821" t="str">
            <v>CPS TXU</v>
          </cell>
          <cell r="D821">
            <v>20</v>
          </cell>
          <cell r="E821">
            <v>6720</v>
          </cell>
          <cell r="F821">
            <v>1</v>
          </cell>
          <cell r="G821">
            <v>41.25</v>
          </cell>
          <cell r="H821">
            <v>41.25</v>
          </cell>
          <cell r="I821">
            <v>41.516470820969346</v>
          </cell>
          <cell r="J821">
            <v>1790.6839169140039</v>
          </cell>
          <cell r="K821">
            <v>0</v>
          </cell>
          <cell r="L821">
            <v>0</v>
          </cell>
          <cell r="M821">
            <v>0</v>
          </cell>
          <cell r="N821">
            <v>277200</v>
          </cell>
        </row>
        <row r="822">
          <cell r="A822">
            <v>37946</v>
          </cell>
          <cell r="B822">
            <v>38718</v>
          </cell>
          <cell r="C822" t="str">
            <v>CPS TXU</v>
          </cell>
          <cell r="D822">
            <v>20</v>
          </cell>
          <cell r="E822">
            <v>6720</v>
          </cell>
          <cell r="F822">
            <v>1</v>
          </cell>
          <cell r="G822">
            <v>41.25</v>
          </cell>
          <cell r="H822">
            <v>41.25</v>
          </cell>
          <cell r="I822">
            <v>42.089193181818182</v>
          </cell>
          <cell r="J822">
            <v>5639.3781818181815</v>
          </cell>
          <cell r="K822">
            <v>0</v>
          </cell>
          <cell r="L822">
            <v>0</v>
          </cell>
          <cell r="M822">
            <v>0</v>
          </cell>
          <cell r="N822">
            <v>277200</v>
          </cell>
        </row>
        <row r="823">
          <cell r="A823">
            <v>37946</v>
          </cell>
          <cell r="B823">
            <v>38749</v>
          </cell>
          <cell r="C823" t="str">
            <v>CPS TXU</v>
          </cell>
          <cell r="D823">
            <v>20</v>
          </cell>
          <cell r="E823">
            <v>6400</v>
          </cell>
          <cell r="F823">
            <v>1</v>
          </cell>
          <cell r="G823">
            <v>41.25</v>
          </cell>
          <cell r="H823">
            <v>41.25</v>
          </cell>
          <cell r="I823">
            <v>41.837277725118483</v>
          </cell>
          <cell r="J823">
            <v>3758.5774407582903</v>
          </cell>
          <cell r="K823">
            <v>0</v>
          </cell>
          <cell r="L823">
            <v>0</v>
          </cell>
          <cell r="M823">
            <v>0</v>
          </cell>
          <cell r="N823">
            <v>264000</v>
          </cell>
        </row>
        <row r="824">
          <cell r="A824">
            <v>37946</v>
          </cell>
          <cell r="B824">
            <v>38777</v>
          </cell>
          <cell r="C824" t="str">
            <v>CPS TXU</v>
          </cell>
          <cell r="D824">
            <v>15</v>
          </cell>
          <cell r="E824">
            <v>5520</v>
          </cell>
          <cell r="F824">
            <v>1</v>
          </cell>
          <cell r="G824">
            <v>41.25</v>
          </cell>
          <cell r="H824">
            <v>41.25</v>
          </cell>
          <cell r="I824">
            <v>41.519852427184468</v>
          </cell>
          <cell r="J824">
            <v>1489.585398058261</v>
          </cell>
          <cell r="K824">
            <v>0</v>
          </cell>
          <cell r="L824">
            <v>0</v>
          </cell>
          <cell r="M824">
            <v>0</v>
          </cell>
          <cell r="N824">
            <v>227700</v>
          </cell>
        </row>
        <row r="825">
          <cell r="A825">
            <v>37946</v>
          </cell>
          <cell r="B825">
            <v>38808</v>
          </cell>
          <cell r="C825" t="str">
            <v>CPS TXU</v>
          </cell>
          <cell r="D825">
            <v>15</v>
          </cell>
          <cell r="E825">
            <v>4800</v>
          </cell>
          <cell r="F825">
            <v>1</v>
          </cell>
          <cell r="G825">
            <v>41.25</v>
          </cell>
          <cell r="H825">
            <v>41.25</v>
          </cell>
          <cell r="I825">
            <v>42.307240143369178</v>
          </cell>
          <cell r="J825">
            <v>5074.7526881720551</v>
          </cell>
          <cell r="K825">
            <v>0</v>
          </cell>
          <cell r="L825">
            <v>0</v>
          </cell>
          <cell r="M825">
            <v>0</v>
          </cell>
          <cell r="N825">
            <v>198000</v>
          </cell>
        </row>
        <row r="826">
          <cell r="A826">
            <v>37946</v>
          </cell>
          <cell r="B826">
            <v>38838</v>
          </cell>
          <cell r="C826" t="str">
            <v>CPS TXU</v>
          </cell>
          <cell r="D826">
            <v>20</v>
          </cell>
          <cell r="E826">
            <v>7040</v>
          </cell>
          <cell r="F826">
            <v>1</v>
          </cell>
          <cell r="G826">
            <v>41.25</v>
          </cell>
          <cell r="H826">
            <v>41.25</v>
          </cell>
          <cell r="I826">
            <v>44.841506499041124</v>
          </cell>
          <cell r="J826">
            <v>25284.205753249513</v>
          </cell>
          <cell r="K826">
            <v>0</v>
          </cell>
          <cell r="L826">
            <v>0</v>
          </cell>
          <cell r="M826">
            <v>0</v>
          </cell>
          <cell r="N826">
            <v>290400</v>
          </cell>
        </row>
        <row r="827">
          <cell r="A827">
            <v>37946</v>
          </cell>
          <cell r="B827">
            <v>38869</v>
          </cell>
          <cell r="C827" t="str">
            <v>CPS TXU</v>
          </cell>
          <cell r="D827">
            <v>25</v>
          </cell>
          <cell r="E827">
            <v>8800</v>
          </cell>
          <cell r="F827">
            <v>1</v>
          </cell>
          <cell r="G827">
            <v>41.25</v>
          </cell>
          <cell r="H827">
            <v>41.25</v>
          </cell>
          <cell r="I827">
            <v>45.149159414137124</v>
          </cell>
          <cell r="J827">
            <v>34312.602844406691</v>
          </cell>
          <cell r="K827">
            <v>0</v>
          </cell>
          <cell r="L827">
            <v>0</v>
          </cell>
          <cell r="M827">
            <v>0</v>
          </cell>
          <cell r="N827">
            <v>363000</v>
          </cell>
        </row>
        <row r="828">
          <cell r="A828">
            <v>37946</v>
          </cell>
          <cell r="B828">
            <v>38899</v>
          </cell>
          <cell r="C828" t="str">
            <v>CPS TXU</v>
          </cell>
          <cell r="D828">
            <v>25</v>
          </cell>
          <cell r="E828">
            <v>8000</v>
          </cell>
          <cell r="F828">
            <v>1</v>
          </cell>
          <cell r="G828">
            <v>41.25</v>
          </cell>
          <cell r="H828">
            <v>41.25</v>
          </cell>
          <cell r="I828">
            <v>51.350526538380201</v>
          </cell>
          <cell r="J828">
            <v>80804.212307041613</v>
          </cell>
          <cell r="K828">
            <v>0</v>
          </cell>
          <cell r="L828">
            <v>0</v>
          </cell>
          <cell r="M828">
            <v>0</v>
          </cell>
          <cell r="N828">
            <v>330000</v>
          </cell>
        </row>
        <row r="829">
          <cell r="A829">
            <v>37946</v>
          </cell>
          <cell r="B829">
            <v>38930</v>
          </cell>
          <cell r="C829" t="str">
            <v>CPS TXU</v>
          </cell>
          <cell r="D829">
            <v>25</v>
          </cell>
          <cell r="E829">
            <v>9200</v>
          </cell>
          <cell r="F829">
            <v>1</v>
          </cell>
          <cell r="G829">
            <v>41.25</v>
          </cell>
          <cell r="H829">
            <v>41.25</v>
          </cell>
          <cell r="I829">
            <v>51.347391487568473</v>
          </cell>
          <cell r="J829">
            <v>92896.001685629948</v>
          </cell>
          <cell r="K829">
            <v>0</v>
          </cell>
          <cell r="L829">
            <v>0</v>
          </cell>
          <cell r="M829">
            <v>0</v>
          </cell>
          <cell r="N829">
            <v>379500</v>
          </cell>
        </row>
        <row r="830">
          <cell r="A830">
            <v>37946</v>
          </cell>
          <cell r="B830">
            <v>38961</v>
          </cell>
          <cell r="C830" t="str">
            <v>CPS TXU</v>
          </cell>
          <cell r="D830">
            <v>20</v>
          </cell>
          <cell r="E830">
            <v>6400</v>
          </cell>
          <cell r="F830">
            <v>1</v>
          </cell>
          <cell r="G830">
            <v>41.25</v>
          </cell>
          <cell r="H830">
            <v>41.25</v>
          </cell>
          <cell r="I830">
            <v>43.300405405405407</v>
          </cell>
          <cell r="J830">
            <v>13122.594594594602</v>
          </cell>
          <cell r="K830">
            <v>0</v>
          </cell>
          <cell r="L830">
            <v>0</v>
          </cell>
          <cell r="M830">
            <v>0</v>
          </cell>
          <cell r="N830">
            <v>264000</v>
          </cell>
        </row>
        <row r="831">
          <cell r="A831">
            <v>37946</v>
          </cell>
          <cell r="B831">
            <v>38991</v>
          </cell>
          <cell r="C831" t="str">
            <v>CPS TXU</v>
          </cell>
          <cell r="D831">
            <v>15</v>
          </cell>
          <cell r="E831">
            <v>5280</v>
          </cell>
          <cell r="F831">
            <v>1</v>
          </cell>
          <cell r="G831">
            <v>41.25</v>
          </cell>
          <cell r="H831">
            <v>41.25</v>
          </cell>
          <cell r="I831">
            <v>41.047239341494304</v>
          </cell>
          <cell r="J831">
            <v>-1070.5762769100738</v>
          </cell>
          <cell r="K831">
            <v>0</v>
          </cell>
          <cell r="L831">
            <v>0</v>
          </cell>
          <cell r="M831">
            <v>0</v>
          </cell>
          <cell r="N831">
            <v>217800</v>
          </cell>
        </row>
        <row r="832">
          <cell r="A832">
            <v>37946</v>
          </cell>
          <cell r="B832">
            <v>39022</v>
          </cell>
          <cell r="C832" t="str">
            <v>CPS TXU</v>
          </cell>
          <cell r="D832">
            <v>15</v>
          </cell>
          <cell r="E832">
            <v>5040</v>
          </cell>
          <cell r="F832">
            <v>1</v>
          </cell>
          <cell r="G832">
            <v>41.25</v>
          </cell>
          <cell r="H832">
            <v>41.25</v>
          </cell>
          <cell r="I832">
            <v>41.34</v>
          </cell>
          <cell r="J832">
            <v>453.60000000001719</v>
          </cell>
          <cell r="K832">
            <v>0</v>
          </cell>
          <cell r="L832">
            <v>0</v>
          </cell>
          <cell r="M832">
            <v>0</v>
          </cell>
          <cell r="N832">
            <v>207900</v>
          </cell>
        </row>
        <row r="833">
          <cell r="A833">
            <v>37946</v>
          </cell>
          <cell r="B833">
            <v>39052</v>
          </cell>
          <cell r="C833" t="str">
            <v>CPS TXU</v>
          </cell>
          <cell r="D833">
            <v>15</v>
          </cell>
          <cell r="E833">
            <v>4800</v>
          </cell>
          <cell r="F833">
            <v>1</v>
          </cell>
          <cell r="G833">
            <v>41.25</v>
          </cell>
          <cell r="H833">
            <v>41.25</v>
          </cell>
          <cell r="I833">
            <v>41.41586547972306</v>
          </cell>
          <cell r="J833">
            <v>796.15430267068632</v>
          </cell>
          <cell r="K833">
            <v>0</v>
          </cell>
          <cell r="L833">
            <v>0</v>
          </cell>
          <cell r="M833">
            <v>0</v>
          </cell>
          <cell r="N833">
            <v>198000</v>
          </cell>
        </row>
        <row r="834">
          <cell r="A834">
            <v>37922</v>
          </cell>
          <cell r="B834">
            <v>37987</v>
          </cell>
          <cell r="C834" t="str">
            <v>CPS PHASE 1</v>
          </cell>
          <cell r="D834">
            <v>173</v>
          </cell>
          <cell r="E834">
            <v>58128</v>
          </cell>
          <cell r="F834">
            <v>1</v>
          </cell>
          <cell r="G834">
            <v>34.46</v>
          </cell>
          <cell r="H834">
            <v>34.46</v>
          </cell>
          <cell r="I834">
            <v>43.509999999999991</v>
          </cell>
          <cell r="J834">
            <v>526058.39999999944</v>
          </cell>
          <cell r="K834">
            <v>0</v>
          </cell>
          <cell r="L834">
            <v>0</v>
          </cell>
          <cell r="M834">
            <v>0</v>
          </cell>
          <cell r="N834">
            <v>2003090.8800000001</v>
          </cell>
        </row>
        <row r="835">
          <cell r="A835">
            <v>37922</v>
          </cell>
          <cell r="B835">
            <v>38018</v>
          </cell>
          <cell r="C835" t="str">
            <v>CPS PHASE 1</v>
          </cell>
          <cell r="D835">
            <v>93</v>
          </cell>
          <cell r="E835">
            <v>29760</v>
          </cell>
          <cell r="F835">
            <v>1</v>
          </cell>
          <cell r="G835">
            <v>34.46</v>
          </cell>
          <cell r="H835">
            <v>34.46</v>
          </cell>
          <cell r="I835">
            <v>43.510000000000005</v>
          </cell>
          <cell r="J835">
            <v>269328.00000000012</v>
          </cell>
          <cell r="K835">
            <v>0</v>
          </cell>
          <cell r="L835">
            <v>0</v>
          </cell>
          <cell r="M835">
            <v>0</v>
          </cell>
          <cell r="N835">
            <v>1025529.6</v>
          </cell>
        </row>
        <row r="836">
          <cell r="A836">
            <v>37922</v>
          </cell>
          <cell r="B836">
            <v>38047</v>
          </cell>
          <cell r="C836" t="str">
            <v>CPS PHASE 1</v>
          </cell>
          <cell r="D836">
            <v>89</v>
          </cell>
          <cell r="E836">
            <v>32752</v>
          </cell>
          <cell r="F836">
            <v>1</v>
          </cell>
          <cell r="G836">
            <v>34.46</v>
          </cell>
          <cell r="H836">
            <v>34.46</v>
          </cell>
          <cell r="I836">
            <v>43.410000000000004</v>
          </cell>
          <cell r="J836">
            <v>293130.40000000008</v>
          </cell>
          <cell r="K836">
            <v>0</v>
          </cell>
          <cell r="L836">
            <v>0</v>
          </cell>
          <cell r="M836">
            <v>0</v>
          </cell>
          <cell r="N836">
            <v>1128633.92</v>
          </cell>
        </row>
        <row r="837">
          <cell r="A837">
            <v>37922</v>
          </cell>
          <cell r="B837">
            <v>38078</v>
          </cell>
          <cell r="C837" t="str">
            <v>CPS PHASE 1</v>
          </cell>
          <cell r="D837">
            <v>76</v>
          </cell>
          <cell r="E837">
            <v>26752</v>
          </cell>
          <cell r="F837">
            <v>1</v>
          </cell>
          <cell r="G837">
            <v>34.46</v>
          </cell>
          <cell r="H837">
            <v>34.46</v>
          </cell>
          <cell r="I837">
            <v>43.41</v>
          </cell>
          <cell r="J837">
            <v>239430.39999999988</v>
          </cell>
          <cell r="K837">
            <v>0</v>
          </cell>
          <cell r="L837">
            <v>0</v>
          </cell>
          <cell r="M837">
            <v>0</v>
          </cell>
          <cell r="N837">
            <v>921873.92000000004</v>
          </cell>
        </row>
        <row r="838">
          <cell r="A838">
            <v>37922</v>
          </cell>
          <cell r="B838">
            <v>38108</v>
          </cell>
          <cell r="C838" t="str">
            <v>CPS PHASE 1</v>
          </cell>
          <cell r="D838">
            <v>76</v>
          </cell>
          <cell r="E838">
            <v>24320</v>
          </cell>
          <cell r="F838">
            <v>1</v>
          </cell>
          <cell r="G838">
            <v>34.46</v>
          </cell>
          <cell r="H838">
            <v>34.46</v>
          </cell>
          <cell r="I838">
            <v>45.91</v>
          </cell>
          <cell r="J838">
            <v>278463.99999999988</v>
          </cell>
          <cell r="K838">
            <v>0</v>
          </cell>
          <cell r="L838">
            <v>0</v>
          </cell>
          <cell r="M838">
            <v>0</v>
          </cell>
          <cell r="N838">
            <v>838067.20000000007</v>
          </cell>
        </row>
        <row r="839">
          <cell r="A839">
            <v>37922</v>
          </cell>
          <cell r="B839">
            <v>38139</v>
          </cell>
          <cell r="C839" t="str">
            <v>CPS PHASE 1</v>
          </cell>
          <cell r="D839">
            <v>86</v>
          </cell>
          <cell r="E839">
            <v>30272</v>
          </cell>
          <cell r="F839">
            <v>1</v>
          </cell>
          <cell r="G839">
            <v>34.46</v>
          </cell>
          <cell r="H839">
            <v>34.46</v>
          </cell>
          <cell r="I839">
            <v>46.534999999999997</v>
          </cell>
          <cell r="J839">
            <v>365534.39999999985</v>
          </cell>
          <cell r="K839">
            <v>0</v>
          </cell>
          <cell r="L839">
            <v>0</v>
          </cell>
          <cell r="M839">
            <v>0</v>
          </cell>
          <cell r="N839">
            <v>1043173.12</v>
          </cell>
        </row>
        <row r="840">
          <cell r="A840">
            <v>37922</v>
          </cell>
          <cell r="B840">
            <v>38169</v>
          </cell>
          <cell r="C840" t="str">
            <v>CPS PHASE 1</v>
          </cell>
          <cell r="D840">
            <v>93</v>
          </cell>
          <cell r="E840">
            <v>31248</v>
          </cell>
          <cell r="F840">
            <v>1</v>
          </cell>
          <cell r="G840">
            <v>34.46</v>
          </cell>
          <cell r="H840">
            <v>34.46</v>
          </cell>
          <cell r="I840">
            <v>52.66</v>
          </cell>
          <cell r="J840">
            <v>568713.59999999986</v>
          </cell>
          <cell r="K840">
            <v>0</v>
          </cell>
          <cell r="L840">
            <v>0</v>
          </cell>
          <cell r="M840">
            <v>0</v>
          </cell>
          <cell r="N840">
            <v>1076806.08</v>
          </cell>
        </row>
        <row r="841">
          <cell r="A841">
            <v>37922</v>
          </cell>
          <cell r="B841">
            <v>38200</v>
          </cell>
          <cell r="C841" t="str">
            <v>CPS PHASE 1</v>
          </cell>
          <cell r="D841">
            <v>91</v>
          </cell>
          <cell r="E841">
            <v>32032</v>
          </cell>
          <cell r="F841">
            <v>1</v>
          </cell>
          <cell r="G841">
            <v>34.46</v>
          </cell>
          <cell r="H841">
            <v>34.46</v>
          </cell>
          <cell r="I841">
            <v>52.66</v>
          </cell>
          <cell r="J841">
            <v>582982.39999999991</v>
          </cell>
          <cell r="K841">
            <v>0</v>
          </cell>
          <cell r="L841">
            <v>0</v>
          </cell>
          <cell r="M841">
            <v>0</v>
          </cell>
          <cell r="N841">
            <v>1103822.72</v>
          </cell>
        </row>
        <row r="842">
          <cell r="A842">
            <v>37922</v>
          </cell>
          <cell r="B842">
            <v>38231</v>
          </cell>
          <cell r="C842" t="str">
            <v>CPS PHASE 1</v>
          </cell>
          <cell r="D842">
            <v>67</v>
          </cell>
          <cell r="E842">
            <v>22512</v>
          </cell>
          <cell r="F842">
            <v>1</v>
          </cell>
          <cell r="G842">
            <v>34.46</v>
          </cell>
          <cell r="H842">
            <v>34.46</v>
          </cell>
          <cell r="I842">
            <v>44.66</v>
          </cell>
          <cell r="J842">
            <v>229622.39999999991</v>
          </cell>
          <cell r="K842">
            <v>0</v>
          </cell>
          <cell r="L842">
            <v>0</v>
          </cell>
          <cell r="M842">
            <v>0</v>
          </cell>
          <cell r="N842">
            <v>775763.52</v>
          </cell>
        </row>
        <row r="843">
          <cell r="A843">
            <v>37922</v>
          </cell>
          <cell r="B843">
            <v>38261</v>
          </cell>
          <cell r="C843" t="str">
            <v>CPS PHASE 1</v>
          </cell>
          <cell r="D843">
            <v>50</v>
          </cell>
          <cell r="E843">
            <v>16800</v>
          </cell>
          <cell r="F843">
            <v>1</v>
          </cell>
          <cell r="G843">
            <v>34.46</v>
          </cell>
          <cell r="H843">
            <v>34.46</v>
          </cell>
          <cell r="I843">
            <v>41.91</v>
          </cell>
          <cell r="J843">
            <v>125159.99999999993</v>
          </cell>
          <cell r="K843">
            <v>0</v>
          </cell>
          <cell r="L843">
            <v>0</v>
          </cell>
          <cell r="M843">
            <v>0</v>
          </cell>
          <cell r="N843">
            <v>578928</v>
          </cell>
        </row>
        <row r="844">
          <cell r="A844">
            <v>37922</v>
          </cell>
          <cell r="B844">
            <v>38292</v>
          </cell>
          <cell r="C844" t="str">
            <v>CPS PHASE 1</v>
          </cell>
          <cell r="D844">
            <v>36</v>
          </cell>
          <cell r="E844">
            <v>12096</v>
          </cell>
          <cell r="F844">
            <v>1</v>
          </cell>
          <cell r="G844">
            <v>34.46</v>
          </cell>
          <cell r="H844">
            <v>34.46</v>
          </cell>
          <cell r="I844">
            <v>41.91</v>
          </cell>
          <cell r="J844">
            <v>90115.199999999953</v>
          </cell>
          <cell r="K844">
            <v>0</v>
          </cell>
          <cell r="L844">
            <v>0</v>
          </cell>
          <cell r="M844">
            <v>0</v>
          </cell>
          <cell r="N844">
            <v>416828.16000000003</v>
          </cell>
        </row>
        <row r="845">
          <cell r="A845">
            <v>37922</v>
          </cell>
          <cell r="B845">
            <v>38322</v>
          </cell>
          <cell r="C845" t="str">
            <v>CPS PHASE 1</v>
          </cell>
          <cell r="D845">
            <v>32</v>
          </cell>
          <cell r="E845">
            <v>11776</v>
          </cell>
          <cell r="F845">
            <v>1</v>
          </cell>
          <cell r="G845">
            <v>34.46</v>
          </cell>
          <cell r="H845">
            <v>34.46</v>
          </cell>
          <cell r="I845">
            <v>41.91</v>
          </cell>
          <cell r="J845">
            <v>87731.199999999953</v>
          </cell>
          <cell r="K845">
            <v>0</v>
          </cell>
          <cell r="L845">
            <v>0</v>
          </cell>
          <cell r="M845">
            <v>0</v>
          </cell>
          <cell r="N845">
            <v>405800.96000000002</v>
          </cell>
        </row>
        <row r="850">
          <cell r="A850" t="str">
            <v>Trade Date</v>
          </cell>
          <cell r="B850" t="str">
            <v>Month</v>
          </cell>
          <cell r="C850" t="str">
            <v>Counterparty</v>
          </cell>
          <cell r="D850" t="str">
            <v>Quantity</v>
          </cell>
          <cell r="E850" t="str">
            <v>MWh</v>
          </cell>
          <cell r="F850" t="str">
            <v>Multiple</v>
          </cell>
          <cell r="G850" t="str">
            <v>Underlying</v>
          </cell>
          <cell r="H850" t="str">
            <v>Contract Price</v>
          </cell>
          <cell r="I850" t="str">
            <v>Market Price</v>
          </cell>
          <cell r="J850" t="str">
            <v>MTM</v>
          </cell>
          <cell r="K850" t="str">
            <v>NYMEX NG Exposure</v>
          </cell>
          <cell r="L850" t="str">
            <v>GD HH NG Exposure</v>
          </cell>
          <cell r="M850" t="str">
            <v>GD HSC NG Exposure</v>
          </cell>
          <cell r="N850" t="str">
            <v>Settlement</v>
          </cell>
        </row>
        <row r="851">
          <cell r="A851">
            <v>37888</v>
          </cell>
          <cell r="B851">
            <v>37895</v>
          </cell>
          <cell r="C851" t="str">
            <v>J. Aron</v>
          </cell>
          <cell r="D851">
            <v>115</v>
          </cell>
          <cell r="E851">
            <v>14720</v>
          </cell>
          <cell r="F851">
            <v>1</v>
          </cell>
          <cell r="G851">
            <v>35.4</v>
          </cell>
          <cell r="H851">
            <v>35.4</v>
          </cell>
          <cell r="I851">
            <v>33.549999999999997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521088</v>
          </cell>
        </row>
        <row r="852">
          <cell r="A852">
            <v>37950</v>
          </cell>
          <cell r="B852">
            <v>37956</v>
          </cell>
          <cell r="C852" t="str">
            <v>Morgan</v>
          </cell>
          <cell r="D852">
            <v>125</v>
          </cell>
          <cell r="E852">
            <v>18000</v>
          </cell>
          <cell r="F852">
            <v>1</v>
          </cell>
          <cell r="G852">
            <v>28.25</v>
          </cell>
          <cell r="H852">
            <v>28.25</v>
          </cell>
          <cell r="I852">
            <v>35.355200000000004</v>
          </cell>
          <cell r="J852">
            <v>127893.60000000006</v>
          </cell>
          <cell r="K852">
            <v>0</v>
          </cell>
          <cell r="L852">
            <v>0</v>
          </cell>
          <cell r="M852">
            <v>0</v>
          </cell>
          <cell r="N852">
            <v>508500</v>
          </cell>
        </row>
        <row r="853">
          <cell r="A853">
            <v>37946</v>
          </cell>
          <cell r="B853">
            <v>38353</v>
          </cell>
          <cell r="C853" t="str">
            <v>CPS TXU</v>
          </cell>
          <cell r="D853">
            <v>50</v>
          </cell>
          <cell r="E853">
            <v>8000</v>
          </cell>
          <cell r="F853">
            <v>1</v>
          </cell>
          <cell r="G853">
            <v>41.25</v>
          </cell>
          <cell r="H853">
            <v>41.25</v>
          </cell>
          <cell r="I853">
            <v>39.348150000000004</v>
          </cell>
          <cell r="J853">
            <v>-15214.799999999968</v>
          </cell>
          <cell r="K853">
            <v>0</v>
          </cell>
          <cell r="L853">
            <v>0</v>
          </cell>
          <cell r="M853">
            <v>0</v>
          </cell>
          <cell r="N853">
            <v>330000</v>
          </cell>
        </row>
        <row r="854">
          <cell r="A854">
            <v>37946</v>
          </cell>
          <cell r="B854">
            <v>38384</v>
          </cell>
          <cell r="C854" t="str">
            <v>CPS TXU</v>
          </cell>
          <cell r="D854">
            <v>40</v>
          </cell>
          <cell r="E854">
            <v>5120</v>
          </cell>
          <cell r="F854">
            <v>1</v>
          </cell>
          <cell r="G854">
            <v>41.25</v>
          </cell>
          <cell r="H854">
            <v>41.25</v>
          </cell>
          <cell r="I854">
            <v>39.057772511848341</v>
          </cell>
          <cell r="J854">
            <v>-11224.204739336492</v>
          </cell>
          <cell r="K854">
            <v>0</v>
          </cell>
          <cell r="L854">
            <v>0</v>
          </cell>
          <cell r="M854">
            <v>0</v>
          </cell>
          <cell r="N854">
            <v>211200</v>
          </cell>
        </row>
        <row r="855">
          <cell r="A855">
            <v>37946</v>
          </cell>
          <cell r="B855">
            <v>38412</v>
          </cell>
          <cell r="C855" t="str">
            <v>CPS TXU</v>
          </cell>
          <cell r="D855">
            <v>30</v>
          </cell>
          <cell r="E855">
            <v>3840</v>
          </cell>
          <cell r="F855">
            <v>1</v>
          </cell>
          <cell r="G855">
            <v>41.25</v>
          </cell>
          <cell r="H855">
            <v>41.25</v>
          </cell>
          <cell r="I855">
            <v>37.830007766990292</v>
          </cell>
          <cell r="J855">
            <v>-13132.770174757279</v>
          </cell>
          <cell r="K855">
            <v>0</v>
          </cell>
          <cell r="L855">
            <v>0</v>
          </cell>
          <cell r="M855">
            <v>0</v>
          </cell>
          <cell r="N855">
            <v>158400</v>
          </cell>
        </row>
        <row r="856">
          <cell r="A856">
            <v>37946</v>
          </cell>
          <cell r="B856">
            <v>38443</v>
          </cell>
          <cell r="C856" t="str">
            <v>CPS TXU</v>
          </cell>
          <cell r="D856">
            <v>25</v>
          </cell>
          <cell r="E856">
            <v>3600</v>
          </cell>
          <cell r="F856">
            <v>1</v>
          </cell>
          <cell r="G856">
            <v>41.25</v>
          </cell>
          <cell r="H856">
            <v>41.25</v>
          </cell>
          <cell r="I856">
            <v>37.847983301707785</v>
          </cell>
          <cell r="J856">
            <v>-12247.260113851973</v>
          </cell>
          <cell r="K856">
            <v>0</v>
          </cell>
          <cell r="L856">
            <v>0</v>
          </cell>
          <cell r="M856">
            <v>0</v>
          </cell>
          <cell r="N856">
            <v>148500</v>
          </cell>
        </row>
        <row r="857">
          <cell r="A857">
            <v>37946</v>
          </cell>
          <cell r="B857">
            <v>38473</v>
          </cell>
          <cell r="C857" t="str">
            <v>CPS TXU</v>
          </cell>
          <cell r="D857">
            <v>30</v>
          </cell>
          <cell r="E857">
            <v>4800</v>
          </cell>
          <cell r="F857">
            <v>1</v>
          </cell>
          <cell r="G857">
            <v>41.25</v>
          </cell>
          <cell r="H857">
            <v>41.25</v>
          </cell>
          <cell r="I857">
            <v>39.45179228234776</v>
          </cell>
          <cell r="J857">
            <v>-8631.3970447307493</v>
          </cell>
          <cell r="K857">
            <v>0</v>
          </cell>
          <cell r="L857">
            <v>0</v>
          </cell>
          <cell r="M857">
            <v>0</v>
          </cell>
          <cell r="N857">
            <v>198000</v>
          </cell>
        </row>
        <row r="858">
          <cell r="A858">
            <v>37946</v>
          </cell>
          <cell r="B858">
            <v>38504</v>
          </cell>
          <cell r="C858" t="str">
            <v>CPS TXU</v>
          </cell>
          <cell r="D858">
            <v>40</v>
          </cell>
          <cell r="E858">
            <v>5120</v>
          </cell>
          <cell r="F858">
            <v>1</v>
          </cell>
          <cell r="G858">
            <v>41.25</v>
          </cell>
          <cell r="H858">
            <v>41.25</v>
          </cell>
          <cell r="I858">
            <v>40.744504660272867</v>
          </cell>
          <cell r="J858">
            <v>-2588.1361394029227</v>
          </cell>
          <cell r="K858">
            <v>0</v>
          </cell>
          <cell r="L858">
            <v>0</v>
          </cell>
          <cell r="M858">
            <v>0</v>
          </cell>
          <cell r="N858">
            <v>211200</v>
          </cell>
        </row>
        <row r="859">
          <cell r="A859">
            <v>37946</v>
          </cell>
          <cell r="B859">
            <v>38534</v>
          </cell>
          <cell r="C859" t="str">
            <v>CPS TXU</v>
          </cell>
          <cell r="D859">
            <v>40</v>
          </cell>
          <cell r="E859">
            <v>7040</v>
          </cell>
          <cell r="F859">
            <v>1</v>
          </cell>
          <cell r="G859">
            <v>41.25</v>
          </cell>
          <cell r="H859">
            <v>41.25</v>
          </cell>
          <cell r="I859">
            <v>35.580683030949842</v>
          </cell>
          <cell r="J859">
            <v>-39911.99146211311</v>
          </cell>
          <cell r="K859">
            <v>0</v>
          </cell>
          <cell r="L859">
            <v>0</v>
          </cell>
          <cell r="M859">
            <v>0</v>
          </cell>
          <cell r="N859">
            <v>290400</v>
          </cell>
        </row>
        <row r="860">
          <cell r="A860">
            <v>37946</v>
          </cell>
          <cell r="B860">
            <v>38565</v>
          </cell>
          <cell r="C860" t="str">
            <v>CPS TXU</v>
          </cell>
          <cell r="D860">
            <v>30</v>
          </cell>
          <cell r="E860">
            <v>3840</v>
          </cell>
          <cell r="F860">
            <v>1</v>
          </cell>
          <cell r="G860">
            <v>41.25</v>
          </cell>
          <cell r="H860">
            <v>41.25</v>
          </cell>
          <cell r="I860">
            <v>32.612182741116754</v>
          </cell>
          <cell r="J860">
            <v>-33169.218274111663</v>
          </cell>
          <cell r="K860">
            <v>0</v>
          </cell>
          <cell r="L860">
            <v>0</v>
          </cell>
          <cell r="M860">
            <v>0</v>
          </cell>
          <cell r="N860">
            <v>158400</v>
          </cell>
        </row>
        <row r="861">
          <cell r="A861">
            <v>37946</v>
          </cell>
          <cell r="B861">
            <v>38596</v>
          </cell>
          <cell r="C861" t="str">
            <v>CPS TXU</v>
          </cell>
          <cell r="D861">
            <v>25</v>
          </cell>
          <cell r="E861">
            <v>3600</v>
          </cell>
          <cell r="F861">
            <v>1</v>
          </cell>
          <cell r="G861">
            <v>41.25</v>
          </cell>
          <cell r="H861">
            <v>41.25</v>
          </cell>
          <cell r="I861">
            <v>23.371914893617017</v>
          </cell>
          <cell r="J861">
            <v>-64361.106382978738</v>
          </cell>
          <cell r="K861">
            <v>0</v>
          </cell>
          <cell r="L861">
            <v>0</v>
          </cell>
          <cell r="M861">
            <v>0</v>
          </cell>
          <cell r="N861">
            <v>148500</v>
          </cell>
        </row>
        <row r="862">
          <cell r="A862">
            <v>37946</v>
          </cell>
          <cell r="B862">
            <v>38626</v>
          </cell>
          <cell r="C862" t="str">
            <v>CPS TXU</v>
          </cell>
          <cell r="D862">
            <v>20</v>
          </cell>
          <cell r="E862">
            <v>3200</v>
          </cell>
          <cell r="F862">
            <v>1</v>
          </cell>
          <cell r="G862">
            <v>41.25</v>
          </cell>
          <cell r="H862">
            <v>41.25</v>
          </cell>
          <cell r="I862">
            <v>24.463991975927783</v>
          </cell>
          <cell r="J862">
            <v>-53715.225677031092</v>
          </cell>
          <cell r="K862">
            <v>0</v>
          </cell>
          <cell r="L862">
            <v>0</v>
          </cell>
          <cell r="M862">
            <v>0</v>
          </cell>
          <cell r="N862">
            <v>132000</v>
          </cell>
        </row>
        <row r="863">
          <cell r="A863">
            <v>37946</v>
          </cell>
          <cell r="B863">
            <v>38657</v>
          </cell>
          <cell r="C863" t="str">
            <v>CPS TXU</v>
          </cell>
          <cell r="D863">
            <v>20</v>
          </cell>
          <cell r="E863">
            <v>2880</v>
          </cell>
          <cell r="F863">
            <v>1</v>
          </cell>
          <cell r="G863">
            <v>41.25</v>
          </cell>
          <cell r="H863">
            <v>41.25</v>
          </cell>
          <cell r="I863">
            <v>28.162622950819671</v>
          </cell>
          <cell r="J863">
            <v>-37691.645901639349</v>
          </cell>
          <cell r="K863">
            <v>0</v>
          </cell>
          <cell r="L863">
            <v>0</v>
          </cell>
          <cell r="M863">
            <v>0</v>
          </cell>
          <cell r="N863">
            <v>118800</v>
          </cell>
        </row>
        <row r="864">
          <cell r="A864">
            <v>37946</v>
          </cell>
          <cell r="B864">
            <v>38687</v>
          </cell>
          <cell r="C864" t="str">
            <v>CPS TXU</v>
          </cell>
          <cell r="D864">
            <v>20</v>
          </cell>
          <cell r="E864">
            <v>3200</v>
          </cell>
          <cell r="F864">
            <v>1</v>
          </cell>
          <cell r="G864">
            <v>41.25</v>
          </cell>
          <cell r="H864">
            <v>41.25</v>
          </cell>
          <cell r="I864">
            <v>29.039506172839502</v>
          </cell>
          <cell r="J864">
            <v>-39073.580246913596</v>
          </cell>
          <cell r="K864">
            <v>0</v>
          </cell>
          <cell r="L864">
            <v>0</v>
          </cell>
          <cell r="M864">
            <v>0</v>
          </cell>
          <cell r="N864">
            <v>132000</v>
          </cell>
        </row>
        <row r="865">
          <cell r="A865">
            <v>37946</v>
          </cell>
          <cell r="B865">
            <v>38718</v>
          </cell>
          <cell r="C865" t="str">
            <v>CPS TXU</v>
          </cell>
          <cell r="D865">
            <v>20</v>
          </cell>
          <cell r="E865">
            <v>3200</v>
          </cell>
          <cell r="F865">
            <v>1</v>
          </cell>
          <cell r="G865">
            <v>41.25</v>
          </cell>
          <cell r="H865">
            <v>41.25</v>
          </cell>
          <cell r="I865">
            <v>28.71022727272727</v>
          </cell>
          <cell r="J865">
            <v>-40127.272727272735</v>
          </cell>
          <cell r="K865">
            <v>0</v>
          </cell>
          <cell r="L865">
            <v>0</v>
          </cell>
          <cell r="M865">
            <v>0</v>
          </cell>
          <cell r="N865">
            <v>132000</v>
          </cell>
        </row>
        <row r="866">
          <cell r="A866">
            <v>37946</v>
          </cell>
          <cell r="B866">
            <v>38749</v>
          </cell>
          <cell r="C866" t="str">
            <v>CPS TXU</v>
          </cell>
          <cell r="D866">
            <v>20</v>
          </cell>
          <cell r="E866">
            <v>2560</v>
          </cell>
          <cell r="F866">
            <v>1</v>
          </cell>
          <cell r="G866">
            <v>41.25</v>
          </cell>
          <cell r="H866">
            <v>41.25</v>
          </cell>
          <cell r="I866">
            <v>28.538388625592411</v>
          </cell>
          <cell r="J866">
            <v>-32541.725118483428</v>
          </cell>
          <cell r="K866">
            <v>0</v>
          </cell>
          <cell r="L866">
            <v>0</v>
          </cell>
          <cell r="M866">
            <v>0</v>
          </cell>
          <cell r="N866">
            <v>105600</v>
          </cell>
        </row>
        <row r="867">
          <cell r="A867">
            <v>37946</v>
          </cell>
          <cell r="B867">
            <v>38777</v>
          </cell>
          <cell r="C867" t="str">
            <v>CPS TXU</v>
          </cell>
          <cell r="D867">
            <v>15</v>
          </cell>
          <cell r="E867">
            <v>1920</v>
          </cell>
          <cell r="F867">
            <v>1</v>
          </cell>
          <cell r="G867">
            <v>41.25</v>
          </cell>
          <cell r="H867">
            <v>41.25</v>
          </cell>
          <cell r="I867">
            <v>27.913300970873784</v>
          </cell>
          <cell r="J867">
            <v>-25606.462135922335</v>
          </cell>
          <cell r="K867">
            <v>0</v>
          </cell>
          <cell r="L867">
            <v>0</v>
          </cell>
          <cell r="M867">
            <v>0</v>
          </cell>
          <cell r="N867">
            <v>79200</v>
          </cell>
        </row>
        <row r="868">
          <cell r="A868">
            <v>37946</v>
          </cell>
          <cell r="B868">
            <v>38808</v>
          </cell>
          <cell r="C868" t="str">
            <v>CPS TXU</v>
          </cell>
          <cell r="D868">
            <v>15</v>
          </cell>
          <cell r="E868">
            <v>2385</v>
          </cell>
          <cell r="F868">
            <v>1</v>
          </cell>
          <cell r="G868">
            <v>41.25</v>
          </cell>
          <cell r="H868">
            <v>41.25</v>
          </cell>
          <cell r="I868">
            <v>28.442652329749105</v>
          </cell>
          <cell r="J868">
            <v>-30545.524193548383</v>
          </cell>
          <cell r="K868">
            <v>0</v>
          </cell>
          <cell r="L868">
            <v>0</v>
          </cell>
          <cell r="M868">
            <v>0</v>
          </cell>
          <cell r="N868">
            <v>98381.25</v>
          </cell>
        </row>
        <row r="869">
          <cell r="A869">
            <v>37946</v>
          </cell>
          <cell r="B869">
            <v>38838</v>
          </cell>
          <cell r="C869" t="str">
            <v>CPS TXU</v>
          </cell>
          <cell r="D869">
            <v>20</v>
          </cell>
          <cell r="E869">
            <v>2880</v>
          </cell>
          <cell r="F869">
            <v>1</v>
          </cell>
          <cell r="G869">
            <v>41.25</v>
          </cell>
          <cell r="H869">
            <v>41.25</v>
          </cell>
          <cell r="I869">
            <v>30.035371763172524</v>
          </cell>
          <cell r="J869">
            <v>-32298.129322063131</v>
          </cell>
          <cell r="K869">
            <v>0</v>
          </cell>
          <cell r="L869">
            <v>0</v>
          </cell>
          <cell r="M869">
            <v>0</v>
          </cell>
          <cell r="N869">
            <v>118800</v>
          </cell>
        </row>
        <row r="870">
          <cell r="A870">
            <v>37946</v>
          </cell>
          <cell r="B870">
            <v>38869</v>
          </cell>
          <cell r="C870" t="str">
            <v>CPS TXU</v>
          </cell>
          <cell r="D870">
            <v>20</v>
          </cell>
          <cell r="E870">
            <v>2560</v>
          </cell>
          <cell r="F870">
            <v>1</v>
          </cell>
          <cell r="G870">
            <v>41.25</v>
          </cell>
          <cell r="H870">
            <v>41.25</v>
          </cell>
          <cell r="I870">
            <v>32.001272727272728</v>
          </cell>
          <cell r="J870">
            <v>-23676.741818181818</v>
          </cell>
          <cell r="K870">
            <v>0</v>
          </cell>
          <cell r="L870">
            <v>0</v>
          </cell>
          <cell r="M870">
            <v>0</v>
          </cell>
          <cell r="N870">
            <v>105600</v>
          </cell>
        </row>
        <row r="871">
          <cell r="A871">
            <v>37946</v>
          </cell>
          <cell r="B871">
            <v>38899</v>
          </cell>
          <cell r="C871" t="str">
            <v>CPS TXU</v>
          </cell>
          <cell r="D871">
            <v>20</v>
          </cell>
          <cell r="E871">
            <v>3520</v>
          </cell>
          <cell r="F871">
            <v>1</v>
          </cell>
          <cell r="G871">
            <v>41.25</v>
          </cell>
          <cell r="H871">
            <v>41.25</v>
          </cell>
          <cell r="I871">
            <v>35.276840981856992</v>
          </cell>
          <cell r="J871">
            <v>-21025.519743863388</v>
          </cell>
          <cell r="K871">
            <v>0</v>
          </cell>
          <cell r="L871">
            <v>0</v>
          </cell>
          <cell r="M871">
            <v>0</v>
          </cell>
          <cell r="N871">
            <v>145200</v>
          </cell>
        </row>
        <row r="872">
          <cell r="A872">
            <v>37946</v>
          </cell>
          <cell r="B872">
            <v>38930</v>
          </cell>
          <cell r="C872" t="str">
            <v>CPS TXU</v>
          </cell>
          <cell r="D872">
            <v>20</v>
          </cell>
          <cell r="E872">
            <v>2560</v>
          </cell>
          <cell r="F872">
            <v>1</v>
          </cell>
          <cell r="G872">
            <v>41.25</v>
          </cell>
          <cell r="H872">
            <v>41.25</v>
          </cell>
          <cell r="I872">
            <v>32.292385786802029</v>
          </cell>
          <cell r="J872">
            <v>-22931.492385786805</v>
          </cell>
          <cell r="K872">
            <v>0</v>
          </cell>
          <cell r="L872">
            <v>0</v>
          </cell>
          <cell r="M872">
            <v>0</v>
          </cell>
          <cell r="N872">
            <v>105600</v>
          </cell>
        </row>
        <row r="873">
          <cell r="A873">
            <v>37946</v>
          </cell>
          <cell r="B873">
            <v>38961</v>
          </cell>
          <cell r="C873" t="str">
            <v>CPS TXU</v>
          </cell>
          <cell r="D873">
            <v>15</v>
          </cell>
          <cell r="E873">
            <v>2400</v>
          </cell>
          <cell r="F873">
            <v>1</v>
          </cell>
          <cell r="G873">
            <v>41.25</v>
          </cell>
          <cell r="H873">
            <v>41.25</v>
          </cell>
          <cell r="I873">
            <v>23.203404255319143</v>
          </cell>
          <cell r="J873">
            <v>-43311.829787234055</v>
          </cell>
          <cell r="K873">
            <v>0</v>
          </cell>
          <cell r="L873">
            <v>0</v>
          </cell>
          <cell r="M873">
            <v>0</v>
          </cell>
          <cell r="N873">
            <v>99000</v>
          </cell>
        </row>
        <row r="874">
          <cell r="A874">
            <v>37946</v>
          </cell>
          <cell r="B874">
            <v>38991</v>
          </cell>
          <cell r="C874" t="str">
            <v>CPS TXU</v>
          </cell>
          <cell r="D874">
            <v>15</v>
          </cell>
          <cell r="E874">
            <v>2175</v>
          </cell>
          <cell r="F874">
            <v>1</v>
          </cell>
          <cell r="G874">
            <v>41.25</v>
          </cell>
          <cell r="H874">
            <v>41.25</v>
          </cell>
          <cell r="I874">
            <v>24.394884653961888</v>
          </cell>
          <cell r="J874">
            <v>-36659.87587763289</v>
          </cell>
          <cell r="K874">
            <v>0</v>
          </cell>
          <cell r="L874">
            <v>0</v>
          </cell>
          <cell r="M874">
            <v>0</v>
          </cell>
          <cell r="N874">
            <v>89718.75</v>
          </cell>
        </row>
        <row r="875">
          <cell r="A875">
            <v>37946</v>
          </cell>
          <cell r="B875">
            <v>39022</v>
          </cell>
          <cell r="C875" t="str">
            <v>CPS TXU</v>
          </cell>
          <cell r="D875">
            <v>10</v>
          </cell>
          <cell r="E875">
            <v>1440</v>
          </cell>
          <cell r="F875">
            <v>1</v>
          </cell>
          <cell r="G875">
            <v>41.25</v>
          </cell>
          <cell r="H875">
            <v>41.25</v>
          </cell>
          <cell r="I875">
            <v>28.150819672131142</v>
          </cell>
          <cell r="J875">
            <v>-18862.819672131154</v>
          </cell>
          <cell r="K875">
            <v>0</v>
          </cell>
          <cell r="L875">
            <v>0</v>
          </cell>
          <cell r="M875">
            <v>0</v>
          </cell>
          <cell r="N875">
            <v>59400</v>
          </cell>
        </row>
        <row r="876">
          <cell r="A876">
            <v>37946</v>
          </cell>
          <cell r="B876">
            <v>39052</v>
          </cell>
          <cell r="C876" t="str">
            <v>CPS TXU</v>
          </cell>
          <cell r="D876">
            <v>10</v>
          </cell>
          <cell r="E876">
            <v>1760</v>
          </cell>
          <cell r="F876">
            <v>1</v>
          </cell>
          <cell r="G876">
            <v>41.25</v>
          </cell>
          <cell r="H876">
            <v>41.25</v>
          </cell>
          <cell r="I876">
            <v>28.969135802469136</v>
          </cell>
          <cell r="J876">
            <v>-21614.320987654319</v>
          </cell>
          <cell r="K876">
            <v>0</v>
          </cell>
          <cell r="L876">
            <v>0</v>
          </cell>
          <cell r="M876">
            <v>0</v>
          </cell>
          <cell r="N876">
            <v>72600</v>
          </cell>
        </row>
        <row r="877">
          <cell r="A877">
            <v>37924</v>
          </cell>
          <cell r="B877">
            <v>37926</v>
          </cell>
          <cell r="C877" t="str">
            <v>CPS</v>
          </cell>
          <cell r="D877">
            <v>130</v>
          </cell>
          <cell r="E877">
            <v>22880</v>
          </cell>
          <cell r="F877">
            <v>1</v>
          </cell>
          <cell r="G877">
            <v>35.25</v>
          </cell>
          <cell r="H877">
            <v>35.25</v>
          </cell>
          <cell r="I877">
            <v>34.514000000000003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806520</v>
          </cell>
        </row>
        <row r="878">
          <cell r="A878">
            <v>37922</v>
          </cell>
          <cell r="B878">
            <v>37987</v>
          </cell>
          <cell r="C878" t="str">
            <v>CPS PHASE 1</v>
          </cell>
          <cell r="D878">
            <v>179</v>
          </cell>
          <cell r="E878">
            <v>28640</v>
          </cell>
          <cell r="F878">
            <v>1</v>
          </cell>
          <cell r="G878">
            <v>34.46</v>
          </cell>
          <cell r="H878">
            <v>34.46</v>
          </cell>
          <cell r="I878">
            <v>39.539600000000007</v>
          </cell>
          <cell r="J878">
            <v>145479.74400000018</v>
          </cell>
          <cell r="K878">
            <v>0</v>
          </cell>
          <cell r="L878">
            <v>0</v>
          </cell>
          <cell r="M878">
            <v>0</v>
          </cell>
          <cell r="N878">
            <v>986934.4</v>
          </cell>
        </row>
        <row r="879">
          <cell r="A879">
            <v>37922</v>
          </cell>
          <cell r="B879">
            <v>38018</v>
          </cell>
          <cell r="C879" t="str">
            <v>CPS PHASE 1</v>
          </cell>
          <cell r="D879">
            <v>165</v>
          </cell>
          <cell r="E879">
            <v>23760</v>
          </cell>
          <cell r="F879">
            <v>1</v>
          </cell>
          <cell r="G879">
            <v>34.46</v>
          </cell>
          <cell r="H879">
            <v>34.46</v>
          </cell>
          <cell r="I879">
            <v>39.538000000000004</v>
          </cell>
          <cell r="J879">
            <v>120653.28000000007</v>
          </cell>
          <cell r="K879">
            <v>0</v>
          </cell>
          <cell r="L879">
            <v>0</v>
          </cell>
          <cell r="M879">
            <v>0</v>
          </cell>
          <cell r="N879">
            <v>818769.6</v>
          </cell>
        </row>
        <row r="880">
          <cell r="A880">
            <v>37922</v>
          </cell>
          <cell r="B880">
            <v>38047</v>
          </cell>
          <cell r="C880" t="str">
            <v>CPS PHASE 1</v>
          </cell>
          <cell r="D880">
            <v>111</v>
          </cell>
          <cell r="E880">
            <v>14208</v>
          </cell>
          <cell r="F880">
            <v>1</v>
          </cell>
          <cell r="G880">
            <v>34.46</v>
          </cell>
          <cell r="H880">
            <v>34.46</v>
          </cell>
          <cell r="I880">
            <v>38.448</v>
          </cell>
          <cell r="J880">
            <v>56661.503999999994</v>
          </cell>
          <cell r="K880">
            <v>0</v>
          </cell>
          <cell r="L880">
            <v>0</v>
          </cell>
          <cell r="M880">
            <v>0</v>
          </cell>
          <cell r="N880">
            <v>489607.67999999999</v>
          </cell>
        </row>
        <row r="881">
          <cell r="A881">
            <v>37922</v>
          </cell>
          <cell r="B881">
            <v>38078</v>
          </cell>
          <cell r="C881" t="str">
            <v>CPS PHASE 1</v>
          </cell>
          <cell r="D881">
            <v>101</v>
          </cell>
          <cell r="E881">
            <v>12928</v>
          </cell>
          <cell r="F881">
            <v>1</v>
          </cell>
          <cell r="G881">
            <v>34.46</v>
          </cell>
          <cell r="H881">
            <v>34.46</v>
          </cell>
          <cell r="I881">
            <v>38.317760000000007</v>
          </cell>
          <cell r="J881">
            <v>49873.121280000079</v>
          </cell>
          <cell r="K881">
            <v>0</v>
          </cell>
          <cell r="L881">
            <v>0</v>
          </cell>
          <cell r="M881">
            <v>0</v>
          </cell>
          <cell r="N881">
            <v>445498.88</v>
          </cell>
        </row>
        <row r="882">
          <cell r="A882">
            <v>37922</v>
          </cell>
          <cell r="B882">
            <v>38108</v>
          </cell>
          <cell r="C882" t="str">
            <v>CPS PHASE 1</v>
          </cell>
          <cell r="D882">
            <v>106</v>
          </cell>
          <cell r="E882">
            <v>18656</v>
          </cell>
          <cell r="F882">
            <v>1</v>
          </cell>
          <cell r="G882">
            <v>34.46</v>
          </cell>
          <cell r="H882">
            <v>34.46</v>
          </cell>
          <cell r="I882">
            <v>40.676760000000009</v>
          </cell>
          <cell r="J882">
            <v>115979.87456000014</v>
          </cell>
          <cell r="K882">
            <v>0</v>
          </cell>
          <cell r="L882">
            <v>0</v>
          </cell>
          <cell r="M882">
            <v>0</v>
          </cell>
          <cell r="N882">
            <v>642885.76</v>
          </cell>
        </row>
        <row r="883">
          <cell r="A883">
            <v>37922</v>
          </cell>
          <cell r="B883">
            <v>38139</v>
          </cell>
          <cell r="C883" t="str">
            <v>CPS PHASE 1</v>
          </cell>
          <cell r="D883">
            <v>114</v>
          </cell>
          <cell r="E883">
            <v>14592</v>
          </cell>
          <cell r="F883">
            <v>1</v>
          </cell>
          <cell r="G883">
            <v>34.46</v>
          </cell>
          <cell r="H883">
            <v>34.46</v>
          </cell>
          <cell r="I883">
            <v>40.682519999999997</v>
          </cell>
          <cell r="J883">
            <v>90799.011839999934</v>
          </cell>
          <cell r="K883">
            <v>0</v>
          </cell>
          <cell r="L883">
            <v>0</v>
          </cell>
          <cell r="M883">
            <v>0</v>
          </cell>
          <cell r="N883">
            <v>502840.32000000001</v>
          </cell>
        </row>
        <row r="884">
          <cell r="A884">
            <v>37922</v>
          </cell>
          <cell r="B884">
            <v>38169</v>
          </cell>
          <cell r="C884" t="str">
            <v>CPS PHASE 1</v>
          </cell>
          <cell r="D884">
            <v>115</v>
          </cell>
          <cell r="E884">
            <v>18400</v>
          </cell>
          <cell r="F884">
            <v>1</v>
          </cell>
          <cell r="G884">
            <v>34.46</v>
          </cell>
          <cell r="H884">
            <v>34.46</v>
          </cell>
          <cell r="I884">
            <v>43.313279999999999</v>
          </cell>
          <cell r="J884">
            <v>162900.35199999996</v>
          </cell>
          <cell r="K884">
            <v>0</v>
          </cell>
          <cell r="L884">
            <v>0</v>
          </cell>
          <cell r="M884">
            <v>0</v>
          </cell>
          <cell r="N884">
            <v>634064</v>
          </cell>
        </row>
        <row r="885">
          <cell r="A885">
            <v>37922</v>
          </cell>
          <cell r="B885">
            <v>38200</v>
          </cell>
          <cell r="C885" t="str">
            <v>CPS PHASE 1</v>
          </cell>
          <cell r="D885">
            <v>115</v>
          </cell>
          <cell r="E885">
            <v>16560</v>
          </cell>
          <cell r="F885">
            <v>1</v>
          </cell>
          <cell r="G885">
            <v>34.46</v>
          </cell>
          <cell r="H885">
            <v>34.46</v>
          </cell>
          <cell r="I885">
            <v>43.318720000000006</v>
          </cell>
          <cell r="J885">
            <v>146700.40320000009</v>
          </cell>
          <cell r="K885">
            <v>0</v>
          </cell>
          <cell r="L885">
            <v>0</v>
          </cell>
          <cell r="M885">
            <v>0</v>
          </cell>
          <cell r="N885">
            <v>570657.6</v>
          </cell>
        </row>
        <row r="886">
          <cell r="A886">
            <v>37922</v>
          </cell>
          <cell r="B886">
            <v>38231</v>
          </cell>
          <cell r="C886" t="str">
            <v>CPS PHASE 1</v>
          </cell>
          <cell r="D886">
            <v>94</v>
          </cell>
          <cell r="E886">
            <v>13536</v>
          </cell>
          <cell r="F886">
            <v>1</v>
          </cell>
          <cell r="G886">
            <v>34.46</v>
          </cell>
          <cell r="H886">
            <v>34.46</v>
          </cell>
          <cell r="I886">
            <v>39.315519999999999</v>
          </cell>
          <cell r="J886">
            <v>65724.318719999981</v>
          </cell>
          <cell r="K886">
            <v>0</v>
          </cell>
          <cell r="L886">
            <v>0</v>
          </cell>
          <cell r="M886">
            <v>0</v>
          </cell>
          <cell r="N886">
            <v>466450.56</v>
          </cell>
        </row>
        <row r="887">
          <cell r="A887">
            <v>37922</v>
          </cell>
          <cell r="B887">
            <v>38261</v>
          </cell>
          <cell r="C887" t="str">
            <v>CPS PHASE 1</v>
          </cell>
          <cell r="D887">
            <v>85</v>
          </cell>
          <cell r="E887">
            <v>13600</v>
          </cell>
          <cell r="F887">
            <v>1</v>
          </cell>
          <cell r="G887">
            <v>34.46</v>
          </cell>
          <cell r="H887">
            <v>34.46</v>
          </cell>
          <cell r="I887">
            <v>37.816159999999996</v>
          </cell>
          <cell r="J887">
            <v>45643.77599999994</v>
          </cell>
          <cell r="K887">
            <v>0</v>
          </cell>
          <cell r="L887">
            <v>0</v>
          </cell>
          <cell r="M887">
            <v>0</v>
          </cell>
          <cell r="N887">
            <v>468656</v>
          </cell>
        </row>
        <row r="888">
          <cell r="A888">
            <v>37922</v>
          </cell>
          <cell r="B888">
            <v>38292</v>
          </cell>
          <cell r="C888" t="str">
            <v>CPS PHASE 1</v>
          </cell>
          <cell r="D888">
            <v>102</v>
          </cell>
          <cell r="E888">
            <v>14688</v>
          </cell>
          <cell r="F888">
            <v>1</v>
          </cell>
          <cell r="G888">
            <v>34.46</v>
          </cell>
          <cell r="H888">
            <v>34.46</v>
          </cell>
          <cell r="I888">
            <v>37.864800000000002</v>
          </cell>
          <cell r="J888">
            <v>50009.702400000024</v>
          </cell>
          <cell r="K888">
            <v>0</v>
          </cell>
          <cell r="L888">
            <v>0</v>
          </cell>
          <cell r="M888">
            <v>0</v>
          </cell>
          <cell r="N888">
            <v>506148.48000000004</v>
          </cell>
        </row>
        <row r="889">
          <cell r="A889">
            <v>37922</v>
          </cell>
          <cell r="B889">
            <v>38322</v>
          </cell>
          <cell r="C889" t="str">
            <v>CPS PHASE 1</v>
          </cell>
          <cell r="D889">
            <v>149</v>
          </cell>
          <cell r="E889">
            <v>19072</v>
          </cell>
          <cell r="F889">
            <v>1</v>
          </cell>
          <cell r="G889">
            <v>34.46</v>
          </cell>
          <cell r="H889">
            <v>34.46</v>
          </cell>
          <cell r="I889">
            <v>37.9176</v>
          </cell>
          <cell r="J889">
            <v>65943.347199999989</v>
          </cell>
          <cell r="K889">
            <v>0</v>
          </cell>
          <cell r="L889">
            <v>0</v>
          </cell>
          <cell r="M889">
            <v>0</v>
          </cell>
          <cell r="N889">
            <v>657221.12</v>
          </cell>
        </row>
        <row r="892">
          <cell r="A892" t="str">
            <v>Trade Date</v>
          </cell>
          <cell r="B892" t="str">
            <v>Month</v>
          </cell>
          <cell r="C892" t="str">
            <v>Counterparty</v>
          </cell>
          <cell r="D892" t="str">
            <v>Quantity</v>
          </cell>
          <cell r="E892" t="str">
            <v>MWh</v>
          </cell>
          <cell r="F892" t="str">
            <v>Multiple</v>
          </cell>
          <cell r="G892" t="str">
            <v>Underlying</v>
          </cell>
          <cell r="H892" t="str">
            <v>Contract Price</v>
          </cell>
          <cell r="I892" t="str">
            <v>Market Price</v>
          </cell>
          <cell r="J892" t="str">
            <v>MTM</v>
          </cell>
          <cell r="K892" t="str">
            <v>NYMEX NG Exposure</v>
          </cell>
          <cell r="L892" t="str">
            <v>GD HH NG Exposure</v>
          </cell>
          <cell r="M892" t="str">
            <v>GD HSC NG Exposure</v>
          </cell>
          <cell r="N892" t="str">
            <v>Settlement</v>
          </cell>
        </row>
        <row r="893">
          <cell r="A893">
            <v>37950</v>
          </cell>
          <cell r="B893">
            <v>37956</v>
          </cell>
          <cell r="C893" t="str">
            <v>Morgan</v>
          </cell>
          <cell r="D893">
            <v>125</v>
          </cell>
          <cell r="E893">
            <v>31000</v>
          </cell>
          <cell r="F893">
            <v>1</v>
          </cell>
          <cell r="G893">
            <v>28.25</v>
          </cell>
          <cell r="H893">
            <v>28.25</v>
          </cell>
          <cell r="I893">
            <v>24.4132</v>
          </cell>
          <cell r="J893">
            <v>-118940.8</v>
          </cell>
          <cell r="K893">
            <v>0</v>
          </cell>
          <cell r="L893">
            <v>0</v>
          </cell>
          <cell r="M893">
            <v>0</v>
          </cell>
          <cell r="N893">
            <v>875750</v>
          </cell>
        </row>
        <row r="894">
          <cell r="A894">
            <v>37946</v>
          </cell>
          <cell r="B894">
            <v>38353</v>
          </cell>
          <cell r="C894" t="str">
            <v>CPS TXU</v>
          </cell>
          <cell r="D894">
            <v>40</v>
          </cell>
          <cell r="E894">
            <v>9920</v>
          </cell>
          <cell r="F894">
            <v>1</v>
          </cell>
          <cell r="G894">
            <v>41.25</v>
          </cell>
          <cell r="H894">
            <v>41.25</v>
          </cell>
          <cell r="I894">
            <v>27.724149999999998</v>
          </cell>
          <cell r="J894">
            <v>-134176.43200000003</v>
          </cell>
          <cell r="K894">
            <v>0</v>
          </cell>
          <cell r="L894">
            <v>0</v>
          </cell>
          <cell r="M894">
            <v>0</v>
          </cell>
          <cell r="N894">
            <v>409200</v>
          </cell>
        </row>
        <row r="895">
          <cell r="A895">
            <v>37946</v>
          </cell>
          <cell r="B895">
            <v>38384</v>
          </cell>
          <cell r="C895" t="str">
            <v>CPS TXU</v>
          </cell>
          <cell r="D895">
            <v>30</v>
          </cell>
          <cell r="E895">
            <v>6720</v>
          </cell>
          <cell r="F895">
            <v>1</v>
          </cell>
          <cell r="G895">
            <v>41.25</v>
          </cell>
          <cell r="H895">
            <v>41.25</v>
          </cell>
          <cell r="I895">
            <v>27.532772511848343</v>
          </cell>
          <cell r="J895">
            <v>-92179.768720379143</v>
          </cell>
          <cell r="K895">
            <v>0</v>
          </cell>
          <cell r="L895">
            <v>0</v>
          </cell>
          <cell r="M895">
            <v>0</v>
          </cell>
          <cell r="N895">
            <v>277200</v>
          </cell>
        </row>
        <row r="896">
          <cell r="A896">
            <v>37946</v>
          </cell>
          <cell r="B896">
            <v>38412</v>
          </cell>
          <cell r="C896" t="str">
            <v>CPS TXU</v>
          </cell>
          <cell r="D896">
            <v>25</v>
          </cell>
          <cell r="E896">
            <v>6200</v>
          </cell>
          <cell r="F896">
            <v>1</v>
          </cell>
          <cell r="G896">
            <v>41.25</v>
          </cell>
          <cell r="H896">
            <v>41.25</v>
          </cell>
          <cell r="I896">
            <v>26.624007766990292</v>
          </cell>
          <cell r="J896">
            <v>-90681.151844660184</v>
          </cell>
          <cell r="K896">
            <v>0</v>
          </cell>
          <cell r="L896">
            <v>0</v>
          </cell>
          <cell r="M896">
            <v>0</v>
          </cell>
          <cell r="N896">
            <v>255750</v>
          </cell>
        </row>
        <row r="897">
          <cell r="A897">
            <v>37946</v>
          </cell>
          <cell r="B897">
            <v>38443</v>
          </cell>
          <cell r="C897" t="str">
            <v>CPS TXU</v>
          </cell>
          <cell r="D897">
            <v>25</v>
          </cell>
          <cell r="E897">
            <v>5975</v>
          </cell>
          <cell r="F897">
            <v>1</v>
          </cell>
          <cell r="G897">
            <v>41.25</v>
          </cell>
          <cell r="H897">
            <v>41.25</v>
          </cell>
          <cell r="I897">
            <v>27.466983301707785</v>
          </cell>
          <cell r="J897">
            <v>-82353.52477229599</v>
          </cell>
          <cell r="K897">
            <v>0</v>
          </cell>
          <cell r="L897">
            <v>0</v>
          </cell>
          <cell r="M897">
            <v>0</v>
          </cell>
          <cell r="N897">
            <v>246468.75</v>
          </cell>
        </row>
        <row r="898">
          <cell r="A898">
            <v>37946</v>
          </cell>
          <cell r="B898">
            <v>38473</v>
          </cell>
          <cell r="C898" t="str">
            <v>CPS TXU</v>
          </cell>
          <cell r="D898">
            <v>25</v>
          </cell>
          <cell r="E898">
            <v>6200</v>
          </cell>
          <cell r="F898">
            <v>1</v>
          </cell>
          <cell r="G898">
            <v>41.25</v>
          </cell>
          <cell r="H898">
            <v>41.25</v>
          </cell>
          <cell r="I898">
            <v>29.229192282347757</v>
          </cell>
          <cell r="J898">
            <v>-74529.007849443908</v>
          </cell>
          <cell r="K898">
            <v>0</v>
          </cell>
          <cell r="L898">
            <v>0</v>
          </cell>
          <cell r="M898">
            <v>0</v>
          </cell>
          <cell r="N898">
            <v>255750</v>
          </cell>
        </row>
        <row r="899">
          <cell r="A899">
            <v>37946</v>
          </cell>
          <cell r="B899">
            <v>38504</v>
          </cell>
          <cell r="C899" t="str">
            <v>CPS TXU</v>
          </cell>
          <cell r="D899">
            <v>30</v>
          </cell>
          <cell r="E899">
            <v>7200</v>
          </cell>
          <cell r="F899">
            <v>1</v>
          </cell>
          <cell r="G899">
            <v>41.25</v>
          </cell>
          <cell r="H899">
            <v>41.25</v>
          </cell>
          <cell r="I899">
            <v>30.484504660272872</v>
          </cell>
          <cell r="J899">
            <v>-77511.566446035315</v>
          </cell>
          <cell r="K899">
            <v>0</v>
          </cell>
          <cell r="L899">
            <v>0</v>
          </cell>
          <cell r="M899">
            <v>0</v>
          </cell>
          <cell r="N899">
            <v>297000</v>
          </cell>
        </row>
        <row r="900">
          <cell r="A900">
            <v>37946</v>
          </cell>
          <cell r="B900">
            <v>38534</v>
          </cell>
          <cell r="C900" t="str">
            <v>CPS TXU</v>
          </cell>
          <cell r="D900">
            <v>30</v>
          </cell>
          <cell r="E900">
            <v>7440</v>
          </cell>
          <cell r="F900">
            <v>1</v>
          </cell>
          <cell r="G900">
            <v>41.25</v>
          </cell>
          <cell r="H900">
            <v>41.25</v>
          </cell>
          <cell r="I900">
            <v>31.305862304927047</v>
          </cell>
          <cell r="J900">
            <v>-73984.384451342776</v>
          </cell>
          <cell r="K900">
            <v>0</v>
          </cell>
          <cell r="L900">
            <v>0</v>
          </cell>
          <cell r="M900">
            <v>0</v>
          </cell>
          <cell r="N900">
            <v>306900</v>
          </cell>
        </row>
        <row r="901">
          <cell r="A901">
            <v>37946</v>
          </cell>
          <cell r="B901">
            <v>38565</v>
          </cell>
          <cell r="C901" t="str">
            <v>CPS TXU</v>
          </cell>
          <cell r="D901">
            <v>25</v>
          </cell>
          <cell r="E901">
            <v>6200</v>
          </cell>
          <cell r="F901">
            <v>1</v>
          </cell>
          <cell r="G901">
            <v>41.25</v>
          </cell>
          <cell r="H901">
            <v>41.25</v>
          </cell>
          <cell r="I901">
            <v>31.280070796460173</v>
          </cell>
          <cell r="J901">
            <v>-61813.56106194693</v>
          </cell>
          <cell r="K901">
            <v>0</v>
          </cell>
          <cell r="L901">
            <v>0</v>
          </cell>
          <cell r="M901">
            <v>0</v>
          </cell>
          <cell r="N901">
            <v>255750</v>
          </cell>
        </row>
        <row r="902">
          <cell r="A902">
            <v>37946</v>
          </cell>
          <cell r="B902">
            <v>38596</v>
          </cell>
          <cell r="C902" t="str">
            <v>CPS TXU</v>
          </cell>
          <cell r="D902">
            <v>20</v>
          </cell>
          <cell r="E902">
            <v>4800</v>
          </cell>
          <cell r="F902">
            <v>1</v>
          </cell>
          <cell r="G902">
            <v>41.25</v>
          </cell>
          <cell r="H902">
            <v>41.25</v>
          </cell>
          <cell r="I902">
            <v>27.62410123310811</v>
          </cell>
          <cell r="J902">
            <v>-65404.314081081073</v>
          </cell>
          <cell r="K902">
            <v>0</v>
          </cell>
          <cell r="L902">
            <v>0</v>
          </cell>
          <cell r="M902">
            <v>0</v>
          </cell>
          <cell r="N902">
            <v>198000</v>
          </cell>
        </row>
        <row r="903">
          <cell r="A903">
            <v>37946</v>
          </cell>
          <cell r="B903">
            <v>38626</v>
          </cell>
          <cell r="C903" t="str">
            <v>CPS TXU</v>
          </cell>
          <cell r="D903">
            <v>15</v>
          </cell>
          <cell r="E903">
            <v>3735</v>
          </cell>
          <cell r="F903">
            <v>1</v>
          </cell>
          <cell r="G903">
            <v>41.25</v>
          </cell>
          <cell r="H903">
            <v>41.25</v>
          </cell>
          <cell r="I903">
            <v>26.288984347826087</v>
          </cell>
          <cell r="J903">
            <v>-55879.393460869564</v>
          </cell>
          <cell r="K903">
            <v>0</v>
          </cell>
          <cell r="L903">
            <v>0</v>
          </cell>
          <cell r="M903">
            <v>0</v>
          </cell>
          <cell r="N903">
            <v>154068.75</v>
          </cell>
        </row>
        <row r="904">
          <cell r="A904">
            <v>37946</v>
          </cell>
          <cell r="B904">
            <v>38657</v>
          </cell>
          <cell r="C904" t="str">
            <v>CPS TXU</v>
          </cell>
          <cell r="D904">
            <v>15</v>
          </cell>
          <cell r="E904">
            <v>3600</v>
          </cell>
          <cell r="F904">
            <v>1</v>
          </cell>
          <cell r="G904">
            <v>41.25</v>
          </cell>
          <cell r="H904">
            <v>41.25</v>
          </cell>
          <cell r="I904">
            <v>25.137745112474434</v>
          </cell>
          <cell r="J904">
            <v>-58004.117595092037</v>
          </cell>
          <cell r="K904">
            <v>0</v>
          </cell>
          <cell r="L904">
            <v>0</v>
          </cell>
          <cell r="M904">
            <v>0</v>
          </cell>
          <cell r="N904">
            <v>148500</v>
          </cell>
        </row>
        <row r="905">
          <cell r="A905">
            <v>37946</v>
          </cell>
          <cell r="B905">
            <v>38687</v>
          </cell>
          <cell r="C905" t="str">
            <v>CPS TXU</v>
          </cell>
          <cell r="D905">
            <v>15</v>
          </cell>
          <cell r="E905">
            <v>3720</v>
          </cell>
          <cell r="F905">
            <v>1</v>
          </cell>
          <cell r="G905">
            <v>41.25</v>
          </cell>
          <cell r="H905">
            <v>41.25</v>
          </cell>
          <cell r="I905">
            <v>24.167646528189913</v>
          </cell>
          <cell r="J905">
            <v>-63546.354915133525</v>
          </cell>
          <cell r="K905">
            <v>0</v>
          </cell>
          <cell r="L905">
            <v>0</v>
          </cell>
          <cell r="M905">
            <v>0</v>
          </cell>
          <cell r="N905">
            <v>153450</v>
          </cell>
        </row>
        <row r="906">
          <cell r="A906">
            <v>37946</v>
          </cell>
          <cell r="B906">
            <v>38718</v>
          </cell>
          <cell r="C906" t="str">
            <v>CPS TXU</v>
          </cell>
          <cell r="D906">
            <v>15</v>
          </cell>
          <cell r="E906">
            <v>3720</v>
          </cell>
          <cell r="F906">
            <v>1</v>
          </cell>
          <cell r="G906">
            <v>41.25</v>
          </cell>
          <cell r="H906">
            <v>41.25</v>
          </cell>
          <cell r="I906">
            <v>25.589873075435204</v>
          </cell>
          <cell r="J906">
            <v>-58255.672159381043</v>
          </cell>
          <cell r="K906">
            <v>0</v>
          </cell>
          <cell r="L906">
            <v>0</v>
          </cell>
          <cell r="M906">
            <v>0</v>
          </cell>
          <cell r="N906">
            <v>153450</v>
          </cell>
        </row>
        <row r="907">
          <cell r="A907">
            <v>37946</v>
          </cell>
          <cell r="B907">
            <v>38749</v>
          </cell>
          <cell r="C907" t="str">
            <v>CPS TXU</v>
          </cell>
          <cell r="D907">
            <v>15</v>
          </cell>
          <cell r="E907">
            <v>3360</v>
          </cell>
          <cell r="F907">
            <v>1</v>
          </cell>
          <cell r="G907">
            <v>41.25</v>
          </cell>
          <cell r="H907">
            <v>41.25</v>
          </cell>
          <cell r="I907">
            <v>26.60337355681424</v>
          </cell>
          <cell r="J907">
            <v>-49212.664849104149</v>
          </cell>
          <cell r="K907">
            <v>0</v>
          </cell>
          <cell r="L907">
            <v>0</v>
          </cell>
          <cell r="M907">
            <v>0</v>
          </cell>
          <cell r="N907">
            <v>138600</v>
          </cell>
        </row>
        <row r="908">
          <cell r="A908">
            <v>37946</v>
          </cell>
          <cell r="B908">
            <v>38777</v>
          </cell>
          <cell r="C908" t="str">
            <v>CPS TXU</v>
          </cell>
          <cell r="D908">
            <v>10</v>
          </cell>
          <cell r="E908">
            <v>2480</v>
          </cell>
          <cell r="F908">
            <v>1</v>
          </cell>
          <cell r="G908">
            <v>41.25</v>
          </cell>
          <cell r="H908">
            <v>41.25</v>
          </cell>
          <cell r="I908">
            <v>27.014279366787537</v>
          </cell>
          <cell r="J908">
            <v>-35304.587170366911</v>
          </cell>
          <cell r="K908">
            <v>0</v>
          </cell>
          <cell r="L908">
            <v>0</v>
          </cell>
          <cell r="M908">
            <v>0</v>
          </cell>
          <cell r="N908">
            <v>102300</v>
          </cell>
        </row>
        <row r="909">
          <cell r="A909">
            <v>37946</v>
          </cell>
          <cell r="B909">
            <v>38808</v>
          </cell>
          <cell r="C909" t="str">
            <v>CPS TXU</v>
          </cell>
          <cell r="D909">
            <v>10</v>
          </cell>
          <cell r="E909">
            <v>2400</v>
          </cell>
          <cell r="F909">
            <v>1</v>
          </cell>
          <cell r="G909">
            <v>41.25</v>
          </cell>
          <cell r="H909">
            <v>41.25</v>
          </cell>
          <cell r="I909">
            <v>29.93036312876648</v>
          </cell>
          <cell r="J909">
            <v>-27167.128490960447</v>
          </cell>
          <cell r="K909">
            <v>0</v>
          </cell>
          <cell r="L909">
            <v>0</v>
          </cell>
          <cell r="M909">
            <v>0</v>
          </cell>
          <cell r="N909">
            <v>99000</v>
          </cell>
        </row>
        <row r="910">
          <cell r="A910">
            <v>37946</v>
          </cell>
          <cell r="B910">
            <v>38838</v>
          </cell>
          <cell r="C910" t="str">
            <v>CPS TXU</v>
          </cell>
          <cell r="D910">
            <v>10</v>
          </cell>
          <cell r="E910">
            <v>2480</v>
          </cell>
          <cell r="F910">
            <v>1</v>
          </cell>
          <cell r="G910">
            <v>41.25</v>
          </cell>
          <cell r="H910">
            <v>41.25</v>
          </cell>
          <cell r="I910">
            <v>31.421542905775564</v>
          </cell>
          <cell r="J910">
            <v>-24374.573593676603</v>
          </cell>
          <cell r="K910">
            <v>0</v>
          </cell>
          <cell r="L910">
            <v>0</v>
          </cell>
          <cell r="M910">
            <v>0</v>
          </cell>
          <cell r="N910">
            <v>102300</v>
          </cell>
        </row>
        <row r="911">
          <cell r="A911">
            <v>37946</v>
          </cell>
          <cell r="B911">
            <v>38869</v>
          </cell>
          <cell r="C911" t="str">
            <v>CPS TXU</v>
          </cell>
          <cell r="D911">
            <v>15</v>
          </cell>
          <cell r="E911">
            <v>3600</v>
          </cell>
          <cell r="F911">
            <v>1</v>
          </cell>
          <cell r="G911">
            <v>41.25</v>
          </cell>
          <cell r="H911">
            <v>41.25</v>
          </cell>
          <cell r="I911">
            <v>30.638602156357774</v>
          </cell>
          <cell r="J911">
            <v>-38201.032237112013</v>
          </cell>
          <cell r="K911">
            <v>0</v>
          </cell>
          <cell r="L911">
            <v>0</v>
          </cell>
          <cell r="M911">
            <v>0</v>
          </cell>
          <cell r="N911">
            <v>148500</v>
          </cell>
        </row>
        <row r="912">
          <cell r="A912">
            <v>37946</v>
          </cell>
          <cell r="B912">
            <v>38899</v>
          </cell>
          <cell r="C912" t="str">
            <v>CPS TXU</v>
          </cell>
          <cell r="D912">
            <v>15</v>
          </cell>
          <cell r="E912">
            <v>3720</v>
          </cell>
          <cell r="F912">
            <v>1</v>
          </cell>
          <cell r="G912">
            <v>41.25</v>
          </cell>
          <cell r="H912">
            <v>41.25</v>
          </cell>
          <cell r="I912">
            <v>33.399706778861223</v>
          </cell>
          <cell r="J912">
            <v>-29203.090782636253</v>
          </cell>
          <cell r="K912">
            <v>0</v>
          </cell>
          <cell r="L912">
            <v>0</v>
          </cell>
          <cell r="M912">
            <v>0</v>
          </cell>
          <cell r="N912">
            <v>153450</v>
          </cell>
        </row>
        <row r="913">
          <cell r="A913">
            <v>37946</v>
          </cell>
          <cell r="B913">
            <v>38930</v>
          </cell>
          <cell r="C913" t="str">
            <v>CPS TXU</v>
          </cell>
          <cell r="D913">
            <v>15</v>
          </cell>
          <cell r="E913">
            <v>3720</v>
          </cell>
          <cell r="F913">
            <v>1</v>
          </cell>
          <cell r="G913">
            <v>41.25</v>
          </cell>
          <cell r="H913">
            <v>41.25</v>
          </cell>
          <cell r="I913">
            <v>31.766425672681063</v>
          </cell>
          <cell r="J913">
            <v>-35278.896497626447</v>
          </cell>
          <cell r="K913">
            <v>0</v>
          </cell>
          <cell r="L913">
            <v>0</v>
          </cell>
          <cell r="M913">
            <v>0</v>
          </cell>
          <cell r="N913">
            <v>153450</v>
          </cell>
        </row>
        <row r="914">
          <cell r="A914">
            <v>37946</v>
          </cell>
          <cell r="B914">
            <v>38961</v>
          </cell>
          <cell r="C914" t="str">
            <v>CPS TXU</v>
          </cell>
          <cell r="D914">
            <v>10</v>
          </cell>
          <cell r="E914">
            <v>2400</v>
          </cell>
          <cell r="F914">
            <v>1</v>
          </cell>
          <cell r="G914">
            <v>41.25</v>
          </cell>
          <cell r="H914">
            <v>41.25</v>
          </cell>
          <cell r="I914">
            <v>25.005572931924668</v>
          </cell>
          <cell r="J914">
            <v>-38986.624963380797</v>
          </cell>
          <cell r="K914">
            <v>0</v>
          </cell>
          <cell r="L914">
            <v>0</v>
          </cell>
          <cell r="M914">
            <v>0</v>
          </cell>
          <cell r="N914">
            <v>99000</v>
          </cell>
        </row>
        <row r="915">
          <cell r="A915">
            <v>37946</v>
          </cell>
          <cell r="B915">
            <v>38991</v>
          </cell>
          <cell r="C915" t="str">
            <v>CPS TXU</v>
          </cell>
          <cell r="D915">
            <v>10</v>
          </cell>
          <cell r="E915">
            <v>2480</v>
          </cell>
          <cell r="F915">
            <v>1</v>
          </cell>
          <cell r="G915">
            <v>41.25</v>
          </cell>
          <cell r="H915">
            <v>41.25</v>
          </cell>
          <cell r="I915">
            <v>24.35249284389268</v>
          </cell>
          <cell r="J915">
            <v>-41905.817747146153</v>
          </cell>
          <cell r="K915">
            <v>0</v>
          </cell>
          <cell r="L915">
            <v>0</v>
          </cell>
          <cell r="M915">
            <v>0</v>
          </cell>
          <cell r="N915">
            <v>102300</v>
          </cell>
        </row>
        <row r="916">
          <cell r="A916">
            <v>37946</v>
          </cell>
          <cell r="B916">
            <v>39022</v>
          </cell>
          <cell r="C916" t="str">
            <v>CPS TXU</v>
          </cell>
          <cell r="D916">
            <v>10</v>
          </cell>
          <cell r="E916">
            <v>2400</v>
          </cell>
          <cell r="F916">
            <v>1</v>
          </cell>
          <cell r="G916">
            <v>41.25</v>
          </cell>
          <cell r="H916">
            <v>41.25</v>
          </cell>
          <cell r="I916">
            <v>25.027581280023153</v>
          </cell>
          <cell r="J916">
            <v>-38933.804927944431</v>
          </cell>
          <cell r="K916">
            <v>0</v>
          </cell>
          <cell r="L916">
            <v>0</v>
          </cell>
          <cell r="M916">
            <v>0</v>
          </cell>
          <cell r="N916">
            <v>99000</v>
          </cell>
        </row>
        <row r="917">
          <cell r="A917">
            <v>37946</v>
          </cell>
          <cell r="B917">
            <v>39052</v>
          </cell>
          <cell r="C917" t="str">
            <v>CPS TXU</v>
          </cell>
          <cell r="D917">
            <v>10</v>
          </cell>
          <cell r="E917">
            <v>2480</v>
          </cell>
          <cell r="F917">
            <v>1</v>
          </cell>
          <cell r="G917">
            <v>41.25</v>
          </cell>
          <cell r="H917">
            <v>41.25</v>
          </cell>
          <cell r="I917">
            <v>24.518131573409306</v>
          </cell>
          <cell r="J917">
            <v>-41495.03369794492</v>
          </cell>
          <cell r="K917">
            <v>0</v>
          </cell>
          <cell r="L917">
            <v>0</v>
          </cell>
          <cell r="M917">
            <v>0</v>
          </cell>
          <cell r="N917">
            <v>102300</v>
          </cell>
        </row>
        <row r="918">
          <cell r="A918">
            <v>37922</v>
          </cell>
          <cell r="B918">
            <v>37987</v>
          </cell>
          <cell r="C918" t="str">
            <v>CPS PHASE 1</v>
          </cell>
          <cell r="D918">
            <v>191</v>
          </cell>
          <cell r="E918">
            <v>47368</v>
          </cell>
          <cell r="F918">
            <v>1</v>
          </cell>
          <cell r="G918">
            <v>34.46</v>
          </cell>
          <cell r="H918">
            <v>34.46</v>
          </cell>
          <cell r="I918">
            <v>27.6736</v>
          </cell>
          <cell r="J918">
            <v>-321458.19520000002</v>
          </cell>
          <cell r="K918">
            <v>0</v>
          </cell>
          <cell r="L918">
            <v>0</v>
          </cell>
          <cell r="M918">
            <v>0</v>
          </cell>
          <cell r="N918">
            <v>1632301.28</v>
          </cell>
        </row>
        <row r="919">
          <cell r="A919">
            <v>37922</v>
          </cell>
          <cell r="B919">
            <v>38018</v>
          </cell>
          <cell r="C919" t="str">
            <v>CPS PHASE 1</v>
          </cell>
          <cell r="D919">
            <v>135</v>
          </cell>
          <cell r="E919">
            <v>31320</v>
          </cell>
          <cell r="F919">
            <v>1</v>
          </cell>
          <cell r="G919">
            <v>34.46</v>
          </cell>
          <cell r="H919">
            <v>34.46</v>
          </cell>
          <cell r="I919">
            <v>27.683000000000007</v>
          </cell>
          <cell r="J919">
            <v>-212255.63999999981</v>
          </cell>
          <cell r="K919">
            <v>0</v>
          </cell>
          <cell r="L919">
            <v>0</v>
          </cell>
          <cell r="M919">
            <v>0</v>
          </cell>
          <cell r="N919">
            <v>1079287.2</v>
          </cell>
        </row>
        <row r="920">
          <cell r="A920">
            <v>37922</v>
          </cell>
          <cell r="B920">
            <v>38047</v>
          </cell>
          <cell r="C920" t="str">
            <v>CPS PHASE 1</v>
          </cell>
          <cell r="D920">
            <v>109</v>
          </cell>
          <cell r="E920">
            <v>27032</v>
          </cell>
          <cell r="F920">
            <v>1</v>
          </cell>
          <cell r="G920">
            <v>34.46</v>
          </cell>
          <cell r="H920">
            <v>34.46</v>
          </cell>
          <cell r="I920">
            <v>26.867999999999995</v>
          </cell>
          <cell r="J920">
            <v>-205226.94400000016</v>
          </cell>
          <cell r="K920">
            <v>0</v>
          </cell>
          <cell r="L920">
            <v>0</v>
          </cell>
          <cell r="M920">
            <v>0</v>
          </cell>
          <cell r="N920">
            <v>931522.72</v>
          </cell>
        </row>
        <row r="921">
          <cell r="A921">
            <v>37922</v>
          </cell>
          <cell r="B921">
            <v>38078</v>
          </cell>
          <cell r="C921" t="str">
            <v>CPS PHASE 1</v>
          </cell>
          <cell r="D921">
            <v>96</v>
          </cell>
          <cell r="E921">
            <v>22944</v>
          </cell>
          <cell r="F921">
            <v>1</v>
          </cell>
          <cell r="G921">
            <v>34.46</v>
          </cell>
          <cell r="H921">
            <v>34.46</v>
          </cell>
          <cell r="I921">
            <v>27.63316</v>
          </cell>
          <cell r="J921">
            <v>-156635.01696000001</v>
          </cell>
          <cell r="K921">
            <v>0</v>
          </cell>
          <cell r="L921">
            <v>0</v>
          </cell>
          <cell r="M921">
            <v>0</v>
          </cell>
          <cell r="N921">
            <v>790650.24</v>
          </cell>
        </row>
        <row r="922">
          <cell r="A922">
            <v>37922</v>
          </cell>
          <cell r="B922">
            <v>38108</v>
          </cell>
          <cell r="C922" t="str">
            <v>CPS PHASE 1</v>
          </cell>
          <cell r="D922">
            <v>97</v>
          </cell>
          <cell r="E922">
            <v>24056</v>
          </cell>
          <cell r="F922">
            <v>1</v>
          </cell>
          <cell r="G922">
            <v>34.46</v>
          </cell>
          <cell r="H922">
            <v>34.46</v>
          </cell>
          <cell r="I922">
            <v>30.102160000000008</v>
          </cell>
          <cell r="J922">
            <v>-104832.19903999982</v>
          </cell>
          <cell r="K922">
            <v>0</v>
          </cell>
          <cell r="L922">
            <v>0</v>
          </cell>
          <cell r="M922">
            <v>0</v>
          </cell>
          <cell r="N922">
            <v>828969.76</v>
          </cell>
        </row>
        <row r="923">
          <cell r="A923">
            <v>37922</v>
          </cell>
          <cell r="B923">
            <v>38139</v>
          </cell>
          <cell r="C923" t="str">
            <v>CPS PHASE 1</v>
          </cell>
          <cell r="D923">
            <v>107</v>
          </cell>
          <cell r="E923">
            <v>25680</v>
          </cell>
          <cell r="F923">
            <v>1</v>
          </cell>
          <cell r="G923">
            <v>34.46</v>
          </cell>
          <cell r="H923">
            <v>34.46</v>
          </cell>
          <cell r="I923">
            <v>30.068320000000003</v>
          </cell>
          <cell r="J923">
            <v>-112778.34239999994</v>
          </cell>
          <cell r="K923">
            <v>0</v>
          </cell>
          <cell r="L923">
            <v>0</v>
          </cell>
          <cell r="M923">
            <v>0</v>
          </cell>
          <cell r="N923">
            <v>884932.8</v>
          </cell>
        </row>
        <row r="924">
          <cell r="A924">
            <v>37922</v>
          </cell>
          <cell r="B924">
            <v>38169</v>
          </cell>
          <cell r="C924" t="str">
            <v>CPS PHASE 1</v>
          </cell>
          <cell r="D924">
            <v>110</v>
          </cell>
          <cell r="E924">
            <v>27280</v>
          </cell>
          <cell r="F924">
            <v>1</v>
          </cell>
          <cell r="G924">
            <v>34.46</v>
          </cell>
          <cell r="H924">
            <v>34.46</v>
          </cell>
          <cell r="I924">
            <v>32.659479999999995</v>
          </cell>
          <cell r="J924">
            <v>-49118.185600000157</v>
          </cell>
          <cell r="K924">
            <v>0</v>
          </cell>
          <cell r="L924">
            <v>0</v>
          </cell>
          <cell r="M924">
            <v>0</v>
          </cell>
          <cell r="N924">
            <v>940068.8</v>
          </cell>
        </row>
        <row r="925">
          <cell r="A925">
            <v>37922</v>
          </cell>
          <cell r="B925">
            <v>38200</v>
          </cell>
          <cell r="C925" t="str">
            <v>CPS PHASE 1</v>
          </cell>
          <cell r="D925">
            <v>108</v>
          </cell>
          <cell r="E925">
            <v>26784</v>
          </cell>
          <cell r="F925">
            <v>1</v>
          </cell>
          <cell r="G925">
            <v>34.46</v>
          </cell>
          <cell r="H925">
            <v>34.46</v>
          </cell>
          <cell r="I925">
            <v>32.627519999999997</v>
          </cell>
          <cell r="J925">
            <v>-49081.144320000101</v>
          </cell>
          <cell r="K925">
            <v>0</v>
          </cell>
          <cell r="L925">
            <v>0</v>
          </cell>
          <cell r="M925">
            <v>0</v>
          </cell>
          <cell r="N925">
            <v>922976.64</v>
          </cell>
        </row>
        <row r="926">
          <cell r="A926">
            <v>37922</v>
          </cell>
          <cell r="B926">
            <v>38231</v>
          </cell>
          <cell r="C926" t="str">
            <v>CPS PHASE 1</v>
          </cell>
          <cell r="D926">
            <v>88</v>
          </cell>
          <cell r="E926">
            <v>21120</v>
          </cell>
          <cell r="F926">
            <v>1</v>
          </cell>
          <cell r="G926">
            <v>34.46</v>
          </cell>
          <cell r="H926">
            <v>34.46</v>
          </cell>
          <cell r="I926">
            <v>28.646319999999999</v>
          </cell>
          <cell r="J926">
            <v>-122784.92160000003</v>
          </cell>
          <cell r="K926">
            <v>0</v>
          </cell>
          <cell r="L926">
            <v>0</v>
          </cell>
          <cell r="M926">
            <v>0</v>
          </cell>
          <cell r="N926">
            <v>727795.20000000007</v>
          </cell>
        </row>
        <row r="927">
          <cell r="A927">
            <v>37922</v>
          </cell>
          <cell r="B927">
            <v>38261</v>
          </cell>
          <cell r="C927" t="str">
            <v>CPS PHASE 1</v>
          </cell>
          <cell r="D927">
            <v>75</v>
          </cell>
          <cell r="E927">
            <v>18675</v>
          </cell>
          <cell r="F927">
            <v>1</v>
          </cell>
          <cell r="G927">
            <v>34.46</v>
          </cell>
          <cell r="H927">
            <v>34.46</v>
          </cell>
          <cell r="I927">
            <v>27.14256</v>
          </cell>
          <cell r="J927">
            <v>-136653.19200000001</v>
          </cell>
          <cell r="K927">
            <v>0</v>
          </cell>
          <cell r="L927">
            <v>0</v>
          </cell>
          <cell r="M927">
            <v>0</v>
          </cell>
          <cell r="N927">
            <v>643540.5</v>
          </cell>
        </row>
        <row r="928">
          <cell r="A928">
            <v>37922</v>
          </cell>
          <cell r="B928">
            <v>38292</v>
          </cell>
          <cell r="C928" t="str">
            <v>CPS PHASE 1</v>
          </cell>
          <cell r="D928">
            <v>75</v>
          </cell>
          <cell r="E928">
            <v>18000</v>
          </cell>
          <cell r="F928">
            <v>1</v>
          </cell>
          <cell r="G928">
            <v>34.46</v>
          </cell>
          <cell r="H928">
            <v>34.46</v>
          </cell>
          <cell r="I928">
            <v>26.8568</v>
          </cell>
          <cell r="J928">
            <v>-136857.60000000001</v>
          </cell>
          <cell r="K928">
            <v>0</v>
          </cell>
          <cell r="L928">
            <v>0</v>
          </cell>
          <cell r="M928">
            <v>0</v>
          </cell>
          <cell r="N928">
            <v>620280</v>
          </cell>
        </row>
        <row r="929">
          <cell r="A929">
            <v>37922</v>
          </cell>
          <cell r="B929">
            <v>38322</v>
          </cell>
          <cell r="C929" t="str">
            <v>CPS PHASE 1</v>
          </cell>
          <cell r="D929">
            <v>91</v>
          </cell>
          <cell r="E929">
            <v>22568</v>
          </cell>
          <cell r="F929">
            <v>1</v>
          </cell>
          <cell r="G929">
            <v>34.46</v>
          </cell>
          <cell r="H929">
            <v>34.46</v>
          </cell>
          <cell r="I929">
            <v>26.546600000000002</v>
          </cell>
          <cell r="J929">
            <v>-178589.61119999998</v>
          </cell>
          <cell r="K929">
            <v>0</v>
          </cell>
          <cell r="L929">
            <v>0</v>
          </cell>
          <cell r="M929">
            <v>0</v>
          </cell>
          <cell r="N929">
            <v>777693.28</v>
          </cell>
        </row>
        <row r="932">
          <cell r="A932" t="str">
            <v>Trade Date</v>
          </cell>
          <cell r="B932" t="str">
            <v>Month</v>
          </cell>
          <cell r="C932" t="str">
            <v>Counterparty</v>
          </cell>
          <cell r="D932" t="str">
            <v>Quantity</v>
          </cell>
          <cell r="E932" t="str">
            <v>MWh</v>
          </cell>
          <cell r="F932" t="str">
            <v>Multiple</v>
          </cell>
          <cell r="G932" t="str">
            <v>Underlying</v>
          </cell>
          <cell r="H932" t="str">
            <v>Contract Price</v>
          </cell>
          <cell r="I932" t="str">
            <v>Market Price</v>
          </cell>
          <cell r="J932" t="str">
            <v>MTM</v>
          </cell>
          <cell r="K932" t="str">
            <v>NYMEX NG Exposure</v>
          </cell>
          <cell r="L932" t="str">
            <v>GD HH NG Exposure</v>
          </cell>
          <cell r="M932" t="str">
            <v>GD HSC NG Exposure</v>
          </cell>
          <cell r="N932" t="str">
            <v>Settlement</v>
          </cell>
          <cell r="O932" t="str">
            <v>Peak</v>
          </cell>
          <cell r="P932" t="str">
            <v>Demand</v>
          </cell>
        </row>
        <row r="933">
          <cell r="A933">
            <v>36526</v>
          </cell>
          <cell r="B933">
            <v>37895</v>
          </cell>
          <cell r="C933" t="str">
            <v>CPS Base</v>
          </cell>
          <cell r="D933">
            <v>131.52968377989131</v>
          </cell>
          <cell r="E933">
            <v>48402.923631000005</v>
          </cell>
          <cell r="F933">
            <v>6</v>
          </cell>
          <cell r="G933">
            <v>4.43</v>
          </cell>
          <cell r="H933">
            <v>28.43</v>
          </cell>
          <cell r="I933">
            <v>38.625</v>
          </cell>
          <cell r="J933">
            <v>0</v>
          </cell>
          <cell r="K933">
            <v>0</v>
          </cell>
          <cell r="L933">
            <v>-29.041754178600002</v>
          </cell>
          <cell r="M933">
            <v>0</v>
          </cell>
          <cell r="N933">
            <v>1376095.1188293302</v>
          </cell>
          <cell r="O933">
            <v>0</v>
          </cell>
          <cell r="P933">
            <v>0</v>
          </cell>
        </row>
        <row r="934">
          <cell r="A934">
            <v>36526</v>
          </cell>
          <cell r="B934">
            <v>37926</v>
          </cell>
          <cell r="C934" t="str">
            <v>CPS Base</v>
          </cell>
          <cell r="D934">
            <v>112.17102804276318</v>
          </cell>
          <cell r="E934">
            <v>34099.992525000009</v>
          </cell>
          <cell r="F934">
            <v>6</v>
          </cell>
          <cell r="G934">
            <v>4.4859999999999998</v>
          </cell>
          <cell r="H934">
            <v>28.765999999999998</v>
          </cell>
          <cell r="I934">
            <v>39.125</v>
          </cell>
          <cell r="J934">
            <v>0</v>
          </cell>
          <cell r="K934">
            <v>0</v>
          </cell>
          <cell r="L934">
            <v>-20.459995515000006</v>
          </cell>
          <cell r="M934">
            <v>0</v>
          </cell>
          <cell r="N934">
            <v>980920.38497415022</v>
          </cell>
          <cell r="O934">
            <v>0</v>
          </cell>
          <cell r="P934">
            <v>0</v>
          </cell>
        </row>
        <row r="935">
          <cell r="A935">
            <v>36526</v>
          </cell>
          <cell r="B935">
            <v>37956</v>
          </cell>
          <cell r="C935" t="str">
            <v>CPS Base</v>
          </cell>
          <cell r="D935">
            <v>116.96989846306816</v>
          </cell>
          <cell r="E935">
            <v>41173.404258999995</v>
          </cell>
          <cell r="F935">
            <v>6</v>
          </cell>
          <cell r="G935">
            <v>4.8600000000000003</v>
          </cell>
          <cell r="H935">
            <v>31.010000000000005</v>
          </cell>
          <cell r="I935">
            <v>39.375</v>
          </cell>
          <cell r="J935">
            <v>344415.52662653476</v>
          </cell>
          <cell r="K935">
            <v>0</v>
          </cell>
          <cell r="L935">
            <v>-24.704042555399997</v>
          </cell>
          <cell r="M935">
            <v>0</v>
          </cell>
          <cell r="N935">
            <v>1276787.2660715901</v>
          </cell>
          <cell r="O935">
            <v>0</v>
          </cell>
          <cell r="P935">
            <v>0</v>
          </cell>
        </row>
        <row r="936">
          <cell r="A936">
            <v>36526</v>
          </cell>
          <cell r="B936">
            <v>37987</v>
          </cell>
          <cell r="C936" t="str">
            <v>CPS Base</v>
          </cell>
          <cell r="D936">
            <v>112.80129982142856</v>
          </cell>
          <cell r="E936">
            <v>37901.236739999993</v>
          </cell>
          <cell r="F936">
            <v>6</v>
          </cell>
          <cell r="G936">
            <v>5.2830000000000004</v>
          </cell>
          <cell r="H936">
            <v>33.548000000000002</v>
          </cell>
          <cell r="I936">
            <v>43.509999999999991</v>
          </cell>
          <cell r="J936">
            <v>377572.1204038795</v>
          </cell>
          <cell r="K936">
            <v>0</v>
          </cell>
          <cell r="L936">
            <v>-22.740742043999997</v>
          </cell>
          <cell r="M936">
            <v>0</v>
          </cell>
          <cell r="N936">
            <v>1271510.6901535199</v>
          </cell>
          <cell r="O936">
            <v>0</v>
          </cell>
          <cell r="P936">
            <v>0</v>
          </cell>
        </row>
        <row r="937">
          <cell r="A937">
            <v>36526</v>
          </cell>
          <cell r="B937">
            <v>38018</v>
          </cell>
          <cell r="C937" t="str">
            <v>CPS Base</v>
          </cell>
          <cell r="D937">
            <v>105.73066175625002</v>
          </cell>
          <cell r="E937">
            <v>33833.811762000005</v>
          </cell>
          <cell r="F937">
            <v>6</v>
          </cell>
          <cell r="G937">
            <v>5.2779999999999996</v>
          </cell>
          <cell r="H937">
            <v>33.518000000000001</v>
          </cell>
          <cell r="I937">
            <v>43.510000000000005</v>
          </cell>
          <cell r="J937">
            <v>338067.4471259042</v>
          </cell>
          <cell r="K937">
            <v>0</v>
          </cell>
          <cell r="L937">
            <v>-20.300287057200006</v>
          </cell>
          <cell r="M937">
            <v>0</v>
          </cell>
          <cell r="N937">
            <v>1134041.7026387162</v>
          </cell>
          <cell r="O937">
            <v>0</v>
          </cell>
          <cell r="P937">
            <v>0</v>
          </cell>
        </row>
        <row r="938">
          <cell r="A938">
            <v>36526</v>
          </cell>
          <cell r="B938">
            <v>38047</v>
          </cell>
          <cell r="C938" t="str">
            <v>CPS Base</v>
          </cell>
          <cell r="D938">
            <v>102.84419506521736</v>
          </cell>
          <cell r="E938">
            <v>37846.663783999989</v>
          </cell>
          <cell r="F938">
            <v>6</v>
          </cell>
          <cell r="G938">
            <v>5.1429999999999998</v>
          </cell>
          <cell r="H938">
            <v>32.707999999999998</v>
          </cell>
          <cell r="I938">
            <v>43.410000000000004</v>
          </cell>
          <cell r="J938">
            <v>405034.99581636809</v>
          </cell>
          <cell r="K938">
            <v>0</v>
          </cell>
          <cell r="L938">
            <v>-22.707998270399994</v>
          </cell>
          <cell r="M938">
            <v>0</v>
          </cell>
          <cell r="N938">
            <v>1237888.6790470716</v>
          </cell>
          <cell r="O938">
            <v>0</v>
          </cell>
          <cell r="P938">
            <v>0</v>
          </cell>
        </row>
        <row r="939">
          <cell r="A939">
            <v>36526</v>
          </cell>
          <cell r="B939">
            <v>38078</v>
          </cell>
          <cell r="C939" t="str">
            <v>CPS Base</v>
          </cell>
          <cell r="D939">
            <v>108.84662312500009</v>
          </cell>
          <cell r="E939">
            <v>38314.011340000034</v>
          </cell>
          <cell r="F939">
            <v>6</v>
          </cell>
          <cell r="G939">
            <v>4.7430000000000003</v>
          </cell>
          <cell r="H939">
            <v>30.308000000000003</v>
          </cell>
          <cell r="I939">
            <v>43.41</v>
          </cell>
          <cell r="J939">
            <v>501990.17657668015</v>
          </cell>
          <cell r="K939">
            <v>0</v>
          </cell>
          <cell r="L939">
            <v>-22.988406804000022</v>
          </cell>
          <cell r="M939">
            <v>0</v>
          </cell>
          <cell r="N939">
            <v>1161221.0556927212</v>
          </cell>
          <cell r="O939">
            <v>0</v>
          </cell>
          <cell r="P939">
            <v>0</v>
          </cell>
        </row>
        <row r="940">
          <cell r="A940">
            <v>36526</v>
          </cell>
          <cell r="B940">
            <v>38108</v>
          </cell>
          <cell r="C940" t="str">
            <v>CPS Base</v>
          </cell>
          <cell r="D940">
            <v>128.63790516249986</v>
          </cell>
          <cell r="E940">
            <v>41164.12965199996</v>
          </cell>
          <cell r="F940">
            <v>6</v>
          </cell>
          <cell r="G940">
            <v>4.6929999999999996</v>
          </cell>
          <cell r="H940">
            <v>30.007999999999999</v>
          </cell>
          <cell r="I940">
            <v>45.91</v>
          </cell>
          <cell r="J940">
            <v>654591.98972610326</v>
          </cell>
          <cell r="K940">
            <v>0</v>
          </cell>
          <cell r="L940">
            <v>-24.698477791199977</v>
          </cell>
          <cell r="M940">
            <v>0</v>
          </cell>
          <cell r="N940">
            <v>1235253.2025972148</v>
          </cell>
          <cell r="O940">
            <v>0</v>
          </cell>
          <cell r="P940">
            <v>0</v>
          </cell>
        </row>
        <row r="941">
          <cell r="A941">
            <v>36526</v>
          </cell>
          <cell r="B941">
            <v>38139</v>
          </cell>
          <cell r="C941" t="str">
            <v>CPS Base</v>
          </cell>
          <cell r="D941">
            <v>171.88218143181825</v>
          </cell>
          <cell r="E941">
            <v>60502.527864000025</v>
          </cell>
          <cell r="F941">
            <v>6</v>
          </cell>
          <cell r="G941">
            <v>4.7110000000000003</v>
          </cell>
          <cell r="H941">
            <v>30.116000000000003</v>
          </cell>
          <cell r="I941">
            <v>46.534999999999997</v>
          </cell>
          <cell r="J941">
            <v>993391.00499901606</v>
          </cell>
          <cell r="K941">
            <v>0</v>
          </cell>
          <cell r="L941">
            <v>-36.301516718400016</v>
          </cell>
          <cell r="M941">
            <v>0</v>
          </cell>
          <cell r="N941">
            <v>1822094.1291522249</v>
          </cell>
          <cell r="O941">
            <v>0</v>
          </cell>
          <cell r="P941">
            <v>0</v>
          </cell>
        </row>
        <row r="942">
          <cell r="A942">
            <v>36526</v>
          </cell>
          <cell r="B942">
            <v>38169</v>
          </cell>
          <cell r="C942" t="str">
            <v>CPS Base</v>
          </cell>
          <cell r="D942">
            <v>201.78723946130941</v>
          </cell>
          <cell r="E942">
            <v>67800.512458999961</v>
          </cell>
          <cell r="F942">
            <v>6</v>
          </cell>
          <cell r="G942">
            <v>4.7290000000000001</v>
          </cell>
          <cell r="H942">
            <v>30.224000000000004</v>
          </cell>
          <cell r="I942">
            <v>52.66</v>
          </cell>
          <cell r="J942">
            <v>1521172.2975301226</v>
          </cell>
          <cell r="K942">
            <v>0</v>
          </cell>
          <cell r="L942">
            <v>-40.680307475399978</v>
          </cell>
          <cell r="M942">
            <v>0</v>
          </cell>
          <cell r="N942">
            <v>2049202.6885608151</v>
          </cell>
          <cell r="O942">
            <v>0</v>
          </cell>
          <cell r="P942">
            <v>0</v>
          </cell>
        </row>
        <row r="943">
          <cell r="A943">
            <v>36526</v>
          </cell>
          <cell r="B943">
            <v>38200</v>
          </cell>
          <cell r="C943" t="str">
            <v>CPS Base</v>
          </cell>
          <cell r="D943">
            <v>193.32762175284088</v>
          </cell>
          <cell r="E943">
            <v>68051.322856999992</v>
          </cell>
          <cell r="F943">
            <v>6</v>
          </cell>
          <cell r="G943">
            <v>4.7460000000000004</v>
          </cell>
          <cell r="H943">
            <v>30.326000000000004</v>
          </cell>
          <cell r="I943">
            <v>52.66</v>
          </cell>
          <cell r="J943">
            <v>1519858.2446882373</v>
          </cell>
          <cell r="K943">
            <v>0</v>
          </cell>
          <cell r="L943">
            <v>-40.830793714199999</v>
          </cell>
          <cell r="M943">
            <v>0</v>
          </cell>
          <cell r="N943">
            <v>2063724.4169613821</v>
          </cell>
          <cell r="O943">
            <v>0</v>
          </cell>
          <cell r="P943">
            <v>0</v>
          </cell>
        </row>
        <row r="944">
          <cell r="A944">
            <v>36526</v>
          </cell>
          <cell r="B944">
            <v>38231</v>
          </cell>
          <cell r="C944" t="str">
            <v>CPS Base</v>
          </cell>
          <cell r="D944">
            <v>155.8574616845238</v>
          </cell>
          <cell r="E944">
            <v>52368.107125999995</v>
          </cell>
          <cell r="F944">
            <v>6</v>
          </cell>
          <cell r="G944">
            <v>4.7359999999999998</v>
          </cell>
          <cell r="H944">
            <v>30.265999999999998</v>
          </cell>
          <cell r="I944">
            <v>44.66</v>
          </cell>
          <cell r="J944">
            <v>753786.53397164389</v>
          </cell>
          <cell r="K944">
            <v>0</v>
          </cell>
          <cell r="L944">
            <v>-31.4208642756</v>
          </cell>
          <cell r="M944">
            <v>0</v>
          </cell>
          <cell r="N944">
            <v>1584973.1302755158</v>
          </cell>
          <cell r="O944">
            <v>0</v>
          </cell>
          <cell r="P944">
            <v>0</v>
          </cell>
        </row>
        <row r="945">
          <cell r="A945">
            <v>36526</v>
          </cell>
          <cell r="B945">
            <v>38261</v>
          </cell>
          <cell r="C945" t="str">
            <v>CPS Base</v>
          </cell>
          <cell r="D945">
            <v>112.14766840773795</v>
          </cell>
          <cell r="E945">
            <v>37681.616584999952</v>
          </cell>
          <cell r="F945">
            <v>6</v>
          </cell>
          <cell r="G945">
            <v>4.7380000000000004</v>
          </cell>
          <cell r="H945">
            <v>30.278000000000006</v>
          </cell>
          <cell r="I945">
            <v>41.91</v>
          </cell>
          <cell r="J945">
            <v>438312.56411671912</v>
          </cell>
          <cell r="K945">
            <v>0</v>
          </cell>
          <cell r="L945">
            <v>-22.60896995099997</v>
          </cell>
          <cell r="M945">
            <v>0</v>
          </cell>
          <cell r="N945">
            <v>1140923.9869606288</v>
          </cell>
          <cell r="O945">
            <v>0</v>
          </cell>
          <cell r="P945">
            <v>0</v>
          </cell>
        </row>
        <row r="946">
          <cell r="A946">
            <v>36526</v>
          </cell>
          <cell r="B946">
            <v>38292</v>
          </cell>
          <cell r="C946" t="str">
            <v>CPS Base</v>
          </cell>
          <cell r="D946">
            <v>95.60082122619049</v>
          </cell>
          <cell r="E946">
            <v>32121.875932000006</v>
          </cell>
          <cell r="F946">
            <v>6</v>
          </cell>
          <cell r="G946">
            <v>4.8899999999999997</v>
          </cell>
          <cell r="H946">
            <v>31.189999999999998</v>
          </cell>
          <cell r="I946">
            <v>41.91</v>
          </cell>
          <cell r="J946">
            <v>344346.50999104005</v>
          </cell>
          <cell r="K946">
            <v>0</v>
          </cell>
          <cell r="L946">
            <v>-19.273125559200004</v>
          </cell>
          <cell r="M946">
            <v>0</v>
          </cell>
          <cell r="N946">
            <v>1001881.3103190801</v>
          </cell>
          <cell r="O946">
            <v>0</v>
          </cell>
          <cell r="P946">
            <v>0</v>
          </cell>
        </row>
        <row r="947">
          <cell r="A947">
            <v>36526</v>
          </cell>
          <cell r="B947">
            <v>38322</v>
          </cell>
          <cell r="C947" t="str">
            <v>CPS Base</v>
          </cell>
          <cell r="D947">
            <v>101.66660287771734</v>
          </cell>
          <cell r="E947">
            <v>37413.309858999979</v>
          </cell>
          <cell r="F947">
            <v>6</v>
          </cell>
          <cell r="G947">
            <v>5.0549999999999997</v>
          </cell>
          <cell r="H947">
            <v>32.18</v>
          </cell>
          <cell r="I947">
            <v>41.91</v>
          </cell>
          <cell r="J947">
            <v>364031.50492806965</v>
          </cell>
          <cell r="K947">
            <v>0</v>
          </cell>
          <cell r="L947">
            <v>-22.44798591539999</v>
          </cell>
          <cell r="M947">
            <v>0</v>
          </cell>
          <cell r="N947">
            <v>1203960.3112626192</v>
          </cell>
          <cell r="O947">
            <v>0</v>
          </cell>
          <cell r="P947">
            <v>0</v>
          </cell>
        </row>
        <row r="951">
          <cell r="A951" t="str">
            <v>Trade Date</v>
          </cell>
          <cell r="B951" t="str">
            <v>Month</v>
          </cell>
          <cell r="C951" t="str">
            <v>Counterparty</v>
          </cell>
          <cell r="D951" t="str">
            <v>Quantity</v>
          </cell>
          <cell r="E951" t="str">
            <v>MWh</v>
          </cell>
          <cell r="F951" t="str">
            <v>Multiple</v>
          </cell>
          <cell r="G951" t="str">
            <v>Underlying</v>
          </cell>
          <cell r="H951" t="str">
            <v>Contract Price</v>
          </cell>
          <cell r="I951" t="str">
            <v>Market Price</v>
          </cell>
          <cell r="J951" t="str">
            <v>MTM</v>
          </cell>
          <cell r="K951" t="str">
            <v>NYMEX NG Exposure</v>
          </cell>
          <cell r="L951" t="str">
            <v>GD HH NG Exposure</v>
          </cell>
          <cell r="M951" t="str">
            <v>GD HSC NG Exposure</v>
          </cell>
          <cell r="N951" t="str">
            <v>Settlement</v>
          </cell>
        </row>
        <row r="952">
          <cell r="A952">
            <v>36526</v>
          </cell>
          <cell r="B952">
            <v>37895</v>
          </cell>
          <cell r="C952" t="str">
            <v>CPS Base</v>
          </cell>
          <cell r="D952">
            <v>119.73301815234375</v>
          </cell>
          <cell r="E952">
            <v>15325.826323499999</v>
          </cell>
          <cell r="F952">
            <v>6</v>
          </cell>
          <cell r="G952">
            <v>4.43</v>
          </cell>
          <cell r="H952">
            <v>28.43</v>
          </cell>
          <cell r="I952">
            <v>33.549999999999997</v>
          </cell>
          <cell r="J952">
            <v>0</v>
          </cell>
          <cell r="K952">
            <v>0</v>
          </cell>
          <cell r="L952">
            <v>-9.1954957940999993</v>
          </cell>
          <cell r="M952">
            <v>0</v>
          </cell>
          <cell r="N952">
            <v>435713.24237710499</v>
          </cell>
        </row>
        <row r="953">
          <cell r="A953">
            <v>36526</v>
          </cell>
          <cell r="B953">
            <v>37926</v>
          </cell>
          <cell r="C953" t="str">
            <v>CPS Base</v>
          </cell>
          <cell r="D953">
            <v>104.82850687500004</v>
          </cell>
          <cell r="E953">
            <v>18449.817210000008</v>
          </cell>
          <cell r="F953">
            <v>6</v>
          </cell>
          <cell r="G953">
            <v>4.4859999999999998</v>
          </cell>
          <cell r="H953">
            <v>28.765999999999998</v>
          </cell>
          <cell r="I953">
            <v>34.514000000000003</v>
          </cell>
          <cell r="J953">
            <v>0</v>
          </cell>
          <cell r="K953">
            <v>0</v>
          </cell>
          <cell r="L953">
            <v>-11.069890326000005</v>
          </cell>
          <cell r="M953">
            <v>0</v>
          </cell>
          <cell r="N953">
            <v>530727.44186286023</v>
          </cell>
        </row>
        <row r="954">
          <cell r="A954">
            <v>36526</v>
          </cell>
          <cell r="B954">
            <v>37956</v>
          </cell>
          <cell r="C954" t="str">
            <v>CPS Base</v>
          </cell>
          <cell r="D954">
            <v>109.26001395833333</v>
          </cell>
          <cell r="E954">
            <v>15733.442009999999</v>
          </cell>
          <cell r="F954">
            <v>6</v>
          </cell>
          <cell r="G954">
            <v>4.8600000000000003</v>
          </cell>
          <cell r="H954">
            <v>31.010000000000005</v>
          </cell>
          <cell r="I954">
            <v>35.355200000000004</v>
          </cell>
          <cell r="J954">
            <v>68364.952221851971</v>
          </cell>
          <cell r="K954">
            <v>0</v>
          </cell>
          <cell r="L954">
            <v>-9.4400652059999999</v>
          </cell>
          <cell r="M954">
            <v>0</v>
          </cell>
          <cell r="N954">
            <v>487894.03673010005</v>
          </cell>
        </row>
        <row r="955">
          <cell r="A955">
            <v>36526</v>
          </cell>
          <cell r="B955">
            <v>37987</v>
          </cell>
          <cell r="C955" t="str">
            <v>CPS Base</v>
          </cell>
          <cell r="D955">
            <v>104.03330424999997</v>
          </cell>
          <cell r="E955">
            <v>16645.328679999995</v>
          </cell>
          <cell r="F955">
            <v>6</v>
          </cell>
          <cell r="G955">
            <v>5.2830000000000004</v>
          </cell>
          <cell r="H955">
            <v>33.548000000000002</v>
          </cell>
          <cell r="I955">
            <v>39.539600000000007</v>
          </cell>
          <cell r="J955">
            <v>99732.151319088065</v>
          </cell>
          <cell r="K955">
            <v>0</v>
          </cell>
          <cell r="L955">
            <v>-9.9871972079999978</v>
          </cell>
          <cell r="M955">
            <v>0</v>
          </cell>
          <cell r="N955">
            <v>558417.48655663989</v>
          </cell>
        </row>
        <row r="956">
          <cell r="A956">
            <v>36526</v>
          </cell>
          <cell r="B956">
            <v>38018</v>
          </cell>
          <cell r="C956" t="str">
            <v>CPS Base</v>
          </cell>
          <cell r="D956">
            <v>99.81110472222224</v>
          </cell>
          <cell r="E956">
            <v>14372.799080000003</v>
          </cell>
          <cell r="F956">
            <v>6</v>
          </cell>
          <cell r="G956">
            <v>5.2779999999999996</v>
          </cell>
          <cell r="H956">
            <v>33.518000000000001</v>
          </cell>
          <cell r="I956">
            <v>39.538000000000004</v>
          </cell>
          <cell r="J956">
            <v>86524.250461600066</v>
          </cell>
          <cell r="K956">
            <v>0</v>
          </cell>
          <cell r="L956">
            <v>-8.6236794480000007</v>
          </cell>
          <cell r="M956">
            <v>0</v>
          </cell>
          <cell r="N956">
            <v>481747.47956344008</v>
          </cell>
        </row>
        <row r="957">
          <cell r="A957">
            <v>36526</v>
          </cell>
          <cell r="B957">
            <v>38047</v>
          </cell>
          <cell r="C957" t="str">
            <v>CPS Base</v>
          </cell>
          <cell r="D957">
            <v>95.966535890625025</v>
          </cell>
          <cell r="E957">
            <v>12283.716594000003</v>
          </cell>
          <cell r="F957">
            <v>6</v>
          </cell>
          <cell r="G957">
            <v>5.1429999999999998</v>
          </cell>
          <cell r="H957">
            <v>32.707999999999998</v>
          </cell>
          <cell r="I957">
            <v>38.448</v>
          </cell>
          <cell r="J957">
            <v>70508.533249560045</v>
          </cell>
          <cell r="K957">
            <v>0</v>
          </cell>
          <cell r="L957">
            <v>-7.3702299564000011</v>
          </cell>
          <cell r="M957">
            <v>0</v>
          </cell>
          <cell r="N957">
            <v>401775.8023565521</v>
          </cell>
        </row>
        <row r="958">
          <cell r="A958">
            <v>36526</v>
          </cell>
          <cell r="B958">
            <v>38078</v>
          </cell>
          <cell r="C958" t="str">
            <v>CPS Base</v>
          </cell>
          <cell r="D958">
            <v>98.864685703125019</v>
          </cell>
          <cell r="E958">
            <v>12654.679770000002</v>
          </cell>
          <cell r="F958">
            <v>6</v>
          </cell>
          <cell r="G958">
            <v>4.7430000000000003</v>
          </cell>
          <cell r="H958">
            <v>30.308000000000003</v>
          </cell>
          <cell r="I958">
            <v>38.317760000000007</v>
          </cell>
          <cell r="J958">
            <v>101360.94783455526</v>
          </cell>
          <cell r="K958">
            <v>0</v>
          </cell>
          <cell r="L958">
            <v>-7.5928078620000017</v>
          </cell>
          <cell r="M958">
            <v>0</v>
          </cell>
          <cell r="N958">
            <v>383538.03446916013</v>
          </cell>
        </row>
        <row r="959">
          <cell r="A959">
            <v>36526</v>
          </cell>
          <cell r="B959">
            <v>38108</v>
          </cell>
          <cell r="C959" t="str">
            <v>CPS Base</v>
          </cell>
          <cell r="D959">
            <v>131.76787171590902</v>
          </cell>
          <cell r="E959">
            <v>23191.145421999987</v>
          </cell>
          <cell r="F959">
            <v>6</v>
          </cell>
          <cell r="G959">
            <v>4.6929999999999996</v>
          </cell>
          <cell r="H959">
            <v>30.007999999999999</v>
          </cell>
          <cell r="I959">
            <v>40.676760000000009</v>
          </cell>
          <cell r="J959">
            <v>247420.7646324168</v>
          </cell>
          <cell r="K959">
            <v>0</v>
          </cell>
          <cell r="L959">
            <v>-13.914687253199991</v>
          </cell>
          <cell r="M959">
            <v>0</v>
          </cell>
          <cell r="N959">
            <v>695919.8918233756</v>
          </cell>
        </row>
        <row r="960">
          <cell r="A960">
            <v>36526</v>
          </cell>
          <cell r="B960">
            <v>38139</v>
          </cell>
          <cell r="C960" t="str">
            <v>CPS Base</v>
          </cell>
          <cell r="D960">
            <v>169.73487821875</v>
          </cell>
          <cell r="E960">
            <v>21726.064412</v>
          </cell>
          <cell r="F960">
            <v>6</v>
          </cell>
          <cell r="G960">
            <v>4.7110000000000003</v>
          </cell>
          <cell r="H960">
            <v>30.116000000000003</v>
          </cell>
          <cell r="I960">
            <v>40.682519999999997</v>
          </cell>
          <cell r="J960">
            <v>229568.89413068609</v>
          </cell>
          <cell r="K960">
            <v>0</v>
          </cell>
          <cell r="L960">
            <v>-13.035638647199999</v>
          </cell>
          <cell r="M960">
            <v>0</v>
          </cell>
          <cell r="N960">
            <v>654302.15583179204</v>
          </cell>
        </row>
        <row r="961">
          <cell r="A961">
            <v>36526</v>
          </cell>
          <cell r="B961">
            <v>38169</v>
          </cell>
          <cell r="C961" t="str">
            <v>CPS Base</v>
          </cell>
          <cell r="D961">
            <v>184.67913839375001</v>
          </cell>
          <cell r="E961">
            <v>29548.662143000001</v>
          </cell>
          <cell r="F961">
            <v>6</v>
          </cell>
          <cell r="G961">
            <v>4.7290000000000001</v>
          </cell>
          <cell r="H961">
            <v>30.224000000000004</v>
          </cell>
          <cell r="I961">
            <v>43.313279999999999</v>
          </cell>
          <cell r="J961">
            <v>386770.71241512691</v>
          </cell>
          <cell r="K961">
            <v>0</v>
          </cell>
          <cell r="L961">
            <v>-17.729197285800002</v>
          </cell>
          <cell r="M961">
            <v>0</v>
          </cell>
          <cell r="N961">
            <v>893078.7646100322</v>
          </cell>
        </row>
        <row r="962">
          <cell r="A962">
            <v>36526</v>
          </cell>
          <cell r="B962">
            <v>38200</v>
          </cell>
          <cell r="C962" t="str">
            <v>CPS Base</v>
          </cell>
          <cell r="D962">
            <v>181.40106947222228</v>
          </cell>
          <cell r="E962">
            <v>26121.754004000009</v>
          </cell>
          <cell r="F962">
            <v>6</v>
          </cell>
          <cell r="G962">
            <v>4.7460000000000004</v>
          </cell>
          <cell r="H962">
            <v>30.326000000000004</v>
          </cell>
          <cell r="I962">
            <v>43.318720000000006</v>
          </cell>
          <cell r="J962">
            <v>339392.63568285108</v>
          </cell>
          <cell r="K962">
            <v>0</v>
          </cell>
          <cell r="L962">
            <v>-15.673052402400005</v>
          </cell>
          <cell r="M962">
            <v>0</v>
          </cell>
          <cell r="N962">
            <v>792168.31192530436</v>
          </cell>
        </row>
        <row r="963">
          <cell r="A963">
            <v>36526</v>
          </cell>
          <cell r="B963">
            <v>38231</v>
          </cell>
          <cell r="C963" t="str">
            <v>CPS Base</v>
          </cell>
          <cell r="D963">
            <v>146.9678890000001</v>
          </cell>
          <cell r="E963">
            <v>21163.376016000013</v>
          </cell>
          <cell r="F963">
            <v>6</v>
          </cell>
          <cell r="G963">
            <v>4.7359999999999998</v>
          </cell>
          <cell r="H963">
            <v>30.265999999999998</v>
          </cell>
          <cell r="I963">
            <v>39.315519999999999</v>
          </cell>
          <cell r="J963">
            <v>191518.39452431246</v>
          </cell>
          <cell r="K963">
            <v>0</v>
          </cell>
          <cell r="L963">
            <v>-12.698025609600009</v>
          </cell>
          <cell r="M963">
            <v>0</v>
          </cell>
          <cell r="N963">
            <v>640530.73850025632</v>
          </cell>
        </row>
        <row r="964">
          <cell r="A964">
            <v>36526</v>
          </cell>
          <cell r="B964">
            <v>38261</v>
          </cell>
          <cell r="C964" t="str">
            <v>CPS Base</v>
          </cell>
          <cell r="D964">
            <v>115.69611591249998</v>
          </cell>
          <cell r="E964">
            <v>18511.378545999996</v>
          </cell>
          <cell r="F964">
            <v>6</v>
          </cell>
          <cell r="G964">
            <v>4.7380000000000004</v>
          </cell>
          <cell r="H964">
            <v>30.278000000000006</v>
          </cell>
          <cell r="I964">
            <v>37.816159999999996</v>
          </cell>
          <cell r="J964">
            <v>139541.73330031516</v>
          </cell>
          <cell r="K964">
            <v>0</v>
          </cell>
          <cell r="L964">
            <v>-11.106827127599999</v>
          </cell>
          <cell r="M964">
            <v>0</v>
          </cell>
          <cell r="N964">
            <v>560487.51961578801</v>
          </cell>
        </row>
        <row r="965">
          <cell r="A965">
            <v>36526</v>
          </cell>
          <cell r="B965">
            <v>38292</v>
          </cell>
          <cell r="C965" t="str">
            <v>CPS Base</v>
          </cell>
          <cell r="D965">
            <v>94.504047687500048</v>
          </cell>
          <cell r="E965">
            <v>13608.582867000006</v>
          </cell>
          <cell r="F965">
            <v>6</v>
          </cell>
          <cell r="G965">
            <v>4.8899999999999997</v>
          </cell>
          <cell r="H965">
            <v>31.189999999999998</v>
          </cell>
          <cell r="I965">
            <v>37.864800000000002</v>
          </cell>
          <cell r="J965">
            <v>90834.568920651713</v>
          </cell>
          <cell r="K965">
            <v>0</v>
          </cell>
          <cell r="L965">
            <v>-8.1651497202000041</v>
          </cell>
          <cell r="M965">
            <v>0</v>
          </cell>
          <cell r="N965">
            <v>424451.69962173019</v>
          </cell>
        </row>
        <row r="966">
          <cell r="A966">
            <v>36526</v>
          </cell>
          <cell r="B966">
            <v>38322</v>
          </cell>
          <cell r="C966" t="str">
            <v>CPS Base</v>
          </cell>
          <cell r="D966">
            <v>98.277192585937527</v>
          </cell>
          <cell r="E966">
            <v>12579.480651000003</v>
          </cell>
          <cell r="F966">
            <v>6</v>
          </cell>
          <cell r="G966">
            <v>5.0549999999999997</v>
          </cell>
          <cell r="H966">
            <v>32.18</v>
          </cell>
          <cell r="I966">
            <v>37.9176</v>
          </cell>
          <cell r="J966">
            <v>72176.028183177623</v>
          </cell>
          <cell r="K966">
            <v>0</v>
          </cell>
          <cell r="L966">
            <v>-7.5476883906000021</v>
          </cell>
          <cell r="M966">
            <v>0</v>
          </cell>
          <cell r="N966">
            <v>404807.68734918011</v>
          </cell>
        </row>
        <row r="969">
          <cell r="A969" t="str">
            <v>Trade Date</v>
          </cell>
          <cell r="B969" t="str">
            <v>Month</v>
          </cell>
          <cell r="C969" t="str">
            <v>Counterparty</v>
          </cell>
          <cell r="D969" t="str">
            <v>Quantity</v>
          </cell>
          <cell r="E969" t="str">
            <v>MWh</v>
          </cell>
          <cell r="F969" t="str">
            <v>Multiple</v>
          </cell>
          <cell r="G969" t="str">
            <v>Underlying</v>
          </cell>
          <cell r="H969" t="str">
            <v>Contract Price</v>
          </cell>
          <cell r="I969" t="str">
            <v>Market Price</v>
          </cell>
          <cell r="J969" t="str">
            <v>MTM</v>
          </cell>
          <cell r="K969" t="str">
            <v>NYMEX NG Exposure</v>
          </cell>
          <cell r="L969" t="str">
            <v>GD HH NG Exposure</v>
          </cell>
          <cell r="M969" t="str">
            <v>GD HSC NG Exposure</v>
          </cell>
          <cell r="N969" t="str">
            <v>Settlement</v>
          </cell>
        </row>
        <row r="970">
          <cell r="A970">
            <v>36526</v>
          </cell>
          <cell r="B970">
            <v>37895</v>
          </cell>
          <cell r="C970" t="str">
            <v>CPS Base</v>
          </cell>
          <cell r="D970">
            <v>86.251162208835339</v>
          </cell>
          <cell r="E970">
            <v>21476.539389999998</v>
          </cell>
          <cell r="F970">
            <v>6</v>
          </cell>
          <cell r="G970">
            <v>4.43</v>
          </cell>
          <cell r="H970">
            <v>28.43</v>
          </cell>
          <cell r="I970">
            <v>24.198852721451445</v>
          </cell>
          <cell r="J970">
            <v>0</v>
          </cell>
          <cell r="K970">
            <v>0</v>
          </cell>
          <cell r="L970">
            <v>-12.885923633999999</v>
          </cell>
          <cell r="M970">
            <v>0</v>
          </cell>
          <cell r="N970">
            <v>610578.01485769998</v>
          </cell>
        </row>
        <row r="971">
          <cell r="A971">
            <v>36526</v>
          </cell>
          <cell r="B971">
            <v>37926</v>
          </cell>
          <cell r="C971" t="str">
            <v>CPS Base</v>
          </cell>
          <cell r="D971">
            <v>75.729169374999984</v>
          </cell>
          <cell r="E971">
            <v>18175.000649999994</v>
          </cell>
          <cell r="F971">
            <v>6</v>
          </cell>
          <cell r="G971">
            <v>4.4859999999999998</v>
          </cell>
          <cell r="H971">
            <v>28.765999999999998</v>
          </cell>
          <cell r="I971">
            <v>24.199000000000002</v>
          </cell>
          <cell r="J971">
            <v>0</v>
          </cell>
          <cell r="K971">
            <v>0</v>
          </cell>
          <cell r="L971">
            <v>-10.905000389999996</v>
          </cell>
          <cell r="M971">
            <v>0</v>
          </cell>
          <cell r="N971">
            <v>522822.06869789981</v>
          </cell>
        </row>
        <row r="972">
          <cell r="A972">
            <v>36526</v>
          </cell>
          <cell r="B972">
            <v>37956</v>
          </cell>
          <cell r="C972" t="str">
            <v>CPS Base</v>
          </cell>
          <cell r="D972">
            <v>84.990412620967788</v>
          </cell>
          <cell r="E972">
            <v>21077.622330000013</v>
          </cell>
          <cell r="F972">
            <v>6</v>
          </cell>
          <cell r="G972">
            <v>4.8600000000000003</v>
          </cell>
          <cell r="H972">
            <v>31.010000000000005</v>
          </cell>
          <cell r="I972">
            <v>24.4132</v>
          </cell>
          <cell r="J972">
            <v>-139044.85898654419</v>
          </cell>
          <cell r="K972">
            <v>0</v>
          </cell>
          <cell r="L972">
            <v>-12.646573398000008</v>
          </cell>
          <cell r="M972">
            <v>0</v>
          </cell>
          <cell r="N972">
            <v>653617.06845330051</v>
          </cell>
        </row>
        <row r="973">
          <cell r="A973">
            <v>36526</v>
          </cell>
          <cell r="B973">
            <v>37987</v>
          </cell>
          <cell r="C973" t="str">
            <v>CPS Base</v>
          </cell>
          <cell r="D973">
            <v>84.219783749999962</v>
          </cell>
          <cell r="E973">
            <v>20886.506369999992</v>
          </cell>
          <cell r="F973">
            <v>6</v>
          </cell>
          <cell r="G973">
            <v>5.2830000000000004</v>
          </cell>
          <cell r="H973">
            <v>33.548000000000002</v>
          </cell>
          <cell r="I973">
            <v>27.6736</v>
          </cell>
          <cell r="J973">
            <v>-122695.69301992799</v>
          </cell>
          <cell r="K973">
            <v>0</v>
          </cell>
          <cell r="L973">
            <v>-12.531903821999995</v>
          </cell>
          <cell r="M973">
            <v>0</v>
          </cell>
          <cell r="N973">
            <v>700700.51570075972</v>
          </cell>
        </row>
        <row r="974">
          <cell r="A974">
            <v>36526</v>
          </cell>
          <cell r="B974">
            <v>38018</v>
          </cell>
          <cell r="C974" t="str">
            <v>CPS Base</v>
          </cell>
          <cell r="D974">
            <v>77.923905000000019</v>
          </cell>
          <cell r="E974">
            <v>18078.345960000006</v>
          </cell>
          <cell r="F974">
            <v>6</v>
          </cell>
          <cell r="G974">
            <v>5.2779999999999996</v>
          </cell>
          <cell r="H974">
            <v>33.518000000000001</v>
          </cell>
          <cell r="I974">
            <v>27.683000000000007</v>
          </cell>
          <cell r="J974">
            <v>-105487.14867659993</v>
          </cell>
          <cell r="K974">
            <v>0</v>
          </cell>
          <cell r="L974">
            <v>-10.847007576000003</v>
          </cell>
          <cell r="M974">
            <v>0</v>
          </cell>
          <cell r="N974">
            <v>605949.99988728017</v>
          </cell>
        </row>
        <row r="975">
          <cell r="A975">
            <v>36526</v>
          </cell>
          <cell r="B975">
            <v>38047</v>
          </cell>
          <cell r="C975" t="str">
            <v>CPS Base</v>
          </cell>
          <cell r="D975">
            <v>70.831877459677415</v>
          </cell>
          <cell r="E975">
            <v>17566.305609999999</v>
          </cell>
          <cell r="F975">
            <v>6</v>
          </cell>
          <cell r="G975">
            <v>5.1429999999999998</v>
          </cell>
          <cell r="H975">
            <v>32.707999999999998</v>
          </cell>
          <cell r="I975">
            <v>26.867999999999995</v>
          </cell>
          <cell r="J975">
            <v>-102587.22476240006</v>
          </cell>
          <cell r="K975">
            <v>0</v>
          </cell>
          <cell r="L975">
            <v>-10.539783366</v>
          </cell>
          <cell r="M975">
            <v>0</v>
          </cell>
          <cell r="N975">
            <v>574558.7238918799</v>
          </cell>
        </row>
        <row r="976">
          <cell r="A976">
            <v>36526</v>
          </cell>
          <cell r="B976">
            <v>38078</v>
          </cell>
          <cell r="C976" t="str">
            <v>CPS Base</v>
          </cell>
          <cell r="D976">
            <v>69.534901506276142</v>
          </cell>
          <cell r="E976">
            <v>16618.84146</v>
          </cell>
          <cell r="F976">
            <v>6</v>
          </cell>
          <cell r="G976">
            <v>4.7430000000000003</v>
          </cell>
          <cell r="H976">
            <v>30.308000000000003</v>
          </cell>
          <cell r="I976">
            <v>27.63316</v>
          </cell>
          <cell r="J976">
            <v>-44452.741890866455</v>
          </cell>
          <cell r="K976">
            <v>0</v>
          </cell>
          <cell r="L976">
            <v>-9.9713048760000014</v>
          </cell>
          <cell r="M976">
            <v>0</v>
          </cell>
          <cell r="N976">
            <v>503683.84696968005</v>
          </cell>
        </row>
        <row r="977">
          <cell r="A977">
            <v>36526</v>
          </cell>
          <cell r="B977">
            <v>38108</v>
          </cell>
          <cell r="C977" t="str">
            <v>CPS Base</v>
          </cell>
          <cell r="D977">
            <v>80.186786612903248</v>
          </cell>
          <cell r="E977">
            <v>19886.323080000006</v>
          </cell>
          <cell r="F977">
            <v>6</v>
          </cell>
          <cell r="G977">
            <v>4.6929999999999996</v>
          </cell>
          <cell r="H977">
            <v>30.007999999999999</v>
          </cell>
          <cell r="I977">
            <v>30.102160000000008</v>
          </cell>
          <cell r="J977">
            <v>1872.4961812129864</v>
          </cell>
          <cell r="K977">
            <v>0</v>
          </cell>
          <cell r="L977">
            <v>-11.931793848000003</v>
          </cell>
          <cell r="M977">
            <v>0</v>
          </cell>
          <cell r="N977">
            <v>596748.7829846401</v>
          </cell>
        </row>
        <row r="978">
          <cell r="A978">
            <v>36526</v>
          </cell>
          <cell r="B978">
            <v>38139</v>
          </cell>
          <cell r="C978" t="str">
            <v>CPS Base</v>
          </cell>
          <cell r="D978">
            <v>108.97071629166662</v>
          </cell>
          <cell r="E978">
            <v>26152.971909999989</v>
          </cell>
          <cell r="F978">
            <v>6</v>
          </cell>
          <cell r="G978">
            <v>4.7110000000000003</v>
          </cell>
          <cell r="H978">
            <v>30.116000000000003</v>
          </cell>
          <cell r="I978">
            <v>30.068320000000003</v>
          </cell>
          <cell r="J978">
            <v>-1246.9737006687922</v>
          </cell>
          <cell r="K978">
            <v>0</v>
          </cell>
          <cell r="L978">
            <v>-15.691783145999993</v>
          </cell>
          <cell r="M978">
            <v>0</v>
          </cell>
          <cell r="N978">
            <v>787622.90204155981</v>
          </cell>
        </row>
        <row r="979">
          <cell r="A979">
            <v>36526</v>
          </cell>
          <cell r="B979">
            <v>38169</v>
          </cell>
          <cell r="C979" t="str">
            <v>CPS Base</v>
          </cell>
          <cell r="D979">
            <v>125.8854793951613</v>
          </cell>
          <cell r="E979">
            <v>31219.598890000001</v>
          </cell>
          <cell r="F979">
            <v>6</v>
          </cell>
          <cell r="G979">
            <v>4.7290000000000001</v>
          </cell>
          <cell r="H979">
            <v>30.224000000000004</v>
          </cell>
          <cell r="I979">
            <v>32.659479999999995</v>
          </cell>
          <cell r="J979">
            <v>76034.708704616933</v>
          </cell>
          <cell r="K979">
            <v>0</v>
          </cell>
          <cell r="L979">
            <v>-18.731759334000003</v>
          </cell>
          <cell r="M979">
            <v>0</v>
          </cell>
          <cell r="N979">
            <v>943581.15685136011</v>
          </cell>
        </row>
        <row r="980">
          <cell r="A980">
            <v>36526</v>
          </cell>
          <cell r="B980">
            <v>38200</v>
          </cell>
          <cell r="C980" t="str">
            <v>CPS Base</v>
          </cell>
          <cell r="D980">
            <v>123.19182633064513</v>
          </cell>
          <cell r="E980">
            <v>30551.572929999991</v>
          </cell>
          <cell r="F980">
            <v>6</v>
          </cell>
          <cell r="G980">
            <v>4.7460000000000004</v>
          </cell>
          <cell r="H980">
            <v>30.326000000000004</v>
          </cell>
          <cell r="I980">
            <v>32.627519999999997</v>
          </cell>
          <cell r="J980">
            <v>70315.056129853358</v>
          </cell>
          <cell r="K980">
            <v>0</v>
          </cell>
          <cell r="L980">
            <v>-18.330943757999993</v>
          </cell>
          <cell r="M980">
            <v>0</v>
          </cell>
          <cell r="N980">
            <v>926507.00067517988</v>
          </cell>
        </row>
        <row r="981">
          <cell r="A981">
            <v>36526</v>
          </cell>
          <cell r="B981">
            <v>38231</v>
          </cell>
          <cell r="C981" t="str">
            <v>CPS Base</v>
          </cell>
          <cell r="D981">
            <v>98.030718958333381</v>
          </cell>
          <cell r="E981">
            <v>23527.372550000011</v>
          </cell>
          <cell r="F981">
            <v>6</v>
          </cell>
          <cell r="G981">
            <v>4.7359999999999998</v>
          </cell>
          <cell r="H981">
            <v>30.265999999999998</v>
          </cell>
          <cell r="I981">
            <v>28.646319999999999</v>
          </cell>
          <cell r="J981">
            <v>-38106.814771783989</v>
          </cell>
          <cell r="K981">
            <v>0</v>
          </cell>
          <cell r="L981">
            <v>-14.116423530000006</v>
          </cell>
          <cell r="M981">
            <v>0</v>
          </cell>
          <cell r="N981">
            <v>712079.4575983003</v>
          </cell>
        </row>
        <row r="982">
          <cell r="A982">
            <v>36526</v>
          </cell>
          <cell r="B982">
            <v>38261</v>
          </cell>
          <cell r="C982" t="str">
            <v>CPS Base</v>
          </cell>
          <cell r="D982">
            <v>74.16487188755012</v>
          </cell>
          <cell r="E982">
            <v>18467.053099999979</v>
          </cell>
          <cell r="F982">
            <v>6</v>
          </cell>
          <cell r="G982">
            <v>4.7380000000000004</v>
          </cell>
          <cell r="H982">
            <v>30.278000000000006</v>
          </cell>
          <cell r="I982">
            <v>27.14256</v>
          </cell>
          <cell r="J982">
            <v>-57902.336971864046</v>
          </cell>
          <cell r="K982">
            <v>0</v>
          </cell>
          <cell r="L982">
            <v>-11.080231859999989</v>
          </cell>
          <cell r="M982">
            <v>0</v>
          </cell>
          <cell r="N982">
            <v>559145.43376179948</v>
          </cell>
        </row>
        <row r="983">
          <cell r="A983">
            <v>36526</v>
          </cell>
          <cell r="B983">
            <v>38292</v>
          </cell>
          <cell r="C983" t="str">
            <v>CPS Base</v>
          </cell>
          <cell r="D983">
            <v>65.807951000000045</v>
          </cell>
          <cell r="E983">
            <v>15793.908240000012</v>
          </cell>
          <cell r="F983">
            <v>6</v>
          </cell>
          <cell r="G983">
            <v>4.8899999999999997</v>
          </cell>
          <cell r="H983">
            <v>31.189999999999998</v>
          </cell>
          <cell r="I983">
            <v>26.8568</v>
          </cell>
          <cell r="J983">
            <v>-68438.163185568017</v>
          </cell>
          <cell r="K983">
            <v>0</v>
          </cell>
          <cell r="L983">
            <v>-9.4763449440000063</v>
          </cell>
          <cell r="M983">
            <v>0</v>
          </cell>
          <cell r="N983">
            <v>492611.9980056003</v>
          </cell>
        </row>
        <row r="984">
          <cell r="A984">
            <v>36526</v>
          </cell>
          <cell r="B984">
            <v>38322</v>
          </cell>
          <cell r="C984" t="str">
            <v>CPS Base</v>
          </cell>
          <cell r="D984">
            <v>74.919624032258042</v>
          </cell>
          <cell r="E984">
            <v>18580.066759999994</v>
          </cell>
          <cell r="F984">
            <v>6</v>
          </cell>
          <cell r="G984">
            <v>5.0549999999999997</v>
          </cell>
          <cell r="H984">
            <v>32.18</v>
          </cell>
          <cell r="I984">
            <v>26.546600000000002</v>
          </cell>
          <cell r="J984">
            <v>-104668.94808578394</v>
          </cell>
          <cell r="K984">
            <v>0</v>
          </cell>
          <cell r="L984">
            <v>-11.148040055999996</v>
          </cell>
          <cell r="M984">
            <v>0</v>
          </cell>
          <cell r="N984">
            <v>597906.54833679984</v>
          </cell>
        </row>
        <row r="987">
          <cell r="A987" t="str">
            <v>Trade Date</v>
          </cell>
          <cell r="B987" t="str">
            <v>Month</v>
          </cell>
          <cell r="C987" t="str">
            <v>Counterparty</v>
          </cell>
          <cell r="D987" t="str">
            <v>Quantity</v>
          </cell>
          <cell r="E987" t="str">
            <v>MWh</v>
          </cell>
          <cell r="F987" t="str">
            <v>Multiple</v>
          </cell>
          <cell r="G987" t="str">
            <v>Underlying</v>
          </cell>
          <cell r="H987" t="str">
            <v>Contract Price</v>
          </cell>
          <cell r="I987" t="str">
            <v>Market Price</v>
          </cell>
          <cell r="J987" t="str">
            <v>MTM</v>
          </cell>
          <cell r="K987" t="str">
            <v>NYMEX NG Exposure</v>
          </cell>
          <cell r="L987" t="str">
            <v>GD HH NG Exposure</v>
          </cell>
          <cell r="M987" t="str">
            <v>GD HSC NG Exposure</v>
          </cell>
          <cell r="N987" t="str">
            <v>Settlement</v>
          </cell>
          <cell r="O987" t="str">
            <v>Peak</v>
          </cell>
          <cell r="P987" t="str">
            <v>Demand</v>
          </cell>
        </row>
        <row r="988">
          <cell r="A988">
            <v>36526</v>
          </cell>
          <cell r="B988">
            <v>37895</v>
          </cell>
          <cell r="C988" t="str">
            <v>CPS II</v>
          </cell>
          <cell r="D988">
            <v>3.2401144021739124E-2</v>
          </cell>
          <cell r="E988">
            <v>11.923620999999997</v>
          </cell>
          <cell r="F988">
            <v>1</v>
          </cell>
          <cell r="G988">
            <v>32.6</v>
          </cell>
          <cell r="H988">
            <v>32.6</v>
          </cell>
          <cell r="I988">
            <v>38.625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388.71004459999995</v>
          </cell>
          <cell r="O988">
            <v>0</v>
          </cell>
          <cell r="P988">
            <v>0</v>
          </cell>
        </row>
        <row r="989">
          <cell r="A989">
            <v>36526</v>
          </cell>
          <cell r="B989">
            <v>37926</v>
          </cell>
          <cell r="C989" t="str">
            <v>CPS II</v>
          </cell>
          <cell r="D989">
            <v>3.7197889473684166E-2</v>
          </cell>
          <cell r="E989">
            <v>11.308158399999986</v>
          </cell>
          <cell r="F989">
            <v>1</v>
          </cell>
          <cell r="G989">
            <v>32.6</v>
          </cell>
          <cell r="H989">
            <v>32.6</v>
          </cell>
          <cell r="I989">
            <v>39.125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368.64596383999952</v>
          </cell>
          <cell r="O989">
            <v>0</v>
          </cell>
          <cell r="P989">
            <v>0</v>
          </cell>
        </row>
        <row r="990">
          <cell r="A990">
            <v>36526</v>
          </cell>
          <cell r="B990">
            <v>37956</v>
          </cell>
          <cell r="C990" t="str">
            <v>CPS II</v>
          </cell>
          <cell r="D990">
            <v>4.3219837499999997E-2</v>
          </cell>
          <cell r="E990">
            <v>15.213382799999998</v>
          </cell>
          <cell r="F990">
            <v>1</v>
          </cell>
          <cell r="G990">
            <v>32.6</v>
          </cell>
          <cell r="H990">
            <v>32.6</v>
          </cell>
          <cell r="I990">
            <v>39.375</v>
          </cell>
          <cell r="J990">
            <v>103.07066846999996</v>
          </cell>
          <cell r="K990">
            <v>0</v>
          </cell>
          <cell r="L990">
            <v>0</v>
          </cell>
          <cell r="M990">
            <v>0</v>
          </cell>
          <cell r="N990">
            <v>495.95627927999993</v>
          </cell>
          <cell r="O990">
            <v>0</v>
          </cell>
          <cell r="P990">
            <v>0</v>
          </cell>
        </row>
        <row r="991">
          <cell r="A991">
            <v>36526</v>
          </cell>
          <cell r="B991">
            <v>37987</v>
          </cell>
          <cell r="C991" t="str">
            <v>CPS II</v>
          </cell>
          <cell r="D991">
            <v>4.4949965773809497E-2</v>
          </cell>
          <cell r="E991">
            <v>15.103188499999991</v>
          </cell>
          <cell r="F991">
            <v>1</v>
          </cell>
          <cell r="G991">
            <v>32.6</v>
          </cell>
          <cell r="H991">
            <v>32.6</v>
          </cell>
          <cell r="I991">
            <v>43.509999999999991</v>
          </cell>
          <cell r="J991">
            <v>164.77578653499975</v>
          </cell>
          <cell r="K991">
            <v>0</v>
          </cell>
          <cell r="L991">
            <v>0</v>
          </cell>
          <cell r="M991">
            <v>0</v>
          </cell>
          <cell r="N991">
            <v>492.36394509999974</v>
          </cell>
          <cell r="O991">
            <v>0</v>
          </cell>
          <cell r="P991">
            <v>0</v>
          </cell>
        </row>
        <row r="992">
          <cell r="A992">
            <v>36526</v>
          </cell>
          <cell r="B992">
            <v>38018</v>
          </cell>
          <cell r="C992" t="str">
            <v>CPS II</v>
          </cell>
          <cell r="D992">
            <v>4.9263520312499975E-2</v>
          </cell>
          <cell r="E992">
            <v>15.764326499999992</v>
          </cell>
          <cell r="F992">
            <v>1</v>
          </cell>
          <cell r="G992">
            <v>32.6</v>
          </cell>
          <cell r="H992">
            <v>32.6</v>
          </cell>
          <cell r="I992">
            <v>43.510000000000005</v>
          </cell>
          <cell r="J992">
            <v>171.98880211499997</v>
          </cell>
          <cell r="K992">
            <v>0</v>
          </cell>
          <cell r="L992">
            <v>0</v>
          </cell>
          <cell r="M992">
            <v>0</v>
          </cell>
          <cell r="N992">
            <v>513.91704389999973</v>
          </cell>
          <cell r="O992">
            <v>0</v>
          </cell>
          <cell r="P992">
            <v>0</v>
          </cell>
        </row>
        <row r="993">
          <cell r="A993">
            <v>36526</v>
          </cell>
          <cell r="B993">
            <v>38047</v>
          </cell>
          <cell r="C993" t="str">
            <v>CPS II</v>
          </cell>
          <cell r="D993">
            <v>3.3507232336956551E-2</v>
          </cell>
          <cell r="E993">
            <v>12.33066150000001</v>
          </cell>
          <cell r="F993">
            <v>1</v>
          </cell>
          <cell r="G993">
            <v>32.6</v>
          </cell>
          <cell r="H993">
            <v>32.6</v>
          </cell>
          <cell r="I993">
            <v>43.410000000000004</v>
          </cell>
          <cell r="J993">
            <v>133.29445081500015</v>
          </cell>
          <cell r="K993">
            <v>0</v>
          </cell>
          <cell r="L993">
            <v>0</v>
          </cell>
          <cell r="M993">
            <v>0</v>
          </cell>
          <cell r="N993">
            <v>401.97956490000036</v>
          </cell>
          <cell r="O993">
            <v>0</v>
          </cell>
          <cell r="P993">
            <v>0</v>
          </cell>
        </row>
        <row r="994">
          <cell r="A994">
            <v>36526</v>
          </cell>
          <cell r="B994">
            <v>38078</v>
          </cell>
          <cell r="C994" t="str">
            <v>CPS II</v>
          </cell>
          <cell r="D994">
            <v>2.773977187500001E-2</v>
          </cell>
          <cell r="E994">
            <v>9.7643997000000038</v>
          </cell>
          <cell r="F994">
            <v>1</v>
          </cell>
          <cell r="G994">
            <v>32.6</v>
          </cell>
          <cell r="H994">
            <v>32.6</v>
          </cell>
          <cell r="I994">
            <v>43.41</v>
          </cell>
          <cell r="J994">
            <v>105.553160757</v>
          </cell>
          <cell r="K994">
            <v>0</v>
          </cell>
          <cell r="L994">
            <v>0</v>
          </cell>
          <cell r="M994">
            <v>0</v>
          </cell>
          <cell r="N994">
            <v>318.31943022000013</v>
          </cell>
          <cell r="O994">
            <v>0</v>
          </cell>
          <cell r="P994">
            <v>0</v>
          </cell>
        </row>
        <row r="995">
          <cell r="A995">
            <v>36526</v>
          </cell>
          <cell r="B995">
            <v>38108</v>
          </cell>
          <cell r="C995" t="str">
            <v>CPS II</v>
          </cell>
          <cell r="D995">
            <v>3.0730245624999986E-2</v>
          </cell>
          <cell r="E995">
            <v>9.8336785999999954</v>
          </cell>
          <cell r="F995">
            <v>1</v>
          </cell>
          <cell r="G995">
            <v>32.6</v>
          </cell>
          <cell r="H995">
            <v>32.6</v>
          </cell>
          <cell r="I995">
            <v>45.91</v>
          </cell>
          <cell r="J995">
            <v>130.88626216599988</v>
          </cell>
          <cell r="K995">
            <v>0</v>
          </cell>
          <cell r="L995">
            <v>0</v>
          </cell>
          <cell r="M995">
            <v>0</v>
          </cell>
          <cell r="N995">
            <v>320.57792235999989</v>
          </cell>
          <cell r="O995">
            <v>0</v>
          </cell>
          <cell r="P995">
            <v>0</v>
          </cell>
        </row>
        <row r="996">
          <cell r="A996">
            <v>36526</v>
          </cell>
          <cell r="B996">
            <v>38139</v>
          </cell>
          <cell r="C996" t="str">
            <v>CPS II</v>
          </cell>
          <cell r="D996">
            <v>3.269312045454547E-2</v>
          </cell>
          <cell r="E996">
            <v>11.507978400000006</v>
          </cell>
          <cell r="F996">
            <v>1</v>
          </cell>
          <cell r="G996">
            <v>32.6</v>
          </cell>
          <cell r="H996">
            <v>32.6</v>
          </cell>
          <cell r="I996">
            <v>46.534999999999997</v>
          </cell>
          <cell r="J996">
            <v>160.36367900400003</v>
          </cell>
          <cell r="K996">
            <v>0</v>
          </cell>
          <cell r="L996">
            <v>0</v>
          </cell>
          <cell r="M996">
            <v>0</v>
          </cell>
          <cell r="N996">
            <v>375.16009584000022</v>
          </cell>
          <cell r="O996">
            <v>0</v>
          </cell>
          <cell r="P996">
            <v>0</v>
          </cell>
        </row>
        <row r="997">
          <cell r="A997">
            <v>36526</v>
          </cell>
          <cell r="B997">
            <v>38169</v>
          </cell>
          <cell r="C997" t="str">
            <v>CPS II</v>
          </cell>
          <cell r="D997">
            <v>3.7078163690476174E-2</v>
          </cell>
          <cell r="E997">
            <v>12.458262999999995</v>
          </cell>
          <cell r="F997">
            <v>1</v>
          </cell>
          <cell r="G997">
            <v>32.6</v>
          </cell>
          <cell r="H997">
            <v>32.6</v>
          </cell>
          <cell r="I997">
            <v>52.66</v>
          </cell>
          <cell r="J997">
            <v>249.91275577999986</v>
          </cell>
          <cell r="K997">
            <v>0</v>
          </cell>
          <cell r="L997">
            <v>0</v>
          </cell>
          <cell r="M997">
            <v>0</v>
          </cell>
          <cell r="N997">
            <v>406.13937379999987</v>
          </cell>
          <cell r="O997">
            <v>0</v>
          </cell>
          <cell r="P997">
            <v>0</v>
          </cell>
        </row>
        <row r="998">
          <cell r="A998">
            <v>36526</v>
          </cell>
          <cell r="B998">
            <v>38200</v>
          </cell>
          <cell r="C998" t="str">
            <v>CPS II</v>
          </cell>
          <cell r="D998">
            <v>3.9336302840909082E-2</v>
          </cell>
          <cell r="E998">
            <v>13.846378599999998</v>
          </cell>
          <cell r="F998">
            <v>1</v>
          </cell>
          <cell r="G998">
            <v>32.6</v>
          </cell>
          <cell r="H998">
            <v>32.6</v>
          </cell>
          <cell r="I998">
            <v>52.66</v>
          </cell>
          <cell r="J998">
            <v>277.75835471599987</v>
          </cell>
          <cell r="K998">
            <v>0</v>
          </cell>
          <cell r="L998">
            <v>0</v>
          </cell>
          <cell r="M998">
            <v>0</v>
          </cell>
          <cell r="N998">
            <v>451.39194235999997</v>
          </cell>
          <cell r="O998">
            <v>0</v>
          </cell>
          <cell r="P998">
            <v>0</v>
          </cell>
        </row>
        <row r="999">
          <cell r="A999">
            <v>36526</v>
          </cell>
          <cell r="B999">
            <v>38231</v>
          </cell>
          <cell r="C999" t="str">
            <v>CPS II</v>
          </cell>
          <cell r="D999">
            <v>2.9526651785714279E-2</v>
          </cell>
          <cell r="E999">
            <v>9.9209549999999975</v>
          </cell>
          <cell r="F999">
            <v>1</v>
          </cell>
          <cell r="G999">
            <v>32.6</v>
          </cell>
          <cell r="H999">
            <v>32.6</v>
          </cell>
          <cell r="I999">
            <v>44.66</v>
          </cell>
          <cell r="J999">
            <v>119.64671729999992</v>
          </cell>
          <cell r="K999">
            <v>0</v>
          </cell>
          <cell r="L999">
            <v>0</v>
          </cell>
          <cell r="M999">
            <v>0</v>
          </cell>
          <cell r="N999">
            <v>323.42313299999995</v>
          </cell>
          <cell r="O999">
            <v>0</v>
          </cell>
          <cell r="P999">
            <v>0</v>
          </cell>
        </row>
        <row r="1000">
          <cell r="A1000">
            <v>36526</v>
          </cell>
          <cell r="B1000">
            <v>38261</v>
          </cell>
          <cell r="C1000" t="str">
            <v>CPS II</v>
          </cell>
          <cell r="D1000">
            <v>3.2678202380952363E-2</v>
          </cell>
          <cell r="E1000">
            <v>10.979875999999994</v>
          </cell>
          <cell r="F1000">
            <v>1</v>
          </cell>
          <cell r="G1000">
            <v>32.6</v>
          </cell>
          <cell r="H1000">
            <v>32.6</v>
          </cell>
          <cell r="I1000">
            <v>41.91</v>
          </cell>
          <cell r="J1000">
            <v>102.22264555999989</v>
          </cell>
          <cell r="K1000">
            <v>0</v>
          </cell>
          <cell r="L1000">
            <v>0</v>
          </cell>
          <cell r="M1000">
            <v>0</v>
          </cell>
          <cell r="N1000">
            <v>357.94395759999981</v>
          </cell>
          <cell r="O1000">
            <v>0</v>
          </cell>
          <cell r="P1000">
            <v>0</v>
          </cell>
        </row>
        <row r="1001">
          <cell r="A1001">
            <v>36526</v>
          </cell>
          <cell r="B1001">
            <v>38292</v>
          </cell>
          <cell r="C1001" t="str">
            <v>CPS II</v>
          </cell>
          <cell r="D1001">
            <v>3.6389866071428585E-2</v>
          </cell>
          <cell r="E1001">
            <v>12.226995000000004</v>
          </cell>
          <cell r="F1001">
            <v>1</v>
          </cell>
          <cell r="G1001">
            <v>32.6</v>
          </cell>
          <cell r="H1001">
            <v>32.6</v>
          </cell>
          <cell r="I1001">
            <v>41.91</v>
          </cell>
          <cell r="J1001">
            <v>113.83332344999998</v>
          </cell>
          <cell r="K1001">
            <v>0</v>
          </cell>
          <cell r="L1001">
            <v>0</v>
          </cell>
          <cell r="M1001">
            <v>0</v>
          </cell>
          <cell r="N1001">
            <v>398.60003700000016</v>
          </cell>
          <cell r="O1001">
            <v>0</v>
          </cell>
          <cell r="P1001">
            <v>0</v>
          </cell>
        </row>
        <row r="1002">
          <cell r="A1002">
            <v>36526</v>
          </cell>
          <cell r="B1002">
            <v>38322</v>
          </cell>
          <cell r="C1002" t="str">
            <v>CPS II</v>
          </cell>
          <cell r="D1002">
            <v>3.9634991304347861E-2</v>
          </cell>
          <cell r="E1002">
            <v>14.585676800000012</v>
          </cell>
          <cell r="F1002">
            <v>1</v>
          </cell>
          <cell r="G1002">
            <v>32.6</v>
          </cell>
          <cell r="H1002">
            <v>32.6</v>
          </cell>
          <cell r="I1002">
            <v>41.91</v>
          </cell>
          <cell r="J1002">
            <v>135.79265100800004</v>
          </cell>
          <cell r="K1002">
            <v>0</v>
          </cell>
          <cell r="L1002">
            <v>0</v>
          </cell>
          <cell r="M1002">
            <v>0</v>
          </cell>
          <cell r="N1002">
            <v>475.49306368000043</v>
          </cell>
          <cell r="O1002">
            <v>0</v>
          </cell>
          <cell r="P1002">
            <v>0</v>
          </cell>
        </row>
        <row r="1003">
          <cell r="A1003" t="str">
            <v>Varies</v>
          </cell>
          <cell r="B1003">
            <v>37926</v>
          </cell>
          <cell r="C1003" t="str">
            <v>CPS AGCOMP</v>
          </cell>
          <cell r="D1003">
            <v>2.4241157142857146</v>
          </cell>
          <cell r="E1003">
            <v>736.93117714285722</v>
          </cell>
          <cell r="F1003">
            <v>1</v>
          </cell>
          <cell r="G1003">
            <v>40.358866409989119</v>
          </cell>
          <cell r="H1003">
            <v>40.358866409989119</v>
          </cell>
          <cell r="I1003">
            <v>39.125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29741.706931664601</v>
          </cell>
          <cell r="O1003">
            <v>0</v>
          </cell>
          <cell r="P1003">
            <v>0</v>
          </cell>
        </row>
        <row r="1004">
          <cell r="A1004" t="str">
            <v>Varies</v>
          </cell>
          <cell r="B1004">
            <v>37956</v>
          </cell>
          <cell r="C1004" t="str">
            <v>CPS AGCOMP</v>
          </cell>
          <cell r="D1004">
            <v>3.8700400113636353</v>
          </cell>
          <cell r="E1004">
            <v>1362.2540839999997</v>
          </cell>
          <cell r="F1004">
            <v>1</v>
          </cell>
          <cell r="G1004">
            <v>41.06255740275202</v>
          </cell>
          <cell r="H1004">
            <v>41.06255740275202</v>
          </cell>
          <cell r="I1004">
            <v>39.375</v>
          </cell>
          <cell r="J1004">
            <v>-2298.8819638833716</v>
          </cell>
          <cell r="K1004">
            <v>0</v>
          </cell>
          <cell r="L1004">
            <v>0</v>
          </cell>
          <cell r="M1004">
            <v>0</v>
          </cell>
          <cell r="N1004">
            <v>55937.636521383363</v>
          </cell>
          <cell r="O1004">
            <v>0</v>
          </cell>
          <cell r="P1004">
            <v>0</v>
          </cell>
        </row>
        <row r="1005">
          <cell r="A1005" t="str">
            <v>Varies</v>
          </cell>
          <cell r="B1005">
            <v>37987</v>
          </cell>
          <cell r="C1005" t="str">
            <v>CPS AGCOMP</v>
          </cell>
          <cell r="D1005">
            <v>6.4781076369047614</v>
          </cell>
          <cell r="E1005">
            <v>2176.644166</v>
          </cell>
          <cell r="F1005">
            <v>1</v>
          </cell>
          <cell r="G1005">
            <v>38.484752127104876</v>
          </cell>
          <cell r="H1005">
            <v>38.484752127104876</v>
          </cell>
          <cell r="I1005">
            <v>43.509999999999991</v>
          </cell>
          <cell r="J1005">
            <v>10938.17646524106</v>
          </cell>
          <cell r="K1005">
            <v>0</v>
          </cell>
          <cell r="L1005">
            <v>0</v>
          </cell>
          <cell r="M1005">
            <v>0</v>
          </cell>
          <cell r="N1005">
            <v>83767.611197418926</v>
          </cell>
          <cell r="O1005">
            <v>0</v>
          </cell>
          <cell r="P1005">
            <v>0</v>
          </cell>
        </row>
        <row r="1006">
          <cell r="A1006" t="str">
            <v>Varies</v>
          </cell>
          <cell r="B1006">
            <v>38018</v>
          </cell>
          <cell r="C1006" t="str">
            <v>CPS AGCOMP</v>
          </cell>
          <cell r="D1006">
            <v>6.4118752087500006</v>
          </cell>
          <cell r="E1006">
            <v>2051.8000668000004</v>
          </cell>
          <cell r="F1006">
            <v>1</v>
          </cell>
          <cell r="G1006">
            <v>38.475589355469204</v>
          </cell>
          <cell r="H1006">
            <v>38.475589355469204</v>
          </cell>
          <cell r="I1006">
            <v>43.510000000000005</v>
          </cell>
          <cell r="J1006">
            <v>10329.604096746931</v>
          </cell>
          <cell r="K1006">
            <v>0</v>
          </cell>
          <cell r="L1006">
            <v>0</v>
          </cell>
          <cell r="M1006">
            <v>0</v>
          </cell>
          <cell r="N1006">
            <v>78944.216809721096</v>
          </cell>
          <cell r="O1006">
            <v>0</v>
          </cell>
          <cell r="P1006">
            <v>0</v>
          </cell>
        </row>
        <row r="1007">
          <cell r="A1007" t="str">
            <v>Varies</v>
          </cell>
          <cell r="B1007">
            <v>38047</v>
          </cell>
          <cell r="C1007" t="str">
            <v>CPS AGCOMP</v>
          </cell>
          <cell r="D1007">
            <v>6.6203470097826083</v>
          </cell>
          <cell r="E1007">
            <v>2436.2876996</v>
          </cell>
          <cell r="F1007">
            <v>1</v>
          </cell>
          <cell r="G1007">
            <v>38.47035162446798</v>
          </cell>
          <cell r="H1007">
            <v>38.47035162446798</v>
          </cell>
          <cell r="I1007">
            <v>43.410000000000004</v>
          </cell>
          <cell r="J1007">
            <v>12034.40457765779</v>
          </cell>
          <cell r="K1007">
            <v>0</v>
          </cell>
          <cell r="L1007">
            <v>0</v>
          </cell>
          <cell r="M1007">
            <v>0</v>
          </cell>
          <cell r="N1007">
            <v>93724.844461978224</v>
          </cell>
          <cell r="O1007">
            <v>0</v>
          </cell>
          <cell r="P1007">
            <v>0</v>
          </cell>
        </row>
        <row r="1008">
          <cell r="A1008" t="str">
            <v>Varies</v>
          </cell>
          <cell r="B1008">
            <v>38078</v>
          </cell>
          <cell r="C1008" t="str">
            <v>CPS AGCOMP</v>
          </cell>
          <cell r="D1008">
            <v>7.1087910653409043</v>
          </cell>
          <cell r="E1008">
            <v>2502.2944549999984</v>
          </cell>
          <cell r="F1008">
            <v>1</v>
          </cell>
          <cell r="G1008">
            <v>38.471212580814651</v>
          </cell>
          <cell r="H1008">
            <v>38.471212580814651</v>
          </cell>
          <cell r="I1008">
            <v>43.41</v>
          </cell>
          <cell r="J1008">
            <v>12358.300373451242</v>
          </cell>
          <cell r="K1008">
            <v>0</v>
          </cell>
          <cell r="L1008">
            <v>0</v>
          </cell>
          <cell r="M1008">
            <v>0</v>
          </cell>
          <cell r="N1008">
            <v>96266.301918098674</v>
          </cell>
          <cell r="O1008">
            <v>0</v>
          </cell>
          <cell r="P1008">
            <v>0</v>
          </cell>
        </row>
        <row r="1009">
          <cell r="A1009" t="str">
            <v>Varies</v>
          </cell>
          <cell r="B1009">
            <v>38108</v>
          </cell>
          <cell r="C1009" t="str">
            <v>CPS AGCOMP</v>
          </cell>
          <cell r="D1009">
            <v>7.6614628156250006</v>
          </cell>
          <cell r="E1009">
            <v>2451.6681010000002</v>
          </cell>
          <cell r="F1009">
            <v>1</v>
          </cell>
          <cell r="G1009">
            <v>38.485505271776276</v>
          </cell>
          <cell r="H1009">
            <v>38.485505271776276</v>
          </cell>
          <cell r="I1009">
            <v>45.91</v>
          </cell>
          <cell r="J1009">
            <v>18202.39689122876</v>
          </cell>
          <cell r="K1009">
            <v>0</v>
          </cell>
          <cell r="L1009">
            <v>0</v>
          </cell>
          <cell r="M1009">
            <v>0</v>
          </cell>
          <cell r="N1009">
            <v>94353.685625681246</v>
          </cell>
          <cell r="O1009">
            <v>0</v>
          </cell>
          <cell r="P1009">
            <v>0</v>
          </cell>
        </row>
        <row r="1010">
          <cell r="A1010" t="str">
            <v>Varies</v>
          </cell>
          <cell r="B1010">
            <v>38139</v>
          </cell>
          <cell r="C1010" t="str">
            <v>CPS AGCOMP</v>
          </cell>
          <cell r="D1010">
            <v>8.8294545880681863</v>
          </cell>
          <cell r="E1010">
            <v>3107.9680150000017</v>
          </cell>
          <cell r="F1010">
            <v>1</v>
          </cell>
          <cell r="G1010">
            <v>38.517396704440756</v>
          </cell>
          <cell r="H1010">
            <v>38.517396704440756</v>
          </cell>
          <cell r="I1010">
            <v>46.534999999999997</v>
          </cell>
          <cell r="J1010">
            <v>24918.454599556724</v>
          </cell>
          <cell r="K1010">
            <v>0</v>
          </cell>
          <cell r="L1010">
            <v>0</v>
          </cell>
          <cell r="M1010">
            <v>0</v>
          </cell>
          <cell r="N1010">
            <v>119710.83697846835</v>
          </cell>
          <cell r="O1010">
            <v>0</v>
          </cell>
          <cell r="P1010">
            <v>0</v>
          </cell>
        </row>
        <row r="1011">
          <cell r="A1011" t="str">
            <v>Varies</v>
          </cell>
          <cell r="B1011">
            <v>38169</v>
          </cell>
          <cell r="C1011" t="str">
            <v>CPS AGCOMP</v>
          </cell>
          <cell r="D1011">
            <v>9.4006591041666656</v>
          </cell>
          <cell r="E1011">
            <v>3158.6214589999995</v>
          </cell>
          <cell r="F1011">
            <v>1</v>
          </cell>
          <cell r="G1011">
            <v>38.521275431242188</v>
          </cell>
          <cell r="H1011">
            <v>38.521275431242188</v>
          </cell>
          <cell r="I1011">
            <v>52.66</v>
          </cell>
          <cell r="J1011">
            <v>44658.87882576893</v>
          </cell>
          <cell r="K1011">
            <v>0</v>
          </cell>
          <cell r="L1011">
            <v>0</v>
          </cell>
          <cell r="M1011">
            <v>0</v>
          </cell>
          <cell r="N1011">
            <v>121674.12720517104</v>
          </cell>
          <cell r="O1011">
            <v>0</v>
          </cell>
          <cell r="P1011">
            <v>0</v>
          </cell>
        </row>
        <row r="1012">
          <cell r="A1012" t="str">
            <v>Varies</v>
          </cell>
          <cell r="B1012">
            <v>38200</v>
          </cell>
          <cell r="C1012" t="str">
            <v>CPS AGCOMP</v>
          </cell>
          <cell r="D1012">
            <v>9.0594616232954497</v>
          </cell>
          <cell r="E1012">
            <v>3188.9304913999981</v>
          </cell>
          <cell r="F1012">
            <v>1</v>
          </cell>
          <cell r="G1012">
            <v>38.51058369554876</v>
          </cell>
          <cell r="H1012">
            <v>38.51058369554876</v>
          </cell>
          <cell r="I1012">
            <v>52.66</v>
          </cell>
          <cell r="J1012">
            <v>45121.505088776823</v>
          </cell>
          <cell r="K1012">
            <v>0</v>
          </cell>
          <cell r="L1012">
            <v>0</v>
          </cell>
          <cell r="M1012">
            <v>0</v>
          </cell>
          <cell r="N1012">
            <v>122807.57458834707</v>
          </cell>
          <cell r="O1012">
            <v>0</v>
          </cell>
          <cell r="P1012">
            <v>0</v>
          </cell>
        </row>
        <row r="1013">
          <cell r="A1013" t="str">
            <v>Varies</v>
          </cell>
          <cell r="B1013">
            <v>38231</v>
          </cell>
          <cell r="C1013" t="str">
            <v>CPS AGCOMP</v>
          </cell>
          <cell r="D1013">
            <v>8.2297445535714289</v>
          </cell>
          <cell r="E1013">
            <v>2765.1941700000002</v>
          </cell>
          <cell r="F1013">
            <v>1</v>
          </cell>
          <cell r="G1013">
            <v>38.487888693596254</v>
          </cell>
          <cell r="H1013">
            <v>38.487888693596254</v>
          </cell>
          <cell r="I1013">
            <v>44.66</v>
          </cell>
          <cell r="J1013">
            <v>17067.086201058715</v>
          </cell>
          <cell r="K1013">
            <v>0</v>
          </cell>
          <cell r="L1013">
            <v>0</v>
          </cell>
          <cell r="M1013">
            <v>0</v>
          </cell>
          <cell r="N1013">
            <v>106426.48543114129</v>
          </cell>
          <cell r="O1013">
            <v>0</v>
          </cell>
          <cell r="P1013">
            <v>0</v>
          </cell>
        </row>
        <row r="1014">
          <cell r="A1014" t="str">
            <v>Varies</v>
          </cell>
          <cell r="B1014">
            <v>38261</v>
          </cell>
          <cell r="C1014" t="str">
            <v>CPS AGCOMP</v>
          </cell>
          <cell r="D1014">
            <v>7.1467667202380945</v>
          </cell>
          <cell r="E1014">
            <v>2401.3136179999997</v>
          </cell>
          <cell r="F1014">
            <v>1</v>
          </cell>
          <cell r="G1014">
            <v>38.461859463737341</v>
          </cell>
          <cell r="H1014">
            <v>38.461859463737341</v>
          </cell>
          <cell r="I1014">
            <v>41.91</v>
          </cell>
          <cell r="J1014">
            <v>8280.0668265053373</v>
          </cell>
          <cell r="K1014">
            <v>0</v>
          </cell>
          <cell r="L1014">
            <v>0</v>
          </cell>
          <cell r="M1014">
            <v>0</v>
          </cell>
          <cell r="N1014">
            <v>92358.98690387464</v>
          </cell>
          <cell r="O1014">
            <v>0</v>
          </cell>
          <cell r="P1014">
            <v>0</v>
          </cell>
        </row>
        <row r="1015">
          <cell r="A1015" t="str">
            <v>Varies</v>
          </cell>
          <cell r="B1015">
            <v>38292</v>
          </cell>
          <cell r="C1015" t="str">
            <v>CPS AGCOMP</v>
          </cell>
          <cell r="D1015">
            <v>6.4862330880952372</v>
          </cell>
          <cell r="E1015">
            <v>2179.3743175999998</v>
          </cell>
          <cell r="F1015">
            <v>1</v>
          </cell>
          <cell r="G1015">
            <v>38.363237146097426</v>
          </cell>
          <cell r="H1015">
            <v>38.363237146097426</v>
          </cell>
          <cell r="I1015">
            <v>41.91</v>
          </cell>
          <cell r="J1015">
            <v>7729.7238744129436</v>
          </cell>
          <cell r="K1015">
            <v>0</v>
          </cell>
          <cell r="L1015">
            <v>0</v>
          </cell>
          <cell r="M1015">
            <v>0</v>
          </cell>
          <cell r="N1015">
            <v>83607.853776203046</v>
          </cell>
          <cell r="O1015">
            <v>0</v>
          </cell>
          <cell r="P1015">
            <v>0</v>
          </cell>
        </row>
        <row r="1016">
          <cell r="A1016" t="str">
            <v>Varies</v>
          </cell>
          <cell r="B1016">
            <v>38322</v>
          </cell>
          <cell r="C1016" t="str">
            <v>CPS AGCOMP</v>
          </cell>
          <cell r="D1016">
            <v>3.5061755760869548</v>
          </cell>
          <cell r="E1016">
            <v>1290.2726119999993</v>
          </cell>
          <cell r="F1016">
            <v>1</v>
          </cell>
          <cell r="G1016">
            <v>38.302517003490358</v>
          </cell>
          <cell r="H1016">
            <v>38.302517003490358</v>
          </cell>
          <cell r="I1016">
            <v>41.91</v>
          </cell>
          <cell r="J1016">
            <v>4654.6365086520755</v>
          </cell>
          <cell r="K1016">
            <v>0</v>
          </cell>
          <cell r="L1016">
            <v>0</v>
          </cell>
          <cell r="M1016">
            <v>0</v>
          </cell>
          <cell r="N1016">
            <v>49420.688660267893</v>
          </cell>
          <cell r="O1016">
            <v>0</v>
          </cell>
          <cell r="P1016">
            <v>0</v>
          </cell>
        </row>
        <row r="1017">
          <cell r="A1017" t="str">
            <v>Varies</v>
          </cell>
          <cell r="B1017">
            <v>38353</v>
          </cell>
          <cell r="C1017" t="str">
            <v>CPS AGCOMP</v>
          </cell>
          <cell r="D1017">
            <v>1.0724897321428568</v>
          </cell>
          <cell r="E1017">
            <v>360.35654999999991</v>
          </cell>
          <cell r="F1017">
            <v>1</v>
          </cell>
          <cell r="G1017">
            <v>42.491014419849861</v>
          </cell>
          <cell r="H1017">
            <v>42.491014419849861</v>
          </cell>
          <cell r="I1017">
            <v>43.063749999999999</v>
          </cell>
          <cell r="J1017">
            <v>206.38901772515197</v>
          </cell>
          <cell r="K1017">
            <v>0</v>
          </cell>
          <cell r="L1017">
            <v>0</v>
          </cell>
          <cell r="M1017">
            <v>0</v>
          </cell>
          <cell r="N1017">
            <v>15311.915362337344</v>
          </cell>
          <cell r="O1017">
            <v>0</v>
          </cell>
          <cell r="P1017">
            <v>0</v>
          </cell>
        </row>
        <row r="1018">
          <cell r="A1018" t="str">
            <v>Varies</v>
          </cell>
          <cell r="B1018">
            <v>38384</v>
          </cell>
          <cell r="C1018" t="str">
            <v>CPS AGCOMP</v>
          </cell>
          <cell r="D1018">
            <v>1.0596369137499999</v>
          </cell>
          <cell r="E1018">
            <v>339.08381239999994</v>
          </cell>
          <cell r="F1018">
            <v>1</v>
          </cell>
          <cell r="G1018">
            <v>42.473435401418186</v>
          </cell>
          <cell r="H1018">
            <v>42.473435401418186</v>
          </cell>
          <cell r="I1018">
            <v>42.729383886255924</v>
          </cell>
          <cell r="J1018">
            <v>86.787988016783785</v>
          </cell>
          <cell r="K1018">
            <v>0</v>
          </cell>
          <cell r="L1018">
            <v>0</v>
          </cell>
          <cell r="M1018">
            <v>0</v>
          </cell>
          <cell r="N1018">
            <v>14402.054401638001</v>
          </cell>
          <cell r="O1018">
            <v>0</v>
          </cell>
          <cell r="P1018">
            <v>0</v>
          </cell>
        </row>
        <row r="1019">
          <cell r="A1019" t="str">
            <v>Varies</v>
          </cell>
          <cell r="B1019">
            <v>38412</v>
          </cell>
          <cell r="C1019" t="str">
            <v>CPS AGCOMP</v>
          </cell>
          <cell r="D1019">
            <v>1.1052229510869567</v>
          </cell>
          <cell r="E1019">
            <v>406.72204600000003</v>
          </cell>
          <cell r="F1019">
            <v>1</v>
          </cell>
          <cell r="G1019">
            <v>42.461172712563915</v>
          </cell>
          <cell r="H1019">
            <v>42.461172712563915</v>
          </cell>
          <cell r="I1019">
            <v>42.431533980582529</v>
          </cell>
          <cell r="J1019">
            <v>-12.05472571231495</v>
          </cell>
          <cell r="K1019">
            <v>0</v>
          </cell>
          <cell r="L1019">
            <v>0</v>
          </cell>
          <cell r="M1019">
            <v>0</v>
          </cell>
          <cell r="N1019">
            <v>17269.895041213367</v>
          </cell>
          <cell r="O1019">
            <v>0</v>
          </cell>
          <cell r="P1019">
            <v>0</v>
          </cell>
        </row>
        <row r="1020">
          <cell r="A1020" t="str">
            <v>Varies</v>
          </cell>
          <cell r="B1020">
            <v>38443</v>
          </cell>
          <cell r="C1020" t="str">
            <v>CPS AGCOMP</v>
          </cell>
          <cell r="D1020">
            <v>1.1916308035714285</v>
          </cell>
          <cell r="E1020">
            <v>400.38794999999999</v>
          </cell>
          <cell r="F1020">
            <v>1</v>
          </cell>
          <cell r="G1020">
            <v>42.438813691691223</v>
          </cell>
          <cell r="H1020">
            <v>42.438813691691223</v>
          </cell>
          <cell r="I1020">
            <v>42.603289057558513</v>
          </cell>
          <cell r="J1020">
            <v>65.853954565104104</v>
          </cell>
          <cell r="K1020">
            <v>0</v>
          </cell>
          <cell r="L1020">
            <v>0</v>
          </cell>
          <cell r="M1020">
            <v>0</v>
          </cell>
          <cell r="N1020">
            <v>16991.989614448179</v>
          </cell>
          <cell r="O1020">
            <v>0</v>
          </cell>
          <cell r="P1020">
            <v>0</v>
          </cell>
        </row>
        <row r="1021">
          <cell r="A1021" t="str">
            <v>Varies</v>
          </cell>
          <cell r="B1021">
            <v>38473</v>
          </cell>
          <cell r="C1021" t="str">
            <v>CPS AGCOMP</v>
          </cell>
          <cell r="D1021">
            <v>1.2864483214285709</v>
          </cell>
          <cell r="E1021">
            <v>432.24663599999985</v>
          </cell>
          <cell r="F1021">
            <v>1</v>
          </cell>
          <cell r="G1021">
            <v>42.435747819854555</v>
          </cell>
          <cell r="H1021">
            <v>42.435747819854555</v>
          </cell>
          <cell r="I1021">
            <v>45.040227999147675</v>
          </cell>
          <cell r="J1021">
            <v>1125.7777960281273</v>
          </cell>
          <cell r="K1021">
            <v>0</v>
          </cell>
          <cell r="L1021">
            <v>0</v>
          </cell>
          <cell r="M1021">
            <v>0</v>
          </cell>
          <cell r="N1021">
            <v>18342.709241276458</v>
          </cell>
          <cell r="O1021">
            <v>0</v>
          </cell>
          <cell r="P1021">
            <v>0</v>
          </cell>
        </row>
        <row r="1022">
          <cell r="A1022" t="str">
            <v>Varies</v>
          </cell>
          <cell r="B1022">
            <v>38504</v>
          </cell>
          <cell r="C1022" t="str">
            <v>CPS AGCOMP</v>
          </cell>
          <cell r="D1022">
            <v>0.67198082840909057</v>
          </cell>
          <cell r="E1022">
            <v>236.53725159999988</v>
          </cell>
          <cell r="F1022">
            <v>1</v>
          </cell>
          <cell r="G1022">
            <v>43.197612963312586</v>
          </cell>
          <cell r="H1022">
            <v>43.197612963312586</v>
          </cell>
          <cell r="I1022">
            <v>45.519316493313518</v>
          </cell>
          <cell r="J1022">
            <v>549.16937201643816</v>
          </cell>
          <cell r="K1022">
            <v>0</v>
          </cell>
          <cell r="L1022">
            <v>0</v>
          </cell>
          <cell r="M1022">
            <v>0</v>
          </cell>
          <cell r="N1022">
            <v>10217.844646022486</v>
          </cell>
          <cell r="O1022">
            <v>0</v>
          </cell>
          <cell r="P1022">
            <v>0</v>
          </cell>
        </row>
        <row r="1023">
          <cell r="A1023" t="str">
            <v>Varies</v>
          </cell>
          <cell r="B1023">
            <v>38534</v>
          </cell>
          <cell r="C1023" t="str">
            <v>CPS AGCOMP</v>
          </cell>
          <cell r="D1023">
            <v>0.66056180625000016</v>
          </cell>
          <cell r="E1023">
            <v>211.37977800000004</v>
          </cell>
          <cell r="F1023">
            <v>1</v>
          </cell>
          <cell r="G1023">
            <v>43.192498383686235</v>
          </cell>
          <cell r="H1023">
            <v>43.192498383686235</v>
          </cell>
          <cell r="I1023">
            <v>51.792812433918378</v>
          </cell>
          <cell r="J1023">
            <v>1817.9324746683517</v>
          </cell>
          <cell r="K1023">
            <v>0</v>
          </cell>
          <cell r="L1023">
            <v>0</v>
          </cell>
          <cell r="M1023">
            <v>0</v>
          </cell>
          <cell r="N1023">
            <v>9130.0207196089577</v>
          </cell>
          <cell r="O1023">
            <v>0</v>
          </cell>
          <cell r="P1023">
            <v>0</v>
          </cell>
        </row>
        <row r="1024">
          <cell r="A1024" t="str">
            <v>Varies</v>
          </cell>
          <cell r="B1024">
            <v>38565</v>
          </cell>
          <cell r="C1024" t="str">
            <v>CPS AGCOMP</v>
          </cell>
          <cell r="D1024">
            <v>0.60198505923913082</v>
          </cell>
          <cell r="E1024">
            <v>221.53050180000014</v>
          </cell>
          <cell r="F1024">
            <v>1</v>
          </cell>
          <cell r="G1024">
            <v>43.186863662605653</v>
          </cell>
          <cell r="H1024">
            <v>43.186863662605653</v>
          </cell>
          <cell r="I1024">
            <v>51.855893383902234</v>
          </cell>
          <cell r="J1024">
            <v>1920.4545042779471</v>
          </cell>
          <cell r="K1024">
            <v>0</v>
          </cell>
          <cell r="L1024">
            <v>0</v>
          </cell>
          <cell r="M1024">
            <v>0</v>
          </cell>
          <cell r="N1024">
            <v>9567.2075783452219</v>
          </cell>
          <cell r="O1024">
            <v>0</v>
          </cell>
          <cell r="P1024">
            <v>0</v>
          </cell>
        </row>
        <row r="1025">
          <cell r="A1025" t="str">
            <v>Varies</v>
          </cell>
          <cell r="B1025">
            <v>38596</v>
          </cell>
          <cell r="C1025" t="str">
            <v>CPS AGCOMP</v>
          </cell>
          <cell r="D1025">
            <v>0.56139646726190495</v>
          </cell>
          <cell r="E1025">
            <v>188.62921300000005</v>
          </cell>
          <cell r="F1025">
            <v>1</v>
          </cell>
          <cell r="G1025">
            <v>43.183123255548416</v>
          </cell>
          <cell r="H1025">
            <v>43.183123255548416</v>
          </cell>
          <cell r="I1025">
            <v>43.614866976351351</v>
          </cell>
          <cell r="J1025">
            <v>81.439478272749312</v>
          </cell>
          <cell r="K1025">
            <v>0</v>
          </cell>
          <cell r="L1025">
            <v>0</v>
          </cell>
          <cell r="M1025">
            <v>0</v>
          </cell>
          <cell r="N1025">
            <v>8145.5985545760977</v>
          </cell>
          <cell r="O1025">
            <v>0</v>
          </cell>
          <cell r="P1025">
            <v>0</v>
          </cell>
        </row>
        <row r="1026">
          <cell r="A1026" t="str">
            <v>Varies</v>
          </cell>
          <cell r="B1026">
            <v>38626</v>
          </cell>
          <cell r="C1026" t="str">
            <v>CPS AGCOMP</v>
          </cell>
          <cell r="D1026">
            <v>0.5187325684523818</v>
          </cell>
          <cell r="E1026">
            <v>174.29414300000028</v>
          </cell>
          <cell r="F1026">
            <v>1</v>
          </cell>
          <cell r="G1026">
            <v>43.197763703748933</v>
          </cell>
          <cell r="H1026">
            <v>43.197763703748933</v>
          </cell>
          <cell r="I1026">
            <v>41.163520472773328</v>
          </cell>
          <cell r="J1026">
            <v>-354.55668059644466</v>
          </cell>
          <cell r="K1026">
            <v>0</v>
          </cell>
          <cell r="L1026">
            <v>0</v>
          </cell>
          <cell r="M1026">
            <v>0</v>
          </cell>
          <cell r="N1026">
            <v>7529.117204261438</v>
          </cell>
          <cell r="O1026">
            <v>0</v>
          </cell>
          <cell r="P1026">
            <v>0</v>
          </cell>
        </row>
        <row r="1027">
          <cell r="A1027" t="str">
            <v>Varies</v>
          </cell>
          <cell r="B1027">
            <v>38657</v>
          </cell>
          <cell r="C1027" t="str">
            <v>CPS AGCOMP</v>
          </cell>
          <cell r="D1027">
            <v>0.51021525000000012</v>
          </cell>
          <cell r="E1027">
            <v>171.43232400000005</v>
          </cell>
          <cell r="F1027">
            <v>1</v>
          </cell>
          <cell r="G1027">
            <v>43.202174554445477</v>
          </cell>
          <cell r="H1027">
            <v>43.202174554445477</v>
          </cell>
          <cell r="I1027">
            <v>41.357333333333344</v>
          </cell>
          <cell r="J1027">
            <v>-316.26541794625103</v>
          </cell>
          <cell r="K1027">
            <v>0</v>
          </cell>
          <cell r="L1027">
            <v>0</v>
          </cell>
          <cell r="M1027">
            <v>0</v>
          </cell>
          <cell r="N1027">
            <v>7406.2491857222549</v>
          </cell>
          <cell r="O1027">
            <v>0</v>
          </cell>
          <cell r="P1027">
            <v>0</v>
          </cell>
        </row>
        <row r="1028">
          <cell r="A1028" t="str">
            <v>Varies</v>
          </cell>
          <cell r="B1028">
            <v>38687</v>
          </cell>
          <cell r="C1028" t="str">
            <v>CPS AGCOMP</v>
          </cell>
          <cell r="D1028">
            <v>0</v>
          </cell>
          <cell r="E1028">
            <v>0</v>
          </cell>
          <cell r="F1028">
            <v>1</v>
          </cell>
          <cell r="G1028">
            <v>40.358866409989119</v>
          </cell>
          <cell r="H1028">
            <v>40.358866409989119</v>
          </cell>
          <cell r="I1028">
            <v>41.516470820969346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</row>
        <row r="1029">
          <cell r="A1029" t="str">
            <v>Varies</v>
          </cell>
          <cell r="B1029">
            <v>38718</v>
          </cell>
          <cell r="C1029" t="str">
            <v>CPS AGCOMP</v>
          </cell>
          <cell r="D1029">
            <v>0</v>
          </cell>
          <cell r="E1029">
            <v>0</v>
          </cell>
          <cell r="F1029">
            <v>1</v>
          </cell>
          <cell r="G1029">
            <v>40.358866409989119</v>
          </cell>
          <cell r="H1029">
            <v>40.358866409989119</v>
          </cell>
          <cell r="I1029">
            <v>42.089193181818182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</row>
        <row r="1030">
          <cell r="A1030" t="str">
            <v>Varies</v>
          </cell>
          <cell r="B1030">
            <v>38749</v>
          </cell>
          <cell r="C1030" t="str">
            <v>CPS AGCOMP</v>
          </cell>
          <cell r="D1030">
            <v>0</v>
          </cell>
          <cell r="E1030">
            <v>0</v>
          </cell>
          <cell r="F1030">
            <v>1</v>
          </cell>
          <cell r="G1030">
            <v>40.358866409989119</v>
          </cell>
          <cell r="H1030">
            <v>40.358866409989119</v>
          </cell>
          <cell r="I1030">
            <v>41.837277725118483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Varies</v>
          </cell>
          <cell r="B1031">
            <v>38777</v>
          </cell>
          <cell r="C1031" t="str">
            <v>CPS AGCOMP</v>
          </cell>
          <cell r="D1031">
            <v>0</v>
          </cell>
          <cell r="E1031">
            <v>0</v>
          </cell>
          <cell r="F1031">
            <v>1</v>
          </cell>
          <cell r="G1031">
            <v>40.358866409989119</v>
          </cell>
          <cell r="H1031">
            <v>40.358866409989119</v>
          </cell>
          <cell r="I1031">
            <v>41.519852427184468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</row>
        <row r="1032">
          <cell r="A1032" t="str">
            <v>Varies</v>
          </cell>
          <cell r="B1032">
            <v>38808</v>
          </cell>
          <cell r="C1032" t="str">
            <v>CPS AGCOMP</v>
          </cell>
          <cell r="D1032">
            <v>0</v>
          </cell>
          <cell r="E1032">
            <v>0</v>
          </cell>
          <cell r="F1032">
            <v>1</v>
          </cell>
          <cell r="G1032">
            <v>40.358866409989119</v>
          </cell>
          <cell r="H1032">
            <v>40.358866409989119</v>
          </cell>
          <cell r="I1032">
            <v>42.307240143369178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</row>
        <row r="1033">
          <cell r="A1033" t="str">
            <v>Varies</v>
          </cell>
          <cell r="B1033">
            <v>38838</v>
          </cell>
          <cell r="C1033" t="str">
            <v>CPS AGCOMP</v>
          </cell>
          <cell r="D1033">
            <v>0</v>
          </cell>
          <cell r="E1033">
            <v>0</v>
          </cell>
          <cell r="F1033">
            <v>1</v>
          </cell>
          <cell r="G1033">
            <v>40.358866409989119</v>
          </cell>
          <cell r="H1033">
            <v>40.358866409989119</v>
          </cell>
          <cell r="I1033">
            <v>44.841506499041124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</row>
        <row r="1034">
          <cell r="A1034" t="str">
            <v>Varies</v>
          </cell>
          <cell r="B1034">
            <v>38869</v>
          </cell>
          <cell r="C1034" t="str">
            <v>CPS AGCOMP</v>
          </cell>
          <cell r="D1034">
            <v>0</v>
          </cell>
          <cell r="E1034">
            <v>0</v>
          </cell>
          <cell r="F1034">
            <v>1</v>
          </cell>
          <cell r="G1034">
            <v>40.358866409989119</v>
          </cell>
          <cell r="H1034">
            <v>40.358866409989119</v>
          </cell>
          <cell r="I1034">
            <v>45.149159414137124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</row>
        <row r="1035">
          <cell r="A1035" t="str">
            <v>Varies</v>
          </cell>
          <cell r="B1035">
            <v>38899</v>
          </cell>
          <cell r="C1035" t="str">
            <v>CPS AGCOMP</v>
          </cell>
          <cell r="D1035">
            <v>0</v>
          </cell>
          <cell r="E1035">
            <v>0</v>
          </cell>
          <cell r="F1035">
            <v>1</v>
          </cell>
          <cell r="G1035">
            <v>40.358866409989119</v>
          </cell>
          <cell r="H1035">
            <v>40.358866409989119</v>
          </cell>
          <cell r="I1035">
            <v>51.350526538380201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</row>
        <row r="1036">
          <cell r="A1036" t="str">
            <v>Varies</v>
          </cell>
          <cell r="B1036">
            <v>38930</v>
          </cell>
          <cell r="C1036" t="str">
            <v>CPS AGCOMP</v>
          </cell>
          <cell r="D1036">
            <v>0</v>
          </cell>
          <cell r="E1036">
            <v>0</v>
          </cell>
          <cell r="F1036">
            <v>1</v>
          </cell>
          <cell r="G1036">
            <v>40.358866409989119</v>
          </cell>
          <cell r="H1036">
            <v>40.358866409989119</v>
          </cell>
          <cell r="I1036">
            <v>51.347391487568473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</row>
        <row r="1037">
          <cell r="A1037" t="str">
            <v>Varies</v>
          </cell>
          <cell r="B1037">
            <v>38961</v>
          </cell>
          <cell r="C1037" t="str">
            <v>CPS AGCOMP</v>
          </cell>
          <cell r="D1037">
            <v>0</v>
          </cell>
          <cell r="E1037">
            <v>0</v>
          </cell>
          <cell r="F1037">
            <v>1</v>
          </cell>
          <cell r="G1037">
            <v>40.358866409989119</v>
          </cell>
          <cell r="H1037">
            <v>40.358866409989119</v>
          </cell>
          <cell r="I1037">
            <v>43.300405405405407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</row>
        <row r="1038">
          <cell r="A1038" t="str">
            <v>Varies</v>
          </cell>
          <cell r="B1038">
            <v>38991</v>
          </cell>
          <cell r="C1038" t="str">
            <v>CPS AGCOMP</v>
          </cell>
          <cell r="D1038">
            <v>0</v>
          </cell>
          <cell r="E1038">
            <v>0</v>
          </cell>
          <cell r="F1038">
            <v>1</v>
          </cell>
          <cell r="G1038">
            <v>40.358866409989119</v>
          </cell>
          <cell r="H1038">
            <v>40.358866409989119</v>
          </cell>
          <cell r="I1038">
            <v>41.047239341494304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</row>
        <row r="1039">
          <cell r="A1039" t="str">
            <v>Varies</v>
          </cell>
          <cell r="B1039">
            <v>39022</v>
          </cell>
          <cell r="C1039" t="str">
            <v>CPS AGCOMP</v>
          </cell>
          <cell r="D1039">
            <v>0</v>
          </cell>
          <cell r="E1039">
            <v>0</v>
          </cell>
          <cell r="F1039">
            <v>1</v>
          </cell>
          <cell r="G1039">
            <v>40.358866409989119</v>
          </cell>
          <cell r="H1039">
            <v>40.358866409989119</v>
          </cell>
          <cell r="I1039">
            <v>41.34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</row>
        <row r="1040">
          <cell r="A1040" t="str">
            <v>Varies</v>
          </cell>
          <cell r="B1040">
            <v>39052</v>
          </cell>
          <cell r="C1040" t="str">
            <v>CPS AGCOMP</v>
          </cell>
          <cell r="D1040">
            <v>0</v>
          </cell>
          <cell r="E1040">
            <v>0</v>
          </cell>
          <cell r="F1040">
            <v>1</v>
          </cell>
          <cell r="G1040">
            <v>40.358866409989119</v>
          </cell>
          <cell r="H1040">
            <v>40.358866409989119</v>
          </cell>
          <cell r="I1040">
            <v>41.41586547972306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</row>
        <row r="1041">
          <cell r="A1041">
            <v>36526</v>
          </cell>
          <cell r="B1041">
            <v>37895</v>
          </cell>
          <cell r="C1041" t="str">
            <v>CPS XI</v>
          </cell>
          <cell r="D1041">
            <v>21.566585652173902</v>
          </cell>
          <cell r="E1041">
            <v>7936.5035199999957</v>
          </cell>
          <cell r="F1041">
            <v>1</v>
          </cell>
          <cell r="G1041">
            <v>32.6</v>
          </cell>
          <cell r="H1041">
            <v>32.6</v>
          </cell>
          <cell r="I1041">
            <v>38.625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258730.01475199987</v>
          </cell>
          <cell r="O1041">
            <v>0</v>
          </cell>
          <cell r="P1041">
            <v>0</v>
          </cell>
        </row>
        <row r="1042">
          <cell r="A1042">
            <v>36526</v>
          </cell>
          <cell r="B1042">
            <v>37926</v>
          </cell>
          <cell r="C1042" t="str">
            <v>CPS XI</v>
          </cell>
          <cell r="D1042">
            <v>20.793972832236847</v>
          </cell>
          <cell r="E1042">
            <v>6321.3677410000018</v>
          </cell>
          <cell r="F1042">
            <v>1</v>
          </cell>
          <cell r="G1042">
            <v>32.6</v>
          </cell>
          <cell r="H1042">
            <v>32.6</v>
          </cell>
          <cell r="I1042">
            <v>39.125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206076.58835660006</v>
          </cell>
          <cell r="O1042">
            <v>0</v>
          </cell>
          <cell r="P1042">
            <v>0</v>
          </cell>
        </row>
        <row r="1043">
          <cell r="A1043">
            <v>36526</v>
          </cell>
          <cell r="B1043">
            <v>37956</v>
          </cell>
          <cell r="C1043" t="str">
            <v>CPS XI</v>
          </cell>
          <cell r="D1043">
            <v>19.634790635795444</v>
          </cell>
          <cell r="E1043">
            <v>6911.4463037999958</v>
          </cell>
          <cell r="F1043">
            <v>1</v>
          </cell>
          <cell r="G1043">
            <v>32.6</v>
          </cell>
          <cell r="H1043">
            <v>32.6</v>
          </cell>
          <cell r="I1043">
            <v>39.375</v>
          </cell>
          <cell r="J1043">
            <v>46825.048708244962</v>
          </cell>
          <cell r="K1043">
            <v>0</v>
          </cell>
          <cell r="L1043">
            <v>0</v>
          </cell>
          <cell r="M1043">
            <v>0</v>
          </cell>
          <cell r="N1043">
            <v>225313.14950387986</v>
          </cell>
          <cell r="O1043">
            <v>0</v>
          </cell>
          <cell r="P1043">
            <v>0</v>
          </cell>
        </row>
        <row r="1044">
          <cell r="A1044">
            <v>36526</v>
          </cell>
          <cell r="B1044">
            <v>37987</v>
          </cell>
          <cell r="C1044" t="str">
            <v>CPS XI</v>
          </cell>
          <cell r="D1044">
            <v>19.885571371428586</v>
          </cell>
          <cell r="E1044">
            <v>6681.5519808000054</v>
          </cell>
          <cell r="F1044">
            <v>1</v>
          </cell>
          <cell r="G1044">
            <v>32.6</v>
          </cell>
          <cell r="H1044">
            <v>32.6</v>
          </cell>
          <cell r="I1044">
            <v>43.509999999999991</v>
          </cell>
          <cell r="J1044">
            <v>72895.732110527984</v>
          </cell>
          <cell r="K1044">
            <v>0</v>
          </cell>
          <cell r="L1044">
            <v>0</v>
          </cell>
          <cell r="M1044">
            <v>0</v>
          </cell>
          <cell r="N1044">
            <v>217818.5945740802</v>
          </cell>
          <cell r="O1044">
            <v>0</v>
          </cell>
          <cell r="P1044">
            <v>0</v>
          </cell>
        </row>
        <row r="1045">
          <cell r="A1045">
            <v>36526</v>
          </cell>
          <cell r="B1045">
            <v>38018</v>
          </cell>
          <cell r="C1045" t="str">
            <v>CPS XI</v>
          </cell>
          <cell r="D1045">
            <v>20.871510909999991</v>
          </cell>
          <cell r="E1045">
            <v>6678.8834911999966</v>
          </cell>
          <cell r="F1045">
            <v>1</v>
          </cell>
          <cell r="G1045">
            <v>32.6</v>
          </cell>
          <cell r="H1045">
            <v>32.6</v>
          </cell>
          <cell r="I1045">
            <v>43.510000000000005</v>
          </cell>
          <cell r="J1045">
            <v>72866.618888991987</v>
          </cell>
          <cell r="K1045">
            <v>0</v>
          </cell>
          <cell r="L1045">
            <v>0</v>
          </cell>
          <cell r="M1045">
            <v>0</v>
          </cell>
          <cell r="N1045">
            <v>217731.60181311989</v>
          </cell>
          <cell r="O1045">
            <v>0</v>
          </cell>
          <cell r="P1045">
            <v>0</v>
          </cell>
        </row>
        <row r="1046">
          <cell r="A1046">
            <v>36526</v>
          </cell>
          <cell r="B1046">
            <v>38047</v>
          </cell>
          <cell r="C1046" t="str">
            <v>CPS XI</v>
          </cell>
          <cell r="D1046">
            <v>19.103011728804358</v>
          </cell>
          <cell r="E1046">
            <v>7029.9083162000034</v>
          </cell>
          <cell r="F1046">
            <v>1</v>
          </cell>
          <cell r="G1046">
            <v>32.6</v>
          </cell>
          <cell r="H1046">
            <v>32.6</v>
          </cell>
          <cell r="I1046">
            <v>43.410000000000004</v>
          </cell>
          <cell r="J1046">
            <v>75993.30889812205</v>
          </cell>
          <cell r="K1046">
            <v>0</v>
          </cell>
          <cell r="L1046">
            <v>0</v>
          </cell>
          <cell r="M1046">
            <v>0</v>
          </cell>
          <cell r="N1046">
            <v>229175.01110812012</v>
          </cell>
          <cell r="O1046">
            <v>0</v>
          </cell>
          <cell r="P1046">
            <v>0</v>
          </cell>
        </row>
        <row r="1047">
          <cell r="A1047">
            <v>36526</v>
          </cell>
          <cell r="B1047">
            <v>38078</v>
          </cell>
          <cell r="C1047" t="str">
            <v>CPS XI</v>
          </cell>
          <cell r="D1047">
            <v>21.534129471022716</v>
          </cell>
          <cell r="E1047">
            <v>7580.0135737999963</v>
          </cell>
          <cell r="F1047">
            <v>1</v>
          </cell>
          <cell r="G1047">
            <v>32.6</v>
          </cell>
          <cell r="H1047">
            <v>32.6</v>
          </cell>
          <cell r="I1047">
            <v>43.41</v>
          </cell>
          <cell r="J1047">
            <v>81939.946732777928</v>
          </cell>
          <cell r="K1047">
            <v>0</v>
          </cell>
          <cell r="L1047">
            <v>0</v>
          </cell>
          <cell r="M1047">
            <v>0</v>
          </cell>
          <cell r="N1047">
            <v>247108.44250587988</v>
          </cell>
          <cell r="O1047">
            <v>0</v>
          </cell>
          <cell r="P1047">
            <v>0</v>
          </cell>
        </row>
        <row r="1048">
          <cell r="A1048">
            <v>36526</v>
          </cell>
          <cell r="B1048">
            <v>38108</v>
          </cell>
          <cell r="C1048" t="str">
            <v>CPS XI</v>
          </cell>
          <cell r="D1048">
            <v>21.710069093749997</v>
          </cell>
          <cell r="E1048">
            <v>6947.2221099999988</v>
          </cell>
          <cell r="F1048">
            <v>1</v>
          </cell>
          <cell r="G1048">
            <v>32.6</v>
          </cell>
          <cell r="H1048">
            <v>32.6</v>
          </cell>
          <cell r="I1048">
            <v>45.91</v>
          </cell>
          <cell r="J1048">
            <v>92467.526284099949</v>
          </cell>
          <cell r="K1048">
            <v>0</v>
          </cell>
          <cell r="L1048">
            <v>0</v>
          </cell>
          <cell r="M1048">
            <v>0</v>
          </cell>
          <cell r="N1048">
            <v>226479.44078599996</v>
          </cell>
          <cell r="O1048">
            <v>0</v>
          </cell>
          <cell r="P1048">
            <v>0</v>
          </cell>
        </row>
        <row r="1049">
          <cell r="A1049">
            <v>36526</v>
          </cell>
          <cell r="B1049">
            <v>38139</v>
          </cell>
          <cell r="C1049" t="str">
            <v>CPS XI</v>
          </cell>
          <cell r="D1049">
            <v>25.246994090056806</v>
          </cell>
          <cell r="E1049">
            <v>8886.9419196999952</v>
          </cell>
          <cell r="F1049">
            <v>1</v>
          </cell>
          <cell r="G1049">
            <v>32.6</v>
          </cell>
          <cell r="H1049">
            <v>32.6</v>
          </cell>
          <cell r="I1049">
            <v>46.534999999999997</v>
          </cell>
          <cell r="J1049">
            <v>123839.5356510194</v>
          </cell>
          <cell r="K1049">
            <v>0</v>
          </cell>
          <cell r="L1049">
            <v>0</v>
          </cell>
          <cell r="M1049">
            <v>0</v>
          </cell>
          <cell r="N1049">
            <v>289714.30658221984</v>
          </cell>
          <cell r="O1049">
            <v>0</v>
          </cell>
          <cell r="P1049">
            <v>0</v>
          </cell>
        </row>
        <row r="1050">
          <cell r="A1050">
            <v>36526</v>
          </cell>
          <cell r="B1050">
            <v>38169</v>
          </cell>
          <cell r="C1050" t="str">
            <v>CPS XI</v>
          </cell>
          <cell r="D1050">
            <v>24.676172862500007</v>
          </cell>
          <cell r="E1050">
            <v>8291.1940818000021</v>
          </cell>
          <cell r="F1050">
            <v>1</v>
          </cell>
          <cell r="G1050">
            <v>32.6</v>
          </cell>
          <cell r="H1050">
            <v>32.6</v>
          </cell>
          <cell r="I1050">
            <v>52.66</v>
          </cell>
          <cell r="J1050">
            <v>166321.35328090799</v>
          </cell>
          <cell r="K1050">
            <v>0</v>
          </cell>
          <cell r="L1050">
            <v>0</v>
          </cell>
          <cell r="M1050">
            <v>0</v>
          </cell>
          <cell r="N1050">
            <v>270292.9270666801</v>
          </cell>
          <cell r="O1050">
            <v>0</v>
          </cell>
          <cell r="P1050">
            <v>0</v>
          </cell>
        </row>
        <row r="1051">
          <cell r="A1051">
            <v>36526</v>
          </cell>
          <cell r="B1051">
            <v>38200</v>
          </cell>
          <cell r="C1051" t="str">
            <v>CPS XI</v>
          </cell>
          <cell r="D1051">
            <v>24.720743357386354</v>
          </cell>
          <cell r="E1051">
            <v>8701.7016617999961</v>
          </cell>
          <cell r="F1051">
            <v>1</v>
          </cell>
          <cell r="G1051">
            <v>32.6</v>
          </cell>
          <cell r="H1051">
            <v>32.6</v>
          </cell>
          <cell r="I1051">
            <v>52.66</v>
          </cell>
          <cell r="J1051">
            <v>174556.13533570789</v>
          </cell>
          <cell r="K1051">
            <v>0</v>
          </cell>
          <cell r="L1051">
            <v>0</v>
          </cell>
          <cell r="M1051">
            <v>0</v>
          </cell>
          <cell r="N1051">
            <v>283675.4741746799</v>
          </cell>
          <cell r="O1051">
            <v>0</v>
          </cell>
          <cell r="P1051">
            <v>0</v>
          </cell>
        </row>
        <row r="1052">
          <cell r="A1052">
            <v>36526</v>
          </cell>
          <cell r="B1052">
            <v>38231</v>
          </cell>
          <cell r="C1052" t="str">
            <v>CPS XI</v>
          </cell>
          <cell r="D1052">
            <v>24.801438717857152</v>
          </cell>
          <cell r="E1052">
            <v>8333.283409200003</v>
          </cell>
          <cell r="F1052">
            <v>1</v>
          </cell>
          <cell r="G1052">
            <v>32.6</v>
          </cell>
          <cell r="H1052">
            <v>32.6</v>
          </cell>
          <cell r="I1052">
            <v>44.66</v>
          </cell>
          <cell r="J1052">
            <v>100499.397914952</v>
          </cell>
          <cell r="K1052">
            <v>0</v>
          </cell>
          <cell r="L1052">
            <v>0</v>
          </cell>
          <cell r="M1052">
            <v>0</v>
          </cell>
          <cell r="N1052">
            <v>271665.03913992009</v>
          </cell>
          <cell r="O1052">
            <v>0</v>
          </cell>
          <cell r="P1052">
            <v>0</v>
          </cell>
        </row>
        <row r="1053">
          <cell r="A1053">
            <v>36526</v>
          </cell>
          <cell r="B1053">
            <v>38261</v>
          </cell>
          <cell r="C1053" t="str">
            <v>CPS XI</v>
          </cell>
          <cell r="D1053">
            <v>21.421510145238113</v>
          </cell>
          <cell r="E1053">
            <v>7197.6274088000055</v>
          </cell>
          <cell r="F1053">
            <v>1</v>
          </cell>
          <cell r="G1053">
            <v>32.6</v>
          </cell>
          <cell r="H1053">
            <v>32.6</v>
          </cell>
          <cell r="I1053">
            <v>41.91</v>
          </cell>
          <cell r="J1053">
            <v>67009.91117592802</v>
          </cell>
          <cell r="K1053">
            <v>0</v>
          </cell>
          <cell r="L1053">
            <v>0</v>
          </cell>
          <cell r="M1053">
            <v>0</v>
          </cell>
          <cell r="N1053">
            <v>234642.6535268802</v>
          </cell>
          <cell r="O1053">
            <v>0</v>
          </cell>
          <cell r="P1053">
            <v>0</v>
          </cell>
        </row>
        <row r="1054">
          <cell r="A1054">
            <v>36526</v>
          </cell>
          <cell r="B1054">
            <v>38292</v>
          </cell>
          <cell r="C1054" t="str">
            <v>CPS XI</v>
          </cell>
          <cell r="D1054">
            <v>20.85857502380955</v>
          </cell>
          <cell r="E1054">
            <v>7008.4812080000083</v>
          </cell>
          <cell r="F1054">
            <v>1</v>
          </cell>
          <cell r="G1054">
            <v>32.6</v>
          </cell>
          <cell r="H1054">
            <v>32.6</v>
          </cell>
          <cell r="I1054">
            <v>41.91</v>
          </cell>
          <cell r="J1054">
            <v>65248.960046480046</v>
          </cell>
          <cell r="K1054">
            <v>0</v>
          </cell>
          <cell r="L1054">
            <v>0</v>
          </cell>
          <cell r="M1054">
            <v>0</v>
          </cell>
          <cell r="N1054">
            <v>228476.48738080027</v>
          </cell>
          <cell r="O1054">
            <v>0</v>
          </cell>
          <cell r="P1054">
            <v>0</v>
          </cell>
        </row>
        <row r="1055">
          <cell r="A1055">
            <v>36526</v>
          </cell>
          <cell r="B1055">
            <v>38322</v>
          </cell>
          <cell r="C1055" t="str">
            <v>CPS XI</v>
          </cell>
          <cell r="D1055">
            <v>19.389273510326088</v>
          </cell>
          <cell r="E1055">
            <v>7135.2526518000004</v>
          </cell>
          <cell r="F1055">
            <v>1</v>
          </cell>
          <cell r="G1055">
            <v>32.6</v>
          </cell>
          <cell r="H1055">
            <v>32.6</v>
          </cell>
          <cell r="I1055">
            <v>41.91</v>
          </cell>
          <cell r="J1055">
            <v>66429.202188257972</v>
          </cell>
          <cell r="K1055">
            <v>0</v>
          </cell>
          <cell r="L1055">
            <v>0</v>
          </cell>
          <cell r="M1055">
            <v>0</v>
          </cell>
          <cell r="N1055">
            <v>232609.23644868002</v>
          </cell>
          <cell r="O1055">
            <v>0</v>
          </cell>
          <cell r="P1055">
            <v>0</v>
          </cell>
        </row>
        <row r="1056">
          <cell r="A1056">
            <v>36526</v>
          </cell>
          <cell r="B1056">
            <v>37895</v>
          </cell>
          <cell r="C1056" t="str">
            <v>CPS XV</v>
          </cell>
          <cell r="D1056">
            <v>2.8784970788043465</v>
          </cell>
          <cell r="E1056">
            <v>1059.2869249999994</v>
          </cell>
          <cell r="F1056">
            <v>1</v>
          </cell>
          <cell r="G1056">
            <v>32.65</v>
          </cell>
          <cell r="H1056">
            <v>32.65</v>
          </cell>
          <cell r="I1056">
            <v>38.625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34585.718101249979</v>
          </cell>
          <cell r="O1056">
            <v>0</v>
          </cell>
          <cell r="P1056">
            <v>0</v>
          </cell>
        </row>
        <row r="1057">
          <cell r="A1057">
            <v>36526</v>
          </cell>
          <cell r="B1057">
            <v>37926</v>
          </cell>
          <cell r="C1057" t="str">
            <v>CPS XV</v>
          </cell>
          <cell r="D1057">
            <v>2.6110434868421026</v>
          </cell>
          <cell r="E1057">
            <v>793.75721999999917</v>
          </cell>
          <cell r="F1057">
            <v>1</v>
          </cell>
          <cell r="G1057">
            <v>32.65</v>
          </cell>
          <cell r="H1057">
            <v>32.65</v>
          </cell>
          <cell r="I1057">
            <v>39.125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25916.173232999972</v>
          </cell>
          <cell r="O1057">
            <v>0</v>
          </cell>
          <cell r="P1057">
            <v>0</v>
          </cell>
        </row>
        <row r="1058">
          <cell r="A1058">
            <v>36526</v>
          </cell>
          <cell r="B1058">
            <v>37956</v>
          </cell>
          <cell r="C1058" t="str">
            <v>CPS XV</v>
          </cell>
          <cell r="D1058">
            <v>2.4330974034090938</v>
          </cell>
          <cell r="E1058">
            <v>856.45028600000103</v>
          </cell>
          <cell r="F1058">
            <v>1</v>
          </cell>
          <cell r="G1058">
            <v>32.65</v>
          </cell>
          <cell r="H1058">
            <v>32.65</v>
          </cell>
          <cell r="I1058">
            <v>39.375</v>
          </cell>
          <cell r="J1058">
            <v>5759.6281733500082</v>
          </cell>
          <cell r="K1058">
            <v>0</v>
          </cell>
          <cell r="L1058">
            <v>0</v>
          </cell>
          <cell r="M1058">
            <v>0</v>
          </cell>
          <cell r="N1058">
            <v>27963.101837900031</v>
          </cell>
          <cell r="O1058">
            <v>0</v>
          </cell>
          <cell r="P1058">
            <v>0</v>
          </cell>
        </row>
        <row r="1059">
          <cell r="A1059">
            <v>36526</v>
          </cell>
          <cell r="B1059">
            <v>37987</v>
          </cell>
          <cell r="C1059" t="str">
            <v>CPS XV</v>
          </cell>
          <cell r="D1059">
            <v>2.6858593214285698</v>
          </cell>
          <cell r="E1059">
            <v>902.44873199999938</v>
          </cell>
          <cell r="F1059">
            <v>1</v>
          </cell>
          <cell r="G1059">
            <v>32.65</v>
          </cell>
          <cell r="H1059">
            <v>32.65</v>
          </cell>
          <cell r="I1059">
            <v>43.509999999999991</v>
          </cell>
          <cell r="J1059">
            <v>9800.5932295199855</v>
          </cell>
          <cell r="K1059">
            <v>0</v>
          </cell>
          <cell r="L1059">
            <v>0</v>
          </cell>
          <cell r="M1059">
            <v>0</v>
          </cell>
          <cell r="N1059">
            <v>29464.951099799979</v>
          </cell>
          <cell r="O1059">
            <v>0</v>
          </cell>
          <cell r="P1059">
            <v>0</v>
          </cell>
        </row>
        <row r="1060">
          <cell r="A1060">
            <v>36526</v>
          </cell>
          <cell r="B1060">
            <v>38018</v>
          </cell>
          <cell r="C1060" t="str">
            <v>CPS XV</v>
          </cell>
          <cell r="D1060">
            <v>2.6845715000000006</v>
          </cell>
          <cell r="E1060">
            <v>859.06288000000018</v>
          </cell>
          <cell r="F1060">
            <v>1</v>
          </cell>
          <cell r="G1060">
            <v>32.65</v>
          </cell>
          <cell r="H1060">
            <v>32.65</v>
          </cell>
          <cell r="I1060">
            <v>43.510000000000005</v>
          </cell>
          <cell r="J1060">
            <v>9329.4228768000066</v>
          </cell>
          <cell r="K1060">
            <v>0</v>
          </cell>
          <cell r="L1060">
            <v>0</v>
          </cell>
          <cell r="M1060">
            <v>0</v>
          </cell>
          <cell r="N1060">
            <v>28048.403032000006</v>
          </cell>
          <cell r="O1060">
            <v>0</v>
          </cell>
          <cell r="P1060">
            <v>0</v>
          </cell>
        </row>
        <row r="1061">
          <cell r="A1061">
            <v>36526</v>
          </cell>
          <cell r="B1061">
            <v>38047</v>
          </cell>
          <cell r="C1061" t="str">
            <v>CPS XV</v>
          </cell>
          <cell r="D1061">
            <v>2.4942070298913031</v>
          </cell>
          <cell r="E1061">
            <v>917.86818699999958</v>
          </cell>
          <cell r="F1061">
            <v>1</v>
          </cell>
          <cell r="G1061">
            <v>32.65</v>
          </cell>
          <cell r="H1061">
            <v>32.65</v>
          </cell>
          <cell r="I1061">
            <v>43.410000000000004</v>
          </cell>
          <cell r="J1061">
            <v>9876.2616921200006</v>
          </cell>
          <cell r="K1061">
            <v>0</v>
          </cell>
          <cell r="L1061">
            <v>0</v>
          </cell>
          <cell r="M1061">
            <v>0</v>
          </cell>
          <cell r="N1061">
            <v>29968.396305549984</v>
          </cell>
          <cell r="O1061">
            <v>0</v>
          </cell>
          <cell r="P1061">
            <v>0</v>
          </cell>
        </row>
        <row r="1062">
          <cell r="A1062">
            <v>36526</v>
          </cell>
          <cell r="B1062">
            <v>38078</v>
          </cell>
          <cell r="C1062" t="str">
            <v>CPS XV</v>
          </cell>
          <cell r="D1062">
            <v>2.5166627784090925</v>
          </cell>
          <cell r="E1062">
            <v>885.86529800000051</v>
          </cell>
          <cell r="F1062">
            <v>1</v>
          </cell>
          <cell r="G1062">
            <v>32.65</v>
          </cell>
          <cell r="H1062">
            <v>32.65</v>
          </cell>
          <cell r="I1062">
            <v>43.41</v>
          </cell>
          <cell r="J1062">
            <v>9531.9106064800035</v>
          </cell>
          <cell r="K1062">
            <v>0</v>
          </cell>
          <cell r="L1062">
            <v>0</v>
          </cell>
          <cell r="M1062">
            <v>0</v>
          </cell>
          <cell r="N1062">
            <v>28923.501979700017</v>
          </cell>
          <cell r="O1062">
            <v>0</v>
          </cell>
          <cell r="P1062">
            <v>0</v>
          </cell>
        </row>
        <row r="1063">
          <cell r="A1063">
            <v>36526</v>
          </cell>
          <cell r="B1063">
            <v>38108</v>
          </cell>
          <cell r="C1063" t="str">
            <v>CPS XV</v>
          </cell>
          <cell r="D1063">
            <v>2.653798950000001</v>
          </cell>
          <cell r="E1063">
            <v>849.21566400000029</v>
          </cell>
          <cell r="F1063">
            <v>1</v>
          </cell>
          <cell r="G1063">
            <v>32.65</v>
          </cell>
          <cell r="H1063">
            <v>32.65</v>
          </cell>
          <cell r="I1063">
            <v>45.91</v>
          </cell>
          <cell r="J1063">
            <v>11260.599704640003</v>
          </cell>
          <cell r="K1063">
            <v>0</v>
          </cell>
          <cell r="L1063">
            <v>0</v>
          </cell>
          <cell r="M1063">
            <v>0</v>
          </cell>
          <cell r="N1063">
            <v>27726.891429600008</v>
          </cell>
          <cell r="O1063">
            <v>0</v>
          </cell>
          <cell r="P1063">
            <v>0</v>
          </cell>
        </row>
        <row r="1064">
          <cell r="A1064">
            <v>36526</v>
          </cell>
          <cell r="B1064">
            <v>38139</v>
          </cell>
          <cell r="C1064" t="str">
            <v>CPS XV</v>
          </cell>
          <cell r="D1064">
            <v>3.0402943977272723</v>
          </cell>
          <cell r="E1064">
            <v>1070.1836279999998</v>
          </cell>
          <cell r="F1064">
            <v>1</v>
          </cell>
          <cell r="G1064">
            <v>32.65</v>
          </cell>
          <cell r="H1064">
            <v>32.65</v>
          </cell>
          <cell r="I1064">
            <v>46.534999999999997</v>
          </cell>
          <cell r="J1064">
            <v>14859.499674779994</v>
          </cell>
          <cell r="K1064">
            <v>0</v>
          </cell>
          <cell r="L1064">
            <v>0</v>
          </cell>
          <cell r="M1064">
            <v>0</v>
          </cell>
          <cell r="N1064">
            <v>34941.49545419999</v>
          </cell>
          <cell r="O1064">
            <v>0</v>
          </cell>
          <cell r="P1064">
            <v>0</v>
          </cell>
        </row>
        <row r="1065">
          <cell r="A1065">
            <v>36526</v>
          </cell>
          <cell r="B1065">
            <v>38169</v>
          </cell>
          <cell r="C1065" t="str">
            <v>CPS XV</v>
          </cell>
          <cell r="D1065">
            <v>2.9583874166666693</v>
          </cell>
          <cell r="E1065">
            <v>994.01817200000085</v>
          </cell>
          <cell r="F1065">
            <v>1</v>
          </cell>
          <cell r="G1065">
            <v>32.65</v>
          </cell>
          <cell r="H1065">
            <v>32.65</v>
          </cell>
          <cell r="I1065">
            <v>52.66</v>
          </cell>
          <cell r="J1065">
            <v>19890.303621720013</v>
          </cell>
          <cell r="K1065">
            <v>0</v>
          </cell>
          <cell r="L1065">
            <v>0</v>
          </cell>
          <cell r="M1065">
            <v>0</v>
          </cell>
          <cell r="N1065">
            <v>32454.693315800025</v>
          </cell>
          <cell r="O1065">
            <v>0</v>
          </cell>
          <cell r="P1065">
            <v>0</v>
          </cell>
        </row>
        <row r="1066">
          <cell r="A1066">
            <v>36526</v>
          </cell>
          <cell r="B1066">
            <v>38200</v>
          </cell>
          <cell r="C1066" t="str">
            <v>CPS XV</v>
          </cell>
          <cell r="D1066">
            <v>2.9823760909090908</v>
          </cell>
          <cell r="E1066">
            <v>1049.796384</v>
          </cell>
          <cell r="F1066">
            <v>1</v>
          </cell>
          <cell r="G1066">
            <v>32.65</v>
          </cell>
          <cell r="H1066">
            <v>32.65</v>
          </cell>
          <cell r="I1066">
            <v>52.66</v>
          </cell>
          <cell r="J1066">
            <v>21006.425643839997</v>
          </cell>
          <cell r="K1066">
            <v>0</v>
          </cell>
          <cell r="L1066">
            <v>0</v>
          </cell>
          <cell r="M1066">
            <v>0</v>
          </cell>
          <cell r="N1066">
            <v>34275.851937599997</v>
          </cell>
          <cell r="O1066">
            <v>0</v>
          </cell>
          <cell r="P1066">
            <v>0</v>
          </cell>
        </row>
        <row r="1067">
          <cell r="A1067">
            <v>36526</v>
          </cell>
          <cell r="B1067">
            <v>38231</v>
          </cell>
          <cell r="C1067" t="str">
            <v>CPS XV</v>
          </cell>
          <cell r="D1067">
            <v>3.1442519910714304</v>
          </cell>
          <cell r="E1067">
            <v>1056.4686690000005</v>
          </cell>
          <cell r="F1067">
            <v>1</v>
          </cell>
          <cell r="G1067">
            <v>32.65</v>
          </cell>
          <cell r="H1067">
            <v>32.65</v>
          </cell>
          <cell r="I1067">
            <v>44.66</v>
          </cell>
          <cell r="J1067">
            <v>12688.188714690004</v>
          </cell>
          <cell r="K1067">
            <v>0</v>
          </cell>
          <cell r="L1067">
            <v>0</v>
          </cell>
          <cell r="M1067">
            <v>0</v>
          </cell>
          <cell r="N1067">
            <v>34493.702042850018</v>
          </cell>
          <cell r="O1067">
            <v>0</v>
          </cell>
          <cell r="P1067">
            <v>0</v>
          </cell>
        </row>
        <row r="1068">
          <cell r="A1068">
            <v>36526</v>
          </cell>
          <cell r="B1068">
            <v>38261</v>
          </cell>
          <cell r="C1068" t="str">
            <v>CPS XV</v>
          </cell>
          <cell r="D1068">
            <v>2.8591337976190494</v>
          </cell>
          <cell r="E1068">
            <v>960.66895600000055</v>
          </cell>
          <cell r="F1068">
            <v>1</v>
          </cell>
          <cell r="G1068">
            <v>32.65</v>
          </cell>
          <cell r="H1068">
            <v>32.65</v>
          </cell>
          <cell r="I1068">
            <v>41.91</v>
          </cell>
          <cell r="J1068">
            <v>8895.7945325600031</v>
          </cell>
          <cell r="K1068">
            <v>0</v>
          </cell>
          <cell r="L1068">
            <v>0</v>
          </cell>
          <cell r="M1068">
            <v>0</v>
          </cell>
          <cell r="N1068">
            <v>31365.841413400016</v>
          </cell>
          <cell r="O1068">
            <v>0</v>
          </cell>
          <cell r="P1068">
            <v>0</v>
          </cell>
        </row>
        <row r="1069">
          <cell r="A1069">
            <v>36526</v>
          </cell>
          <cell r="B1069">
            <v>38292</v>
          </cell>
          <cell r="C1069" t="str">
            <v>CPS XV</v>
          </cell>
          <cell r="D1069">
            <v>2.6191554107142858</v>
          </cell>
          <cell r="E1069">
            <v>880.03621800000008</v>
          </cell>
          <cell r="F1069">
            <v>1</v>
          </cell>
          <cell r="G1069">
            <v>32.65</v>
          </cell>
          <cell r="H1069">
            <v>32.65</v>
          </cell>
          <cell r="I1069">
            <v>41.91</v>
          </cell>
          <cell r="J1069">
            <v>8149.1353786799991</v>
          </cell>
          <cell r="K1069">
            <v>0</v>
          </cell>
          <cell r="L1069">
            <v>0</v>
          </cell>
          <cell r="M1069">
            <v>0</v>
          </cell>
          <cell r="N1069">
            <v>28733.182517700003</v>
          </cell>
          <cell r="O1069">
            <v>0</v>
          </cell>
          <cell r="P1069">
            <v>0</v>
          </cell>
        </row>
        <row r="1070">
          <cell r="A1070">
            <v>36526</v>
          </cell>
          <cell r="B1070">
            <v>38322</v>
          </cell>
          <cell r="C1070" t="str">
            <v>CPS XV</v>
          </cell>
          <cell r="D1070">
            <v>2.4026734945652173</v>
          </cell>
          <cell r="E1070">
            <v>884.1838459999999</v>
          </cell>
          <cell r="F1070">
            <v>1</v>
          </cell>
          <cell r="G1070">
            <v>32.65</v>
          </cell>
          <cell r="H1070">
            <v>32.65</v>
          </cell>
          <cell r="I1070">
            <v>41.91</v>
          </cell>
          <cell r="J1070">
            <v>8187.5424139599972</v>
          </cell>
          <cell r="K1070">
            <v>0</v>
          </cell>
          <cell r="L1070">
            <v>0</v>
          </cell>
          <cell r="M1070">
            <v>0</v>
          </cell>
          <cell r="N1070">
            <v>28868.602571899995</v>
          </cell>
          <cell r="O1070">
            <v>0</v>
          </cell>
          <cell r="P1070">
            <v>0</v>
          </cell>
        </row>
        <row r="1071">
          <cell r="A1071">
            <v>36526</v>
          </cell>
          <cell r="B1071">
            <v>37895</v>
          </cell>
          <cell r="C1071" t="str">
            <v>CPS. XVIII</v>
          </cell>
          <cell r="D1071">
            <v>1.3469241100543474</v>
          </cell>
          <cell r="E1071">
            <v>495.66807249999988</v>
          </cell>
          <cell r="F1071">
            <v>1</v>
          </cell>
          <cell r="G1071">
            <v>41.9</v>
          </cell>
          <cell r="H1071">
            <v>41.9</v>
          </cell>
          <cell r="I1071">
            <v>38.625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20768.492237749993</v>
          </cell>
          <cell r="O1071">
            <v>0</v>
          </cell>
          <cell r="P1071">
            <v>0</v>
          </cell>
        </row>
        <row r="1072">
          <cell r="A1072">
            <v>36526</v>
          </cell>
          <cell r="B1072">
            <v>37926</v>
          </cell>
          <cell r="C1072" t="str">
            <v>CPS. XVIII</v>
          </cell>
          <cell r="D1072">
            <v>1.1529623934210529</v>
          </cell>
          <cell r="E1072">
            <v>350.50056760000007</v>
          </cell>
          <cell r="F1072">
            <v>1</v>
          </cell>
          <cell r="G1072">
            <v>41.9</v>
          </cell>
          <cell r="H1072">
            <v>41.9</v>
          </cell>
          <cell r="I1072">
            <v>39.125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14685.973782440002</v>
          </cell>
          <cell r="O1072">
            <v>0</v>
          </cell>
          <cell r="P1072">
            <v>0</v>
          </cell>
        </row>
        <row r="1073">
          <cell r="A1073">
            <v>36526</v>
          </cell>
          <cell r="B1073">
            <v>37956</v>
          </cell>
          <cell r="C1073" t="str">
            <v>CPS. XVIII</v>
          </cell>
          <cell r="D1073">
            <v>1.0657489178977271</v>
          </cell>
          <cell r="E1073">
            <v>375.14361909999991</v>
          </cell>
          <cell r="F1073">
            <v>1</v>
          </cell>
          <cell r="G1073">
            <v>41.9</v>
          </cell>
          <cell r="H1073">
            <v>41.9</v>
          </cell>
          <cell r="I1073">
            <v>39.375</v>
          </cell>
          <cell r="J1073">
            <v>-947.23763822749925</v>
          </cell>
          <cell r="K1073">
            <v>0</v>
          </cell>
          <cell r="L1073">
            <v>0</v>
          </cell>
          <cell r="M1073">
            <v>0</v>
          </cell>
          <cell r="N1073">
            <v>15718.517640289996</v>
          </cell>
          <cell r="O1073">
            <v>0</v>
          </cell>
          <cell r="P1073">
            <v>0</v>
          </cell>
        </row>
        <row r="1074">
          <cell r="A1074">
            <v>36526</v>
          </cell>
          <cell r="B1074">
            <v>37987</v>
          </cell>
          <cell r="C1074" t="str">
            <v>CPS. XVIII</v>
          </cell>
          <cell r="D1074">
            <v>0.94996955119047621</v>
          </cell>
          <cell r="E1074">
            <v>319.1897692</v>
          </cell>
          <cell r="F1074">
            <v>1</v>
          </cell>
          <cell r="G1074">
            <v>41.9</v>
          </cell>
          <cell r="H1074">
            <v>41.9</v>
          </cell>
          <cell r="I1074">
            <v>43.509999999999991</v>
          </cell>
          <cell r="J1074">
            <v>513.89552841199759</v>
          </cell>
          <cell r="K1074">
            <v>0</v>
          </cell>
          <cell r="L1074">
            <v>0</v>
          </cell>
          <cell r="M1074">
            <v>0</v>
          </cell>
          <cell r="N1074">
            <v>13374.05132948</v>
          </cell>
          <cell r="O1074">
            <v>0</v>
          </cell>
          <cell r="P1074">
            <v>0</v>
          </cell>
        </row>
        <row r="1075">
          <cell r="A1075">
            <v>36526</v>
          </cell>
          <cell r="B1075">
            <v>38018</v>
          </cell>
          <cell r="C1075" t="str">
            <v>CPS. XVIII</v>
          </cell>
          <cell r="D1075">
            <v>1.1339617612500001</v>
          </cell>
          <cell r="E1075">
            <v>362.86776360000005</v>
          </cell>
          <cell r="F1075">
            <v>1</v>
          </cell>
          <cell r="G1075">
            <v>41.9</v>
          </cell>
          <cell r="H1075">
            <v>41.9</v>
          </cell>
          <cell r="I1075">
            <v>43.510000000000005</v>
          </cell>
          <cell r="J1075">
            <v>584.21709939600248</v>
          </cell>
          <cell r="K1075">
            <v>0</v>
          </cell>
          <cell r="L1075">
            <v>0</v>
          </cell>
          <cell r="M1075">
            <v>0</v>
          </cell>
          <cell r="N1075">
            <v>15204.159294840001</v>
          </cell>
          <cell r="O1075">
            <v>0</v>
          </cell>
          <cell r="P1075">
            <v>0</v>
          </cell>
        </row>
        <row r="1076">
          <cell r="A1076">
            <v>36526</v>
          </cell>
          <cell r="B1076">
            <v>38047</v>
          </cell>
          <cell r="C1076" t="str">
            <v>CPS. XVIII</v>
          </cell>
          <cell r="D1076">
            <v>1.0140740051630437</v>
          </cell>
          <cell r="E1076">
            <v>373.1792339000001</v>
          </cell>
          <cell r="F1076">
            <v>1</v>
          </cell>
          <cell r="G1076">
            <v>41.9</v>
          </cell>
          <cell r="H1076">
            <v>41.9</v>
          </cell>
          <cell r="I1076">
            <v>43.410000000000004</v>
          </cell>
          <cell r="J1076">
            <v>563.50064318900206</v>
          </cell>
          <cell r="K1076">
            <v>0</v>
          </cell>
          <cell r="L1076">
            <v>0</v>
          </cell>
          <cell r="M1076">
            <v>0</v>
          </cell>
          <cell r="N1076">
            <v>15636.209900410004</v>
          </cell>
          <cell r="O1076">
            <v>0</v>
          </cell>
          <cell r="P1076">
            <v>0</v>
          </cell>
        </row>
        <row r="1077">
          <cell r="A1077">
            <v>36526</v>
          </cell>
          <cell r="B1077">
            <v>38078</v>
          </cell>
          <cell r="C1077" t="str">
            <v>CPS. XVIII</v>
          </cell>
          <cell r="D1077">
            <v>1.0402337946022717</v>
          </cell>
          <cell r="E1077">
            <v>366.16229569999962</v>
          </cell>
          <cell r="F1077">
            <v>1</v>
          </cell>
          <cell r="G1077">
            <v>41.9</v>
          </cell>
          <cell r="H1077">
            <v>41.9</v>
          </cell>
          <cell r="I1077">
            <v>43.41</v>
          </cell>
          <cell r="J1077">
            <v>552.90506650699865</v>
          </cell>
          <cell r="K1077">
            <v>0</v>
          </cell>
          <cell r="L1077">
            <v>0</v>
          </cell>
          <cell r="M1077">
            <v>0</v>
          </cell>
          <cell r="N1077">
            <v>15342.200189829984</v>
          </cell>
          <cell r="O1077">
            <v>0</v>
          </cell>
          <cell r="P1077">
            <v>0</v>
          </cell>
        </row>
        <row r="1080">
          <cell r="A1080" t="str">
            <v>Trade Date</v>
          </cell>
          <cell r="B1080" t="str">
            <v>Month</v>
          </cell>
          <cell r="C1080" t="str">
            <v>Counterparty</v>
          </cell>
          <cell r="D1080" t="str">
            <v>Quantity</v>
          </cell>
          <cell r="E1080" t="str">
            <v>MWh</v>
          </cell>
          <cell r="F1080" t="str">
            <v>Multiple</v>
          </cell>
          <cell r="G1080" t="str">
            <v>Underlying</v>
          </cell>
          <cell r="H1080" t="str">
            <v>Contract Price</v>
          </cell>
          <cell r="I1080" t="str">
            <v>Market Price</v>
          </cell>
          <cell r="J1080" t="str">
            <v>MTM</v>
          </cell>
          <cell r="K1080" t="str">
            <v>NYMEX NG Exposure</v>
          </cell>
          <cell r="L1080" t="str">
            <v>GD HH NG Exposure</v>
          </cell>
          <cell r="M1080" t="str">
            <v>GD HSC NG Exposure</v>
          </cell>
          <cell r="N1080" t="str">
            <v>Settlement</v>
          </cell>
          <cell r="O1080" t="str">
            <v>Peak</v>
          </cell>
          <cell r="P1080" t="str">
            <v>Demand</v>
          </cell>
        </row>
        <row r="1081">
          <cell r="A1081">
            <v>36526</v>
          </cell>
          <cell r="B1081">
            <v>37895</v>
          </cell>
          <cell r="C1081" t="str">
            <v>CPS XI</v>
          </cell>
          <cell r="D1081">
            <v>20.427240851562509</v>
          </cell>
          <cell r="E1081">
            <v>2614.6868290000011</v>
          </cell>
          <cell r="F1081">
            <v>1</v>
          </cell>
          <cell r="G1081">
            <v>32.6</v>
          </cell>
          <cell r="H1081">
            <v>32.6</v>
          </cell>
          <cell r="I1081">
            <v>33.549999999999997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85238.790625400041</v>
          </cell>
          <cell r="O1081">
            <v>0</v>
          </cell>
          <cell r="P1081">
            <v>0</v>
          </cell>
        </row>
        <row r="1082">
          <cell r="A1082">
            <v>36526</v>
          </cell>
          <cell r="B1082">
            <v>37926</v>
          </cell>
          <cell r="C1082" t="str">
            <v>CPS XI</v>
          </cell>
          <cell r="D1082">
            <v>19.96741288636365</v>
          </cell>
          <cell r="E1082">
            <v>3514.2646680000025</v>
          </cell>
          <cell r="F1082">
            <v>1</v>
          </cell>
          <cell r="G1082">
            <v>32.6</v>
          </cell>
          <cell r="H1082">
            <v>32.6</v>
          </cell>
          <cell r="I1082">
            <v>34.514000000000003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114565.02817680009</v>
          </cell>
          <cell r="O1082">
            <v>0</v>
          </cell>
          <cell r="P1082">
            <v>0</v>
          </cell>
        </row>
        <row r="1083">
          <cell r="A1083">
            <v>36526</v>
          </cell>
          <cell r="B1083">
            <v>37956</v>
          </cell>
          <cell r="C1083" t="str">
            <v>CPS XI</v>
          </cell>
          <cell r="D1083">
            <v>18.007267365972222</v>
          </cell>
          <cell r="E1083">
            <v>2593.0465006999998</v>
          </cell>
          <cell r="F1083">
            <v>1</v>
          </cell>
          <cell r="G1083">
            <v>32.6</v>
          </cell>
          <cell r="H1083">
            <v>32.6</v>
          </cell>
          <cell r="I1083">
            <v>35.355200000000004</v>
          </cell>
          <cell r="J1083">
            <v>7144.3617187286445</v>
          </cell>
          <cell r="K1083">
            <v>0</v>
          </cell>
          <cell r="L1083">
            <v>0</v>
          </cell>
          <cell r="M1083">
            <v>0</v>
          </cell>
          <cell r="N1083">
            <v>84533.315922819995</v>
          </cell>
          <cell r="O1083">
            <v>0</v>
          </cell>
          <cell r="P1083">
            <v>0</v>
          </cell>
        </row>
        <row r="1084">
          <cell r="A1084">
            <v>36526</v>
          </cell>
          <cell r="B1084">
            <v>37987</v>
          </cell>
          <cell r="C1084" t="str">
            <v>CPS XI</v>
          </cell>
          <cell r="D1084">
            <v>18.427156819999997</v>
          </cell>
          <cell r="E1084">
            <v>2948.3450911999994</v>
          </cell>
          <cell r="F1084">
            <v>1</v>
          </cell>
          <cell r="G1084">
            <v>32.6</v>
          </cell>
          <cell r="H1084">
            <v>32.6</v>
          </cell>
          <cell r="I1084">
            <v>39.539600000000007</v>
          </cell>
          <cell r="J1084">
            <v>20460.335594891534</v>
          </cell>
          <cell r="K1084">
            <v>0</v>
          </cell>
          <cell r="L1084">
            <v>0</v>
          </cell>
          <cell r="M1084">
            <v>0</v>
          </cell>
          <cell r="N1084">
            <v>96116.049973119982</v>
          </cell>
          <cell r="O1084">
            <v>0</v>
          </cell>
          <cell r="P1084">
            <v>0</v>
          </cell>
        </row>
        <row r="1085">
          <cell r="A1085">
            <v>36526</v>
          </cell>
          <cell r="B1085">
            <v>38018</v>
          </cell>
          <cell r="C1085" t="str">
            <v>CPS XI</v>
          </cell>
          <cell r="D1085">
            <v>19.314252399999994</v>
          </cell>
          <cell r="E1085">
            <v>2781.252345599999</v>
          </cell>
          <cell r="F1085">
            <v>1</v>
          </cell>
          <cell r="G1085">
            <v>32.6</v>
          </cell>
          <cell r="H1085">
            <v>32.6</v>
          </cell>
          <cell r="I1085">
            <v>39.538000000000004</v>
          </cell>
          <cell r="J1085">
            <v>19296.328773772799</v>
          </cell>
          <cell r="K1085">
            <v>0</v>
          </cell>
          <cell r="L1085">
            <v>0</v>
          </cell>
          <cell r="M1085">
            <v>0</v>
          </cell>
          <cell r="N1085">
            <v>90668.826466559971</v>
          </cell>
          <cell r="O1085">
            <v>0</v>
          </cell>
          <cell r="P1085">
            <v>0</v>
          </cell>
        </row>
        <row r="1086">
          <cell r="A1086">
            <v>36526</v>
          </cell>
          <cell r="B1086">
            <v>38047</v>
          </cell>
          <cell r="C1086" t="str">
            <v>CPS XI</v>
          </cell>
          <cell r="D1086">
            <v>18.037409051562495</v>
          </cell>
          <cell r="E1086">
            <v>2308.7883585999994</v>
          </cell>
          <cell r="F1086">
            <v>1</v>
          </cell>
          <cell r="G1086">
            <v>32.6</v>
          </cell>
          <cell r="H1086">
            <v>32.6</v>
          </cell>
          <cell r="I1086">
            <v>38.448</v>
          </cell>
          <cell r="J1086">
            <v>13501.794321092793</v>
          </cell>
          <cell r="K1086">
            <v>0</v>
          </cell>
          <cell r="L1086">
            <v>0</v>
          </cell>
          <cell r="M1086">
            <v>0</v>
          </cell>
          <cell r="N1086">
            <v>75266.500490359977</v>
          </cell>
          <cell r="O1086">
            <v>0</v>
          </cell>
          <cell r="P1086">
            <v>0</v>
          </cell>
        </row>
        <row r="1087">
          <cell r="A1087">
            <v>36526</v>
          </cell>
          <cell r="B1087">
            <v>38078</v>
          </cell>
          <cell r="C1087" t="str">
            <v>CPS XI</v>
          </cell>
          <cell r="D1087">
            <v>20.262612458593733</v>
          </cell>
          <cell r="E1087">
            <v>2593.6143946999978</v>
          </cell>
          <cell r="F1087">
            <v>1</v>
          </cell>
          <cell r="G1087">
            <v>32.6</v>
          </cell>
          <cell r="H1087">
            <v>32.6</v>
          </cell>
          <cell r="I1087">
            <v>38.317760000000007</v>
          </cell>
          <cell r="J1087">
            <v>14829.664641439873</v>
          </cell>
          <cell r="K1087">
            <v>0</v>
          </cell>
          <cell r="L1087">
            <v>0</v>
          </cell>
          <cell r="M1087">
            <v>0</v>
          </cell>
          <cell r="N1087">
            <v>84551.829267219931</v>
          </cell>
          <cell r="O1087">
            <v>0</v>
          </cell>
          <cell r="P1087">
            <v>0</v>
          </cell>
        </row>
        <row r="1088">
          <cell r="A1088">
            <v>36526</v>
          </cell>
          <cell r="B1088">
            <v>38108</v>
          </cell>
          <cell r="C1088" t="str">
            <v>CPS XI</v>
          </cell>
          <cell r="D1088">
            <v>21.102407642045449</v>
          </cell>
          <cell r="E1088">
            <v>3714.0237449999991</v>
          </cell>
          <cell r="F1088">
            <v>1</v>
          </cell>
          <cell r="G1088">
            <v>32.6</v>
          </cell>
          <cell r="H1088">
            <v>32.6</v>
          </cell>
          <cell r="I1088">
            <v>40.676760000000009</v>
          </cell>
          <cell r="J1088">
            <v>29997.278422666219</v>
          </cell>
          <cell r="K1088">
            <v>0</v>
          </cell>
          <cell r="L1088">
            <v>0</v>
          </cell>
          <cell r="M1088">
            <v>0</v>
          </cell>
          <cell r="N1088">
            <v>121077.17408699998</v>
          </cell>
          <cell r="O1088">
            <v>0</v>
          </cell>
          <cell r="P1088">
            <v>0</v>
          </cell>
        </row>
        <row r="1089">
          <cell r="A1089">
            <v>36526</v>
          </cell>
          <cell r="B1089">
            <v>38139</v>
          </cell>
          <cell r="C1089" t="str">
            <v>CPS XI</v>
          </cell>
          <cell r="D1089">
            <v>24.300505485156258</v>
          </cell>
          <cell r="E1089">
            <v>3110.464702100001</v>
          </cell>
          <cell r="F1089">
            <v>1</v>
          </cell>
          <cell r="G1089">
            <v>32.6</v>
          </cell>
          <cell r="H1089">
            <v>32.6</v>
          </cell>
          <cell r="I1089">
            <v>40.682519999999997</v>
          </cell>
          <cell r="J1089">
            <v>25140.393164017285</v>
          </cell>
          <cell r="K1089">
            <v>0</v>
          </cell>
          <cell r="L1089">
            <v>0</v>
          </cell>
          <cell r="M1089">
            <v>0</v>
          </cell>
          <cell r="N1089">
            <v>101401.14928846003</v>
          </cell>
          <cell r="O1089">
            <v>0</v>
          </cell>
          <cell r="P1089">
            <v>0</v>
          </cell>
        </row>
        <row r="1090">
          <cell r="A1090">
            <v>36526</v>
          </cell>
          <cell r="B1090">
            <v>38169</v>
          </cell>
          <cell r="C1090" t="str">
            <v>CPS XI</v>
          </cell>
          <cell r="D1090">
            <v>23.391298210000002</v>
          </cell>
          <cell r="E1090">
            <v>3742.6077136000004</v>
          </cell>
          <cell r="F1090">
            <v>1</v>
          </cell>
          <cell r="G1090">
            <v>32.6</v>
          </cell>
          <cell r="H1090">
            <v>32.6</v>
          </cell>
          <cell r="I1090">
            <v>43.313279999999999</v>
          </cell>
          <cell r="J1090">
            <v>40095.604365956606</v>
          </cell>
          <cell r="K1090">
            <v>0</v>
          </cell>
          <cell r="L1090">
            <v>0</v>
          </cell>
          <cell r="M1090">
            <v>0</v>
          </cell>
          <cell r="N1090">
            <v>122009.01146336002</v>
          </cell>
          <cell r="O1090">
            <v>0</v>
          </cell>
          <cell r="P1090">
            <v>0</v>
          </cell>
        </row>
        <row r="1091">
          <cell r="A1091">
            <v>36526</v>
          </cell>
          <cell r="B1091">
            <v>38200</v>
          </cell>
          <cell r="C1091" t="str">
            <v>CPS XI</v>
          </cell>
          <cell r="D1091">
            <v>23.931896858333335</v>
          </cell>
          <cell r="E1091">
            <v>3446.1931476000004</v>
          </cell>
          <cell r="F1091">
            <v>1</v>
          </cell>
          <cell r="G1091">
            <v>32.6</v>
          </cell>
          <cell r="H1091">
            <v>32.6</v>
          </cell>
          <cell r="I1091">
            <v>43.318720000000006</v>
          </cell>
          <cell r="J1091">
            <v>36938.779415043093</v>
          </cell>
          <cell r="K1091">
            <v>0</v>
          </cell>
          <cell r="L1091">
            <v>0</v>
          </cell>
          <cell r="M1091">
            <v>0</v>
          </cell>
          <cell r="N1091">
            <v>112345.89661176002</v>
          </cell>
          <cell r="O1091">
            <v>0</v>
          </cell>
          <cell r="P1091">
            <v>0</v>
          </cell>
        </row>
        <row r="1092">
          <cell r="A1092">
            <v>36526</v>
          </cell>
          <cell r="B1092">
            <v>38231</v>
          </cell>
          <cell r="C1092" t="str">
            <v>CPS XI</v>
          </cell>
          <cell r="D1092">
            <v>24.341938049999996</v>
          </cell>
          <cell r="E1092">
            <v>3505.2390791999997</v>
          </cell>
          <cell r="F1092">
            <v>1</v>
          </cell>
          <cell r="G1092">
            <v>32.6</v>
          </cell>
          <cell r="H1092">
            <v>32.6</v>
          </cell>
          <cell r="I1092">
            <v>39.315519999999999</v>
          </cell>
          <cell r="J1092">
            <v>23539.503141149173</v>
          </cell>
          <cell r="K1092">
            <v>0</v>
          </cell>
          <cell r="L1092">
            <v>0</v>
          </cell>
          <cell r="M1092">
            <v>0</v>
          </cell>
          <cell r="N1092">
            <v>114270.79398192</v>
          </cell>
          <cell r="O1092">
            <v>0</v>
          </cell>
          <cell r="P1092">
            <v>0</v>
          </cell>
        </row>
        <row r="1093">
          <cell r="A1093">
            <v>36526</v>
          </cell>
          <cell r="B1093">
            <v>38261</v>
          </cell>
          <cell r="C1093" t="str">
            <v>CPS XI</v>
          </cell>
          <cell r="D1093">
            <v>20.726951324999991</v>
          </cell>
          <cell r="E1093">
            <v>3316.3122119999985</v>
          </cell>
          <cell r="F1093">
            <v>1</v>
          </cell>
          <cell r="G1093">
            <v>32.6</v>
          </cell>
          <cell r="H1093">
            <v>32.6</v>
          </cell>
          <cell r="I1093">
            <v>37.816159999999996</v>
          </cell>
          <cell r="J1093">
            <v>17298.415107745896</v>
          </cell>
          <cell r="K1093">
            <v>0</v>
          </cell>
          <cell r="L1093">
            <v>0</v>
          </cell>
          <cell r="M1093">
            <v>0</v>
          </cell>
          <cell r="N1093">
            <v>108111.77811119995</v>
          </cell>
          <cell r="O1093">
            <v>0</v>
          </cell>
          <cell r="P1093">
            <v>0</v>
          </cell>
        </row>
        <row r="1094">
          <cell r="A1094">
            <v>36526</v>
          </cell>
          <cell r="B1094">
            <v>38292</v>
          </cell>
          <cell r="C1094" t="str">
            <v>CPS XI</v>
          </cell>
          <cell r="D1094">
            <v>19.694976979166665</v>
          </cell>
          <cell r="E1094">
            <v>2836.0766849999995</v>
          </cell>
          <cell r="F1094">
            <v>1</v>
          </cell>
          <cell r="G1094">
            <v>32.6</v>
          </cell>
          <cell r="H1094">
            <v>32.6</v>
          </cell>
          <cell r="I1094">
            <v>37.864800000000002</v>
          </cell>
          <cell r="J1094">
            <v>14931.376531188</v>
          </cell>
          <cell r="K1094">
            <v>0</v>
          </cell>
          <cell r="L1094">
            <v>0</v>
          </cell>
          <cell r="M1094">
            <v>0</v>
          </cell>
          <cell r="N1094">
            <v>92456.09993099999</v>
          </cell>
          <cell r="O1094">
            <v>0</v>
          </cell>
          <cell r="P1094">
            <v>0</v>
          </cell>
        </row>
        <row r="1095">
          <cell r="A1095">
            <v>36526</v>
          </cell>
          <cell r="B1095">
            <v>38322</v>
          </cell>
          <cell r="C1095" t="str">
            <v>CPS XI</v>
          </cell>
          <cell r="D1095">
            <v>18.328164876562489</v>
          </cell>
          <cell r="E1095">
            <v>2346.0051041999986</v>
          </cell>
          <cell r="F1095">
            <v>1</v>
          </cell>
          <cell r="G1095">
            <v>32.6</v>
          </cell>
          <cell r="H1095">
            <v>32.6</v>
          </cell>
          <cell r="I1095">
            <v>37.9176</v>
          </cell>
          <cell r="J1095">
            <v>12475.116742093909</v>
          </cell>
          <cell r="K1095">
            <v>0</v>
          </cell>
          <cell r="L1095">
            <v>0</v>
          </cell>
          <cell r="M1095">
            <v>0</v>
          </cell>
          <cell r="N1095">
            <v>76479.766396919964</v>
          </cell>
          <cell r="O1095">
            <v>0</v>
          </cell>
          <cell r="P1095">
            <v>0</v>
          </cell>
        </row>
        <row r="1096">
          <cell r="A1096" t="str">
            <v>Varies</v>
          </cell>
          <cell r="B1096">
            <v>37926</v>
          </cell>
          <cell r="C1096" t="str">
            <v>CPS AGCOMP</v>
          </cell>
          <cell r="D1096">
            <v>2.2559188958333327</v>
          </cell>
          <cell r="E1096">
            <v>397.04172566666654</v>
          </cell>
          <cell r="F1096">
            <v>1</v>
          </cell>
          <cell r="G1096">
            <v>40.358866409989119</v>
          </cell>
          <cell r="H1096">
            <v>40.358866409989119</v>
          </cell>
          <cell r="I1096">
            <v>34.514000000000003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16024.153965372543</v>
          </cell>
          <cell r="O1096">
            <v>0</v>
          </cell>
          <cell r="P1096">
            <v>0</v>
          </cell>
        </row>
        <row r="1097">
          <cell r="A1097" t="str">
            <v>Varies</v>
          </cell>
          <cell r="B1097">
            <v>37956</v>
          </cell>
          <cell r="C1097" t="str">
            <v>CPS AGCOMP</v>
          </cell>
          <cell r="D1097">
            <v>3.0705454930555542</v>
          </cell>
          <cell r="E1097">
            <v>442.15855099999982</v>
          </cell>
          <cell r="F1097">
            <v>1</v>
          </cell>
          <cell r="G1097">
            <v>41.06255740275202</v>
          </cell>
          <cell r="H1097">
            <v>41.06255740275202</v>
          </cell>
          <cell r="I1097">
            <v>35.355200000000004</v>
          </cell>
          <cell r="J1097">
            <v>-2523.556879239954</v>
          </cell>
          <cell r="K1097">
            <v>0</v>
          </cell>
          <cell r="L1097">
            <v>0</v>
          </cell>
          <cell r="M1097">
            <v>0</v>
          </cell>
          <cell r="N1097">
            <v>18156.160881555148</v>
          </cell>
          <cell r="O1097">
            <v>0</v>
          </cell>
          <cell r="P1097">
            <v>0</v>
          </cell>
        </row>
        <row r="1098">
          <cell r="A1098" t="str">
            <v>Varies</v>
          </cell>
          <cell r="B1098">
            <v>37987</v>
          </cell>
          <cell r="C1098" t="str">
            <v>CPS AGCOMP</v>
          </cell>
          <cell r="D1098">
            <v>5.1659510937500013</v>
          </cell>
          <cell r="E1098">
            <v>826.55217500000026</v>
          </cell>
          <cell r="F1098">
            <v>1</v>
          </cell>
          <cell r="G1098">
            <v>38.484752127104876</v>
          </cell>
          <cell r="H1098">
            <v>38.484752127104876</v>
          </cell>
          <cell r="I1098">
            <v>39.539600000000007</v>
          </cell>
          <cell r="J1098">
            <v>871.88680363559433</v>
          </cell>
          <cell r="K1098">
            <v>0</v>
          </cell>
          <cell r="L1098">
            <v>0</v>
          </cell>
          <cell r="M1098">
            <v>0</v>
          </cell>
          <cell r="N1098">
            <v>31809.655574994424</v>
          </cell>
          <cell r="O1098">
            <v>0</v>
          </cell>
          <cell r="P1098">
            <v>0</v>
          </cell>
        </row>
        <row r="1099">
          <cell r="A1099" t="str">
            <v>Varies</v>
          </cell>
          <cell r="B1099">
            <v>38018</v>
          </cell>
          <cell r="C1099" t="str">
            <v>CPS AGCOMP</v>
          </cell>
          <cell r="D1099">
            <v>5.0112660902777755</v>
          </cell>
          <cell r="E1099">
            <v>721.62231699999961</v>
          </cell>
          <cell r="F1099">
            <v>1</v>
          </cell>
          <cell r="G1099">
            <v>38.475589355469204</v>
          </cell>
          <cell r="H1099">
            <v>38.475589355469204</v>
          </cell>
          <cell r="I1099">
            <v>39.538000000000004</v>
          </cell>
          <cell r="J1099">
            <v>766.65923091177899</v>
          </cell>
          <cell r="K1099">
            <v>0</v>
          </cell>
          <cell r="L1099">
            <v>0</v>
          </cell>
          <cell r="M1099">
            <v>0</v>
          </cell>
          <cell r="N1099">
            <v>27764.843938634207</v>
          </cell>
          <cell r="O1099">
            <v>0</v>
          </cell>
          <cell r="P1099">
            <v>0</v>
          </cell>
        </row>
        <row r="1100">
          <cell r="A1100" t="str">
            <v>Varies</v>
          </cell>
          <cell r="B1100">
            <v>38047</v>
          </cell>
          <cell r="C1100" t="str">
            <v>CPS AGCOMP</v>
          </cell>
          <cell r="D1100">
            <v>5.1720540953125003</v>
          </cell>
          <cell r="E1100">
            <v>662.02292420000003</v>
          </cell>
          <cell r="F1100">
            <v>1</v>
          </cell>
          <cell r="G1100">
            <v>38.47035162446798</v>
          </cell>
          <cell r="H1100">
            <v>38.47035162446798</v>
          </cell>
          <cell r="I1100">
            <v>38.448</v>
          </cell>
          <cell r="J1100">
            <v>-14.797287790912391</v>
          </cell>
          <cell r="K1100">
            <v>0</v>
          </cell>
          <cell r="L1100">
            <v>0</v>
          </cell>
          <cell r="M1100">
            <v>0</v>
          </cell>
          <cell r="N1100">
            <v>25468.254677432513</v>
          </cell>
          <cell r="O1100">
            <v>0</v>
          </cell>
          <cell r="P1100">
            <v>0</v>
          </cell>
        </row>
        <row r="1101">
          <cell r="A1101" t="str">
            <v>Varies</v>
          </cell>
          <cell r="B1101">
            <v>38078</v>
          </cell>
          <cell r="C1101" t="str">
            <v>CPS AGCOMP</v>
          </cell>
          <cell r="D1101">
            <v>5.5359014531249997</v>
          </cell>
          <cell r="E1101">
            <v>708.59538599999996</v>
          </cell>
          <cell r="F1101">
            <v>1</v>
          </cell>
          <cell r="G1101">
            <v>38.471212580814651</v>
          </cell>
          <cell r="H1101">
            <v>38.471212580814651</v>
          </cell>
          <cell r="I1101">
            <v>38.317760000000007</v>
          </cell>
          <cell r="J1101">
            <v>-108.73579073504891</v>
          </cell>
          <cell r="K1101">
            <v>0</v>
          </cell>
          <cell r="L1101">
            <v>0</v>
          </cell>
          <cell r="M1101">
            <v>0</v>
          </cell>
          <cell r="N1101">
            <v>27260.523728590411</v>
          </cell>
          <cell r="O1101">
            <v>0</v>
          </cell>
          <cell r="P1101">
            <v>0</v>
          </cell>
        </row>
        <row r="1102">
          <cell r="A1102" t="str">
            <v>Varies</v>
          </cell>
          <cell r="B1102">
            <v>38108</v>
          </cell>
          <cell r="C1102" t="str">
            <v>CPS AGCOMP</v>
          </cell>
          <cell r="D1102">
            <v>6.4178471647727262</v>
          </cell>
          <cell r="E1102">
            <v>1129.5411009999998</v>
          </cell>
          <cell r="F1102">
            <v>1</v>
          </cell>
          <cell r="G1102">
            <v>38.485505271776276</v>
          </cell>
          <cell r="H1102">
            <v>38.485505271776276</v>
          </cell>
          <cell r="I1102">
            <v>40.676760000000009</v>
          </cell>
          <cell r="J1102">
            <v>2475.1122782892903</v>
          </cell>
          <cell r="K1102">
            <v>0</v>
          </cell>
          <cell r="L1102">
            <v>0</v>
          </cell>
          <cell r="M1102">
            <v>0</v>
          </cell>
          <cell r="N1102">
            <v>43470.959997223472</v>
          </cell>
          <cell r="O1102">
            <v>0</v>
          </cell>
          <cell r="P1102">
            <v>0</v>
          </cell>
        </row>
        <row r="1103">
          <cell r="A1103" t="str">
            <v>Varies</v>
          </cell>
          <cell r="B1103">
            <v>38139</v>
          </cell>
          <cell r="C1103" t="str">
            <v>CPS AGCOMP</v>
          </cell>
          <cell r="D1103">
            <v>7.2577682921875004</v>
          </cell>
          <cell r="E1103">
            <v>928.99434140000005</v>
          </cell>
          <cell r="F1103">
            <v>1</v>
          </cell>
          <cell r="G1103">
            <v>38.517396704440756</v>
          </cell>
          <cell r="H1103">
            <v>38.517396704440756</v>
          </cell>
          <cell r="I1103">
            <v>40.682519999999997</v>
          </cell>
          <cell r="J1103">
            <v>2011.3872900078543</v>
          </cell>
          <cell r="K1103">
            <v>0</v>
          </cell>
          <cell r="L1103">
            <v>0</v>
          </cell>
          <cell r="M1103">
            <v>0</v>
          </cell>
          <cell r="N1103">
            <v>35782.443583884473</v>
          </cell>
          <cell r="O1103">
            <v>0</v>
          </cell>
          <cell r="P1103">
            <v>0</v>
          </cell>
        </row>
        <row r="1104">
          <cell r="A1104" t="str">
            <v>Varies</v>
          </cell>
          <cell r="B1104">
            <v>38169</v>
          </cell>
          <cell r="C1104" t="str">
            <v>CPS AGCOMP</v>
          </cell>
          <cell r="D1104">
            <v>7.5079031937500007</v>
          </cell>
          <cell r="E1104">
            <v>1201.2645110000001</v>
          </cell>
          <cell r="F1104">
            <v>1</v>
          </cell>
          <cell r="G1104">
            <v>38.521275431242188</v>
          </cell>
          <cell r="H1104">
            <v>38.521275431242188</v>
          </cell>
          <cell r="I1104">
            <v>43.313279999999999</v>
          </cell>
          <cell r="J1104">
            <v>5756.465024998618</v>
          </cell>
          <cell r="K1104">
            <v>0</v>
          </cell>
          <cell r="L1104">
            <v>0</v>
          </cell>
          <cell r="M1104">
            <v>0</v>
          </cell>
          <cell r="N1104">
            <v>46274.241094007462</v>
          </cell>
          <cell r="O1104">
            <v>0</v>
          </cell>
          <cell r="P1104">
            <v>0</v>
          </cell>
        </row>
        <row r="1105">
          <cell r="A1105" t="str">
            <v>Varies</v>
          </cell>
          <cell r="B1105">
            <v>38200</v>
          </cell>
          <cell r="C1105" t="str">
            <v>CPS AGCOMP</v>
          </cell>
          <cell r="D1105">
            <v>7.2867521194444471</v>
          </cell>
          <cell r="E1105">
            <v>1049.2923052000003</v>
          </cell>
          <cell r="F1105">
            <v>1</v>
          </cell>
          <cell r="G1105">
            <v>38.51058369554876</v>
          </cell>
          <cell r="H1105">
            <v>38.51058369554876</v>
          </cell>
          <cell r="I1105">
            <v>43.318720000000006</v>
          </cell>
          <cell r="J1105">
            <v>5045.1404266134587</v>
          </cell>
          <cell r="K1105">
            <v>0</v>
          </cell>
          <cell r="L1105">
            <v>0</v>
          </cell>
          <cell r="M1105">
            <v>0</v>
          </cell>
          <cell r="N1105">
            <v>40408.85914049991</v>
          </cell>
          <cell r="O1105">
            <v>0</v>
          </cell>
          <cell r="P1105">
            <v>0</v>
          </cell>
        </row>
        <row r="1106">
          <cell r="A1106" t="str">
            <v>Varies</v>
          </cell>
          <cell r="B1106">
            <v>38231</v>
          </cell>
          <cell r="C1106" t="str">
            <v>CPS AGCOMP</v>
          </cell>
          <cell r="D1106">
            <v>6.6488952472222236</v>
          </cell>
          <cell r="E1106">
            <v>957.44091560000015</v>
          </cell>
          <cell r="F1106">
            <v>1</v>
          </cell>
          <cell r="G1106">
            <v>38.487888693596254</v>
          </cell>
          <cell r="H1106">
            <v>38.487888693596254</v>
          </cell>
          <cell r="I1106">
            <v>39.315519999999999</v>
          </cell>
          <cell r="J1106">
            <v>792.40807578242618</v>
          </cell>
          <cell r="K1106">
            <v>0</v>
          </cell>
          <cell r="L1106">
            <v>0</v>
          </cell>
          <cell r="M1106">
            <v>0</v>
          </cell>
          <cell r="N1106">
            <v>36849.879390307695</v>
          </cell>
          <cell r="O1106">
            <v>0</v>
          </cell>
          <cell r="P1106">
            <v>0</v>
          </cell>
        </row>
        <row r="1107">
          <cell r="A1107" t="str">
            <v>Varies</v>
          </cell>
          <cell r="B1107">
            <v>38261</v>
          </cell>
          <cell r="C1107" t="str">
            <v>CPS AGCOMP</v>
          </cell>
          <cell r="D1107">
            <v>6.0293338124999982</v>
          </cell>
          <cell r="E1107">
            <v>964.69340999999974</v>
          </cell>
          <cell r="F1107">
            <v>1</v>
          </cell>
          <cell r="G1107">
            <v>38.461859463737341</v>
          </cell>
          <cell r="H1107">
            <v>38.461859463737341</v>
          </cell>
          <cell r="I1107">
            <v>37.816159999999996</v>
          </cell>
          <cell r="J1107">
            <v>-622.90201750794961</v>
          </cell>
          <cell r="K1107">
            <v>0</v>
          </cell>
          <cell r="L1107">
            <v>0</v>
          </cell>
          <cell r="M1107">
            <v>0</v>
          </cell>
          <cell r="N1107">
            <v>37103.902361013534</v>
          </cell>
          <cell r="O1107">
            <v>0</v>
          </cell>
          <cell r="P1107">
            <v>0</v>
          </cell>
        </row>
        <row r="1108">
          <cell r="A1108" t="str">
            <v>Varies</v>
          </cell>
          <cell r="B1108">
            <v>38292</v>
          </cell>
          <cell r="C1108" t="str">
            <v>CPS AGCOMP</v>
          </cell>
          <cell r="D1108">
            <v>5.1644332465277785</v>
          </cell>
          <cell r="E1108">
            <v>743.6783875000001</v>
          </cell>
          <cell r="F1108">
            <v>1</v>
          </cell>
          <cell r="G1108">
            <v>38.363237146097426</v>
          </cell>
          <cell r="H1108">
            <v>38.363237146097426</v>
          </cell>
          <cell r="I1108">
            <v>37.864800000000002</v>
          </cell>
          <cell r="J1108">
            <v>-370.67693307983353</v>
          </cell>
          <cell r="K1108">
            <v>0</v>
          </cell>
          <cell r="L1108">
            <v>0</v>
          </cell>
          <cell r="M1108">
            <v>0</v>
          </cell>
          <cell r="N1108">
            <v>28529.910340089838</v>
          </cell>
          <cell r="O1108">
            <v>0</v>
          </cell>
          <cell r="P1108">
            <v>0</v>
          </cell>
        </row>
        <row r="1109">
          <cell r="A1109" t="str">
            <v>Varies</v>
          </cell>
          <cell r="B1109">
            <v>38322</v>
          </cell>
          <cell r="C1109" t="str">
            <v>CPS AGCOMP</v>
          </cell>
          <cell r="D1109">
            <v>2.8670628046875004</v>
          </cell>
          <cell r="E1109">
            <v>366.98403900000005</v>
          </cell>
          <cell r="F1109">
            <v>1</v>
          </cell>
          <cell r="G1109">
            <v>38.302517003490358</v>
          </cell>
          <cell r="H1109">
            <v>38.302517003490358</v>
          </cell>
          <cell r="I1109">
            <v>37.9176</v>
          </cell>
          <cell r="J1109">
            <v>-141.25839662066869</v>
          </cell>
          <cell r="K1109">
            <v>0</v>
          </cell>
          <cell r="L1109">
            <v>0</v>
          </cell>
          <cell r="M1109">
            <v>0</v>
          </cell>
          <cell r="N1109">
            <v>14056.412393807072</v>
          </cell>
          <cell r="O1109">
            <v>0</v>
          </cell>
          <cell r="P1109">
            <v>0</v>
          </cell>
        </row>
        <row r="1110">
          <cell r="A1110" t="str">
            <v>Varies</v>
          </cell>
          <cell r="B1110">
            <v>38353</v>
          </cell>
          <cell r="C1110" t="str">
            <v>CPS AGCOMP</v>
          </cell>
          <cell r="D1110">
            <v>0.76160533750000003</v>
          </cell>
          <cell r="E1110">
            <v>121.856854</v>
          </cell>
          <cell r="F1110">
            <v>1</v>
          </cell>
          <cell r="G1110">
            <v>42.491014419849861</v>
          </cell>
          <cell r="H1110">
            <v>42.491014419849861</v>
          </cell>
          <cell r="I1110">
            <v>39.348150000000004</v>
          </cell>
          <cell r="J1110">
            <v>-382.97957075143876</v>
          </cell>
          <cell r="K1110">
            <v>0</v>
          </cell>
          <cell r="L1110">
            <v>0</v>
          </cell>
          <cell r="M1110">
            <v>0</v>
          </cell>
          <cell r="N1110">
            <v>5177.8213404715389</v>
          </cell>
          <cell r="O1110">
            <v>0</v>
          </cell>
          <cell r="P1110">
            <v>0</v>
          </cell>
        </row>
        <row r="1111">
          <cell r="A1111" t="str">
            <v>Varies</v>
          </cell>
          <cell r="B1111">
            <v>38384</v>
          </cell>
          <cell r="C1111" t="str">
            <v>CPS AGCOMP</v>
          </cell>
          <cell r="D1111">
            <v>0.74439171874999999</v>
          </cell>
          <cell r="E1111">
            <v>95.282139999999998</v>
          </cell>
          <cell r="F1111">
            <v>1</v>
          </cell>
          <cell r="G1111">
            <v>42.473435401418186</v>
          </cell>
          <cell r="H1111">
            <v>42.473435401418186</v>
          </cell>
          <cell r="I1111">
            <v>39.057772511848341</v>
          </cell>
          <cell r="J1111">
            <v>-325.4516696367985</v>
          </cell>
          <cell r="K1111">
            <v>0</v>
          </cell>
          <cell r="L1111">
            <v>0</v>
          </cell>
          <cell r="M1111">
            <v>0</v>
          </cell>
          <cell r="N1111">
            <v>4046.9598181988836</v>
          </cell>
          <cell r="O1111">
            <v>0</v>
          </cell>
          <cell r="P1111">
            <v>0</v>
          </cell>
        </row>
        <row r="1112">
          <cell r="A1112" t="str">
            <v>Varies</v>
          </cell>
          <cell r="B1112">
            <v>38412</v>
          </cell>
          <cell r="C1112" t="str">
            <v>CPS AGCOMP</v>
          </cell>
          <cell r="D1112">
            <v>0.73702012187499988</v>
          </cell>
          <cell r="E1112">
            <v>94.338575599999984</v>
          </cell>
          <cell r="F1112">
            <v>1</v>
          </cell>
          <cell r="G1112">
            <v>42.461172712563915</v>
          </cell>
          <cell r="H1112">
            <v>42.461172712563915</v>
          </cell>
          <cell r="I1112">
            <v>37.830007766990292</v>
          </cell>
          <cell r="J1112">
            <v>-436.89750433406704</v>
          </cell>
          <cell r="K1112">
            <v>0</v>
          </cell>
          <cell r="L1112">
            <v>0</v>
          </cell>
          <cell r="M1112">
            <v>0</v>
          </cell>
          <cell r="N1112">
            <v>4005.7265520088672</v>
          </cell>
          <cell r="O1112">
            <v>0</v>
          </cell>
          <cell r="P1112">
            <v>0</v>
          </cell>
        </row>
        <row r="1113">
          <cell r="A1113" t="str">
            <v>Varies</v>
          </cell>
          <cell r="B1113">
            <v>38443</v>
          </cell>
          <cell r="C1113" t="str">
            <v>CPS AGCOMP</v>
          </cell>
          <cell r="D1113">
            <v>0.8034311666666667</v>
          </cell>
          <cell r="E1113">
            <v>115.69408800000001</v>
          </cell>
          <cell r="F1113">
            <v>1</v>
          </cell>
          <cell r="G1113">
            <v>42.438813691691223</v>
          </cell>
          <cell r="H1113">
            <v>42.438813691691223</v>
          </cell>
          <cell r="I1113">
            <v>37.847983301707785</v>
          </cell>
          <cell r="J1113">
            <v>-531.13193513181818</v>
          </cell>
          <cell r="K1113">
            <v>0</v>
          </cell>
          <cell r="L1113">
            <v>0</v>
          </cell>
          <cell r="M1113">
            <v>0</v>
          </cell>
          <cell r="N1113">
            <v>4909.9198458621295</v>
          </cell>
          <cell r="O1113">
            <v>0</v>
          </cell>
          <cell r="P1113">
            <v>0</v>
          </cell>
        </row>
        <row r="1114">
          <cell r="A1114" t="str">
            <v>Varies</v>
          </cell>
          <cell r="B1114">
            <v>38473</v>
          </cell>
          <cell r="C1114" t="str">
            <v>CPS AGCOMP</v>
          </cell>
          <cell r="D1114">
            <v>0.95072024999999982</v>
          </cell>
          <cell r="E1114">
            <v>152.11523999999997</v>
          </cell>
          <cell r="F1114">
            <v>1</v>
          </cell>
          <cell r="G1114">
            <v>42.435747819854555</v>
          </cell>
          <cell r="H1114">
            <v>42.435747819854555</v>
          </cell>
          <cell r="I1114">
            <v>39.45179228234776</v>
          </cell>
          <cell r="J1114">
            <v>-453.90511273717499</v>
          </cell>
          <cell r="K1114">
            <v>0</v>
          </cell>
          <cell r="L1114">
            <v>0</v>
          </cell>
          <cell r="M1114">
            <v>0</v>
          </cell>
          <cell r="N1114">
            <v>6455.1239641966513</v>
          </cell>
          <cell r="O1114">
            <v>0</v>
          </cell>
          <cell r="P1114">
            <v>0</v>
          </cell>
        </row>
        <row r="1115">
          <cell r="A1115" t="str">
            <v>Varies</v>
          </cell>
          <cell r="B1115">
            <v>38504</v>
          </cell>
          <cell r="C1115" t="str">
            <v>CPS AGCOMP</v>
          </cell>
          <cell r="D1115">
            <v>0.4420157281249999</v>
          </cell>
          <cell r="E1115">
            <v>56.578013199999987</v>
          </cell>
          <cell r="F1115">
            <v>1</v>
          </cell>
          <cell r="G1115">
            <v>43.197612963312586</v>
          </cell>
          <cell r="H1115">
            <v>43.197612963312586</v>
          </cell>
          <cell r="I1115">
            <v>40.744504660272867</v>
          </cell>
          <cell r="J1115">
            <v>-138.79199395041084</v>
          </cell>
          <cell r="K1115">
            <v>0</v>
          </cell>
          <cell r="L1115">
            <v>0</v>
          </cell>
          <cell r="M1115">
            <v>0</v>
          </cell>
          <cell r="N1115">
            <v>2444.0351164467902</v>
          </cell>
          <cell r="O1115">
            <v>0</v>
          </cell>
          <cell r="P1115">
            <v>0</v>
          </cell>
        </row>
        <row r="1116">
          <cell r="A1116" t="str">
            <v>Varies</v>
          </cell>
          <cell r="B1116">
            <v>38534</v>
          </cell>
          <cell r="C1116" t="str">
            <v>CPS AGCOMP</v>
          </cell>
          <cell r="D1116">
            <v>0.43557550568181824</v>
          </cell>
          <cell r="E1116">
            <v>76.661289000000011</v>
          </cell>
          <cell r="F1116">
            <v>1</v>
          </cell>
          <cell r="G1116">
            <v>43.192498383686235</v>
          </cell>
          <cell r="H1116">
            <v>43.192498383686235</v>
          </cell>
          <cell r="I1116">
            <v>35.580683030949842</v>
          </cell>
          <cell r="J1116">
            <v>-583.53157657076167</v>
          </cell>
          <cell r="K1116">
            <v>0</v>
          </cell>
          <cell r="L1116">
            <v>0</v>
          </cell>
          <cell r="M1116">
            <v>0</v>
          </cell>
          <cell r="N1116">
            <v>3311.1926012238036</v>
          </cell>
          <cell r="O1116">
            <v>0</v>
          </cell>
          <cell r="P1116">
            <v>0</v>
          </cell>
        </row>
        <row r="1117">
          <cell r="A1117" t="str">
            <v>Varies</v>
          </cell>
          <cell r="B1117">
            <v>38565</v>
          </cell>
          <cell r="C1117" t="str">
            <v>CPS AGCOMP</v>
          </cell>
          <cell r="D1117">
            <v>0.38846810625000011</v>
          </cell>
          <cell r="E1117">
            <v>49.723917600000014</v>
          </cell>
          <cell r="F1117">
            <v>1</v>
          </cell>
          <cell r="G1117">
            <v>43.186863662605653</v>
          </cell>
          <cell r="H1117">
            <v>43.186863662605653</v>
          </cell>
          <cell r="I1117">
            <v>32.612182741116754</v>
          </cell>
          <cell r="J1117">
            <v>-525.81456278640621</v>
          </cell>
          <cell r="K1117">
            <v>0</v>
          </cell>
          <cell r="L1117">
            <v>0</v>
          </cell>
          <cell r="M1117">
            <v>0</v>
          </cell>
          <cell r="N1117">
            <v>2147.4200501618384</v>
          </cell>
          <cell r="O1117">
            <v>0</v>
          </cell>
          <cell r="P1117">
            <v>0</v>
          </cell>
        </row>
        <row r="1118">
          <cell r="A1118" t="str">
            <v>Varies</v>
          </cell>
          <cell r="B1118">
            <v>38596</v>
          </cell>
          <cell r="C1118" t="str">
            <v>CPS AGCOMP</v>
          </cell>
          <cell r="D1118">
            <v>0.37950045277777766</v>
          </cell>
          <cell r="E1118">
            <v>54.648065199999984</v>
          </cell>
          <cell r="F1118">
            <v>1</v>
          </cell>
          <cell r="G1118">
            <v>43.183123255548416</v>
          </cell>
          <cell r="H1118">
            <v>43.183123255548416</v>
          </cell>
          <cell r="I1118">
            <v>23.371914893617017</v>
          </cell>
          <cell r="J1118">
            <v>-1082.6442062536121</v>
          </cell>
          <cell r="K1118">
            <v>0</v>
          </cell>
          <cell r="L1118">
            <v>0</v>
          </cell>
          <cell r="M1118">
            <v>0</v>
          </cell>
          <cell r="N1118">
            <v>2359.8741352088455</v>
          </cell>
          <cell r="O1118">
            <v>0</v>
          </cell>
          <cell r="P1118">
            <v>0</v>
          </cell>
        </row>
        <row r="1119">
          <cell r="A1119" t="str">
            <v>Varies</v>
          </cell>
          <cell r="B1119">
            <v>38626</v>
          </cell>
          <cell r="C1119" t="str">
            <v>CPS AGCOMP</v>
          </cell>
          <cell r="D1119">
            <v>0.35237378750000026</v>
          </cell>
          <cell r="E1119">
            <v>56.379806000000045</v>
          </cell>
          <cell r="F1119">
            <v>1</v>
          </cell>
          <cell r="G1119">
            <v>43.197763703748933</v>
          </cell>
          <cell r="H1119">
            <v>43.197763703748933</v>
          </cell>
          <cell r="I1119">
            <v>24.463991975927783</v>
          </cell>
          <cell r="J1119">
            <v>-1056.2064156628421</v>
          </cell>
          <cell r="K1119">
            <v>0</v>
          </cell>
          <cell r="L1119">
            <v>0</v>
          </cell>
          <cell r="M1119">
            <v>0</v>
          </cell>
          <cell r="N1119">
            <v>2435.4815372512085</v>
          </cell>
          <cell r="O1119">
            <v>0</v>
          </cell>
          <cell r="P1119">
            <v>0</v>
          </cell>
        </row>
        <row r="1120">
          <cell r="A1120" t="str">
            <v>Varies</v>
          </cell>
          <cell r="B1120">
            <v>38657</v>
          </cell>
          <cell r="C1120" t="str">
            <v>CPS AGCOMP</v>
          </cell>
          <cell r="D1120">
            <v>0.30427775694444448</v>
          </cell>
          <cell r="E1120">
            <v>43.815997000000003</v>
          </cell>
          <cell r="F1120">
            <v>1</v>
          </cell>
          <cell r="G1120">
            <v>43.202174554445477</v>
          </cell>
          <cell r="H1120">
            <v>43.202174554445477</v>
          </cell>
          <cell r="I1120">
            <v>28.162622950819671</v>
          </cell>
          <cell r="J1120">
            <v>-658.97294794581353</v>
          </cell>
          <cell r="K1120">
            <v>0</v>
          </cell>
          <cell r="L1120">
            <v>0</v>
          </cell>
          <cell r="M1120">
            <v>0</v>
          </cell>
          <cell r="N1120">
            <v>1892.9463506710595</v>
          </cell>
          <cell r="O1120">
            <v>0</v>
          </cell>
          <cell r="P1120">
            <v>0</v>
          </cell>
        </row>
        <row r="1121">
          <cell r="A1121" t="str">
            <v>Varies</v>
          </cell>
          <cell r="B1121">
            <v>38687</v>
          </cell>
          <cell r="C1121" t="str">
            <v>CPS AGCOMP</v>
          </cell>
          <cell r="D1121">
            <v>0</v>
          </cell>
          <cell r="E1121">
            <v>0</v>
          </cell>
          <cell r="F1121">
            <v>1</v>
          </cell>
          <cell r="G1121">
            <v>40.358866409989119</v>
          </cell>
          <cell r="H1121">
            <v>40.358866409989119</v>
          </cell>
          <cell r="I1121">
            <v>29.039506172839502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A1122" t="str">
            <v>Varies</v>
          </cell>
          <cell r="B1122">
            <v>38718</v>
          </cell>
          <cell r="C1122" t="str">
            <v>CPS AGCOMP</v>
          </cell>
          <cell r="D1122">
            <v>0</v>
          </cell>
          <cell r="E1122">
            <v>0</v>
          </cell>
          <cell r="F1122">
            <v>1</v>
          </cell>
          <cell r="G1122">
            <v>40.358866409989119</v>
          </cell>
          <cell r="H1122">
            <v>40.358866409989119</v>
          </cell>
          <cell r="I1122">
            <v>28.71022727272727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A1123" t="str">
            <v>Varies</v>
          </cell>
          <cell r="B1123">
            <v>38749</v>
          </cell>
          <cell r="C1123" t="str">
            <v>CPS AGCOMP</v>
          </cell>
          <cell r="D1123">
            <v>0</v>
          </cell>
          <cell r="E1123">
            <v>0</v>
          </cell>
          <cell r="F1123">
            <v>1</v>
          </cell>
          <cell r="G1123">
            <v>40.358866409989119</v>
          </cell>
          <cell r="H1123">
            <v>40.358866409989119</v>
          </cell>
          <cell r="I1123">
            <v>28.538388625592411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A1124" t="str">
            <v>Varies</v>
          </cell>
          <cell r="B1124">
            <v>38777</v>
          </cell>
          <cell r="C1124" t="str">
            <v>CPS AGCOMP</v>
          </cell>
          <cell r="D1124">
            <v>0</v>
          </cell>
          <cell r="E1124">
            <v>0</v>
          </cell>
          <cell r="F1124">
            <v>1</v>
          </cell>
          <cell r="G1124">
            <v>40.358866409989119</v>
          </cell>
          <cell r="H1124">
            <v>40.358866409989119</v>
          </cell>
          <cell r="I1124">
            <v>27.913300970873784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A1125" t="str">
            <v>Varies</v>
          </cell>
          <cell r="B1125">
            <v>38808</v>
          </cell>
          <cell r="C1125" t="str">
            <v>CPS AGCOMP</v>
          </cell>
          <cell r="D1125">
            <v>0</v>
          </cell>
          <cell r="E1125">
            <v>0</v>
          </cell>
          <cell r="F1125">
            <v>1</v>
          </cell>
          <cell r="G1125">
            <v>40.358866409989119</v>
          </cell>
          <cell r="H1125">
            <v>40.358866409989119</v>
          </cell>
          <cell r="I1125">
            <v>28.442652329749105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A1126" t="str">
            <v>Varies</v>
          </cell>
          <cell r="B1126">
            <v>38838</v>
          </cell>
          <cell r="C1126" t="str">
            <v>CPS AGCOMP</v>
          </cell>
          <cell r="D1126">
            <v>0</v>
          </cell>
          <cell r="E1126">
            <v>0</v>
          </cell>
          <cell r="F1126">
            <v>1</v>
          </cell>
          <cell r="G1126">
            <v>40.358866409989119</v>
          </cell>
          <cell r="H1126">
            <v>40.358866409989119</v>
          </cell>
          <cell r="I1126">
            <v>30.035371763172524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A1127" t="str">
            <v>Varies</v>
          </cell>
          <cell r="B1127">
            <v>38869</v>
          </cell>
          <cell r="C1127" t="str">
            <v>CPS AGCOMP</v>
          </cell>
          <cell r="D1127">
            <v>0</v>
          </cell>
          <cell r="E1127">
            <v>0</v>
          </cell>
          <cell r="F1127">
            <v>1</v>
          </cell>
          <cell r="G1127">
            <v>40.358866409989119</v>
          </cell>
          <cell r="H1127">
            <v>40.358866409989119</v>
          </cell>
          <cell r="I1127">
            <v>32.001272727272728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A1128" t="str">
            <v>Varies</v>
          </cell>
          <cell r="B1128">
            <v>38899</v>
          </cell>
          <cell r="C1128" t="str">
            <v>CPS AGCOMP</v>
          </cell>
          <cell r="D1128">
            <v>0</v>
          </cell>
          <cell r="E1128">
            <v>0</v>
          </cell>
          <cell r="F1128">
            <v>1</v>
          </cell>
          <cell r="G1128">
            <v>40.358866409989119</v>
          </cell>
          <cell r="H1128">
            <v>40.358866409989119</v>
          </cell>
          <cell r="I1128">
            <v>35.276840981856992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A1129" t="str">
            <v>Varies</v>
          </cell>
          <cell r="B1129">
            <v>38930</v>
          </cell>
          <cell r="C1129" t="str">
            <v>CPS AGCOMP</v>
          </cell>
          <cell r="D1129">
            <v>0</v>
          </cell>
          <cell r="E1129">
            <v>0</v>
          </cell>
          <cell r="F1129">
            <v>1</v>
          </cell>
          <cell r="G1129">
            <v>40.358866409989119</v>
          </cell>
          <cell r="H1129">
            <v>40.358866409989119</v>
          </cell>
          <cell r="I1129">
            <v>32.292385786802029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A1130" t="str">
            <v>Varies</v>
          </cell>
          <cell r="B1130">
            <v>38961</v>
          </cell>
          <cell r="C1130" t="str">
            <v>CPS AGCOMP</v>
          </cell>
          <cell r="D1130">
            <v>0</v>
          </cell>
          <cell r="E1130">
            <v>0</v>
          </cell>
          <cell r="F1130">
            <v>1</v>
          </cell>
          <cell r="G1130">
            <v>40.358866409989119</v>
          </cell>
          <cell r="H1130">
            <v>40.358866409989119</v>
          </cell>
          <cell r="I1130">
            <v>23.203404255319143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A1131" t="str">
            <v>Varies</v>
          </cell>
          <cell r="B1131">
            <v>38991</v>
          </cell>
          <cell r="C1131" t="str">
            <v>CPS AGCOMP</v>
          </cell>
          <cell r="D1131">
            <v>0</v>
          </cell>
          <cell r="E1131">
            <v>0</v>
          </cell>
          <cell r="F1131">
            <v>1</v>
          </cell>
          <cell r="G1131">
            <v>40.358866409989119</v>
          </cell>
          <cell r="H1131">
            <v>40.358866409989119</v>
          </cell>
          <cell r="I1131">
            <v>24.394884653961888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A1132" t="str">
            <v>Varies</v>
          </cell>
          <cell r="B1132">
            <v>39022</v>
          </cell>
          <cell r="C1132" t="str">
            <v>CPS AGCOMP</v>
          </cell>
          <cell r="D1132">
            <v>0</v>
          </cell>
          <cell r="E1132">
            <v>0</v>
          </cell>
          <cell r="F1132">
            <v>1</v>
          </cell>
          <cell r="G1132">
            <v>40.358866409989119</v>
          </cell>
          <cell r="H1132">
            <v>40.358866409989119</v>
          </cell>
          <cell r="I1132">
            <v>28.150819672131142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A1133" t="str">
            <v>Varies</v>
          </cell>
          <cell r="B1133">
            <v>39052</v>
          </cell>
          <cell r="C1133" t="str">
            <v>CPS AGCOMP</v>
          </cell>
          <cell r="D1133">
            <v>0</v>
          </cell>
          <cell r="E1133">
            <v>0</v>
          </cell>
          <cell r="F1133">
            <v>1</v>
          </cell>
          <cell r="G1133">
            <v>40.358866409989119</v>
          </cell>
          <cell r="H1133">
            <v>40.358866409989119</v>
          </cell>
          <cell r="I1133">
            <v>28.969135802469136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A1134">
            <v>36526</v>
          </cell>
          <cell r="B1134">
            <v>37895</v>
          </cell>
          <cell r="C1134" t="str">
            <v>CPS XV</v>
          </cell>
          <cell r="D1134">
            <v>2.7264284531250014</v>
          </cell>
          <cell r="E1134">
            <v>348.98284200000018</v>
          </cell>
          <cell r="F1134">
            <v>1</v>
          </cell>
          <cell r="G1134">
            <v>32.65</v>
          </cell>
          <cell r="H1134">
            <v>32.65</v>
          </cell>
          <cell r="I1134">
            <v>33.549999999999997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11394.289791300005</v>
          </cell>
          <cell r="O1134">
            <v>0</v>
          </cell>
          <cell r="P1134">
            <v>0</v>
          </cell>
        </row>
        <row r="1135">
          <cell r="A1135">
            <v>36526</v>
          </cell>
          <cell r="B1135">
            <v>37926</v>
          </cell>
          <cell r="C1135" t="str">
            <v>CPS XV</v>
          </cell>
          <cell r="D1135">
            <v>2.5072550227272723</v>
          </cell>
          <cell r="E1135">
            <v>441.27688399999994</v>
          </cell>
          <cell r="F1135">
            <v>1</v>
          </cell>
          <cell r="G1135">
            <v>32.65</v>
          </cell>
          <cell r="H1135">
            <v>32.65</v>
          </cell>
          <cell r="I1135">
            <v>34.514000000000003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14407.690262599997</v>
          </cell>
          <cell r="O1135">
            <v>0</v>
          </cell>
          <cell r="P1135">
            <v>0</v>
          </cell>
        </row>
        <row r="1136">
          <cell r="A1136">
            <v>36526</v>
          </cell>
          <cell r="B1136">
            <v>37956</v>
          </cell>
          <cell r="C1136" t="str">
            <v>CPS XV</v>
          </cell>
          <cell r="D1136">
            <v>2.2314185208333339</v>
          </cell>
          <cell r="E1136">
            <v>321.32426700000008</v>
          </cell>
          <cell r="F1136">
            <v>1</v>
          </cell>
          <cell r="G1136">
            <v>32.65</v>
          </cell>
          <cell r="H1136">
            <v>32.65</v>
          </cell>
          <cell r="I1136">
            <v>35.355200000000004</v>
          </cell>
          <cell r="J1136">
            <v>869.24640708840184</v>
          </cell>
          <cell r="K1136">
            <v>0</v>
          </cell>
          <cell r="L1136">
            <v>0</v>
          </cell>
          <cell r="M1136">
            <v>0</v>
          </cell>
          <cell r="N1136">
            <v>10491.237317550002</v>
          </cell>
          <cell r="O1136">
            <v>0</v>
          </cell>
          <cell r="P1136">
            <v>0</v>
          </cell>
        </row>
        <row r="1137">
          <cell r="A1137">
            <v>36526</v>
          </cell>
          <cell r="B1137">
            <v>37987</v>
          </cell>
          <cell r="C1137" t="str">
            <v>CPS XV</v>
          </cell>
          <cell r="D1137">
            <v>2.4888775250000008</v>
          </cell>
          <cell r="E1137">
            <v>398.22040400000014</v>
          </cell>
          <cell r="F1137">
            <v>1</v>
          </cell>
          <cell r="G1137">
            <v>32.65</v>
          </cell>
          <cell r="H1137">
            <v>32.65</v>
          </cell>
          <cell r="I1137">
            <v>39.539600000000007</v>
          </cell>
          <cell r="J1137">
            <v>2743.5792953984046</v>
          </cell>
          <cell r="K1137">
            <v>0</v>
          </cell>
          <cell r="L1137">
            <v>0</v>
          </cell>
          <cell r="M1137">
            <v>0</v>
          </cell>
          <cell r="N1137">
            <v>13001.896190600004</v>
          </cell>
          <cell r="O1137">
            <v>0</v>
          </cell>
          <cell r="P1137">
            <v>0</v>
          </cell>
        </row>
        <row r="1138">
          <cell r="A1138">
            <v>36526</v>
          </cell>
          <cell r="B1138">
            <v>38018</v>
          </cell>
          <cell r="C1138" t="str">
            <v>CPS XV</v>
          </cell>
          <cell r="D1138">
            <v>2.4842711111111098</v>
          </cell>
          <cell r="E1138">
            <v>357.7350399999998</v>
          </cell>
          <cell r="F1138">
            <v>1</v>
          </cell>
          <cell r="G1138">
            <v>32.65</v>
          </cell>
          <cell r="H1138">
            <v>32.65</v>
          </cell>
          <cell r="I1138">
            <v>39.538000000000004</v>
          </cell>
          <cell r="J1138">
            <v>2464.0789555200004</v>
          </cell>
          <cell r="K1138">
            <v>0</v>
          </cell>
          <cell r="L1138">
            <v>0</v>
          </cell>
          <cell r="M1138">
            <v>0</v>
          </cell>
          <cell r="N1138">
            <v>11680.049055999993</v>
          </cell>
          <cell r="O1138">
            <v>0</v>
          </cell>
          <cell r="P1138">
            <v>0</v>
          </cell>
        </row>
        <row r="1139">
          <cell r="A1139">
            <v>36526</v>
          </cell>
          <cell r="B1139">
            <v>38047</v>
          </cell>
          <cell r="C1139" t="str">
            <v>CPS XV</v>
          </cell>
          <cell r="D1139">
            <v>2.3550753593750007</v>
          </cell>
          <cell r="E1139">
            <v>301.44964600000009</v>
          </cell>
          <cell r="F1139">
            <v>1</v>
          </cell>
          <cell r="G1139">
            <v>32.65</v>
          </cell>
          <cell r="H1139">
            <v>32.65</v>
          </cell>
          <cell r="I1139">
            <v>38.448</v>
          </cell>
          <cell r="J1139">
            <v>1747.8050475080011</v>
          </cell>
          <cell r="K1139">
            <v>0</v>
          </cell>
          <cell r="L1139">
            <v>0</v>
          </cell>
          <cell r="M1139">
            <v>0</v>
          </cell>
          <cell r="N1139">
            <v>9842.3309419000016</v>
          </cell>
          <cell r="O1139">
            <v>0</v>
          </cell>
          <cell r="P1139">
            <v>0</v>
          </cell>
        </row>
        <row r="1140">
          <cell r="A1140">
            <v>36526</v>
          </cell>
          <cell r="B1140">
            <v>38078</v>
          </cell>
          <cell r="C1140" t="str">
            <v>CPS XV</v>
          </cell>
          <cell r="D1140">
            <v>2.3680623984374995</v>
          </cell>
          <cell r="E1140">
            <v>303.11198699999994</v>
          </cell>
          <cell r="F1140">
            <v>1</v>
          </cell>
          <cell r="G1140">
            <v>32.65</v>
          </cell>
          <cell r="H1140">
            <v>32.65</v>
          </cell>
          <cell r="I1140">
            <v>38.317760000000007</v>
          </cell>
          <cell r="J1140">
            <v>1717.9659954391223</v>
          </cell>
          <cell r="K1140">
            <v>0</v>
          </cell>
          <cell r="L1140">
            <v>0</v>
          </cell>
          <cell r="M1140">
            <v>0</v>
          </cell>
          <cell r="N1140">
            <v>9896.6063755499981</v>
          </cell>
          <cell r="O1140">
            <v>0</v>
          </cell>
          <cell r="P1140">
            <v>0</v>
          </cell>
        </row>
        <row r="1141">
          <cell r="A1141">
            <v>36526</v>
          </cell>
          <cell r="B1141">
            <v>38108</v>
          </cell>
          <cell r="C1141" t="str">
            <v>CPS XV</v>
          </cell>
          <cell r="D1141">
            <v>2.5795195625000003</v>
          </cell>
          <cell r="E1141">
            <v>453.99544300000002</v>
          </cell>
          <cell r="F1141">
            <v>1</v>
          </cell>
          <cell r="G1141">
            <v>32.65</v>
          </cell>
          <cell r="H1141">
            <v>32.65</v>
          </cell>
          <cell r="I1141">
            <v>40.676760000000009</v>
          </cell>
          <cell r="J1141">
            <v>3644.1124620546848</v>
          </cell>
          <cell r="K1141">
            <v>0</v>
          </cell>
          <cell r="L1141">
            <v>0</v>
          </cell>
          <cell r="M1141">
            <v>0</v>
          </cell>
          <cell r="N1141">
            <v>14822.95121395</v>
          </cell>
          <cell r="O1141">
            <v>0</v>
          </cell>
          <cell r="P1141">
            <v>0</v>
          </cell>
        </row>
        <row r="1142">
          <cell r="A1142">
            <v>36526</v>
          </cell>
          <cell r="B1142">
            <v>38139</v>
          </cell>
          <cell r="C1142" t="str">
            <v>CPS XV</v>
          </cell>
          <cell r="D1142">
            <v>2.9263161875000003</v>
          </cell>
          <cell r="E1142">
            <v>374.56847200000004</v>
          </cell>
          <cell r="F1142">
            <v>1</v>
          </cell>
          <cell r="G1142">
            <v>32.65</v>
          </cell>
          <cell r="H1142">
            <v>32.65</v>
          </cell>
          <cell r="I1142">
            <v>40.682519999999997</v>
          </cell>
          <cell r="J1142">
            <v>3008.7287427094398</v>
          </cell>
          <cell r="K1142">
            <v>0</v>
          </cell>
          <cell r="L1142">
            <v>0</v>
          </cell>
          <cell r="M1142">
            <v>0</v>
          </cell>
          <cell r="N1142">
            <v>12229.660610800001</v>
          </cell>
          <cell r="O1142">
            <v>0</v>
          </cell>
          <cell r="P1142">
            <v>0</v>
          </cell>
        </row>
        <row r="1143">
          <cell r="A1143">
            <v>36526</v>
          </cell>
          <cell r="B1143">
            <v>38169</v>
          </cell>
          <cell r="C1143" t="str">
            <v>CPS XV</v>
          </cell>
          <cell r="D1143">
            <v>2.8043458250000013</v>
          </cell>
          <cell r="E1143">
            <v>448.69533200000023</v>
          </cell>
          <cell r="F1143">
            <v>1</v>
          </cell>
          <cell r="G1143">
            <v>32.65</v>
          </cell>
          <cell r="H1143">
            <v>32.65</v>
          </cell>
          <cell r="I1143">
            <v>43.313279999999999</v>
          </cell>
          <cell r="J1143">
            <v>4784.5639598089629</v>
          </cell>
          <cell r="K1143">
            <v>0</v>
          </cell>
          <cell r="L1143">
            <v>0</v>
          </cell>
          <cell r="M1143">
            <v>0</v>
          </cell>
          <cell r="N1143">
            <v>14649.902589800007</v>
          </cell>
          <cell r="O1143">
            <v>0</v>
          </cell>
          <cell r="P1143">
            <v>0</v>
          </cell>
        </row>
        <row r="1144">
          <cell r="A1144">
            <v>36526</v>
          </cell>
          <cell r="B1144">
            <v>38200</v>
          </cell>
          <cell r="C1144" t="str">
            <v>CPS XV</v>
          </cell>
          <cell r="D1144">
            <v>2.8872075555555572</v>
          </cell>
          <cell r="E1144">
            <v>415.75788800000021</v>
          </cell>
          <cell r="F1144">
            <v>1</v>
          </cell>
          <cell r="G1144">
            <v>32.65</v>
          </cell>
          <cell r="H1144">
            <v>32.65</v>
          </cell>
          <cell r="I1144">
            <v>43.318720000000006</v>
          </cell>
          <cell r="J1144">
            <v>4435.6044948633653</v>
          </cell>
          <cell r="K1144">
            <v>0</v>
          </cell>
          <cell r="L1144">
            <v>0</v>
          </cell>
          <cell r="M1144">
            <v>0</v>
          </cell>
          <cell r="N1144">
            <v>13574.495043200006</v>
          </cell>
          <cell r="O1144">
            <v>0</v>
          </cell>
          <cell r="P1144">
            <v>0</v>
          </cell>
        </row>
        <row r="1145">
          <cell r="A1145">
            <v>36526</v>
          </cell>
          <cell r="B1145">
            <v>38231</v>
          </cell>
          <cell r="C1145" t="str">
            <v>CPS XV</v>
          </cell>
          <cell r="D1145">
            <v>3.0859978750000012</v>
          </cell>
          <cell r="E1145">
            <v>444.38369400000016</v>
          </cell>
          <cell r="F1145">
            <v>1</v>
          </cell>
          <cell r="G1145">
            <v>32.65</v>
          </cell>
          <cell r="H1145">
            <v>32.65</v>
          </cell>
          <cell r="I1145">
            <v>39.315519999999999</v>
          </cell>
          <cell r="J1145">
            <v>2962.0484000308816</v>
          </cell>
          <cell r="K1145">
            <v>0</v>
          </cell>
          <cell r="L1145">
            <v>0</v>
          </cell>
          <cell r="M1145">
            <v>0</v>
          </cell>
          <cell r="N1145">
            <v>14509.127609100005</v>
          </cell>
          <cell r="O1145">
            <v>0</v>
          </cell>
          <cell r="P1145">
            <v>0</v>
          </cell>
        </row>
        <row r="1146">
          <cell r="A1146">
            <v>36526</v>
          </cell>
          <cell r="B1146">
            <v>38261</v>
          </cell>
          <cell r="C1146" t="str">
            <v>CPS XV</v>
          </cell>
          <cell r="D1146">
            <v>2.7664308750000006</v>
          </cell>
          <cell r="E1146">
            <v>442.62894000000011</v>
          </cell>
          <cell r="F1146">
            <v>1</v>
          </cell>
          <cell r="G1146">
            <v>32.65</v>
          </cell>
          <cell r="H1146">
            <v>32.65</v>
          </cell>
          <cell r="I1146">
            <v>37.816159999999996</v>
          </cell>
          <cell r="J1146">
            <v>2286.6919246703997</v>
          </cell>
          <cell r="K1146">
            <v>0</v>
          </cell>
          <cell r="L1146">
            <v>0</v>
          </cell>
          <cell r="M1146">
            <v>0</v>
          </cell>
          <cell r="N1146">
            <v>14451.834891000002</v>
          </cell>
          <cell r="O1146">
            <v>0</v>
          </cell>
          <cell r="P1146">
            <v>0</v>
          </cell>
        </row>
        <row r="1147">
          <cell r="A1147">
            <v>36526</v>
          </cell>
          <cell r="B1147">
            <v>38292</v>
          </cell>
          <cell r="C1147" t="str">
            <v>CPS XV</v>
          </cell>
          <cell r="D1147">
            <v>2.4730455208333342</v>
          </cell>
          <cell r="E1147">
            <v>356.11855500000013</v>
          </cell>
          <cell r="F1147">
            <v>1</v>
          </cell>
          <cell r="G1147">
            <v>32.65</v>
          </cell>
          <cell r="H1147">
            <v>32.65</v>
          </cell>
          <cell r="I1147">
            <v>37.864800000000002</v>
          </cell>
          <cell r="J1147">
            <v>1857.087040614002</v>
          </cell>
          <cell r="K1147">
            <v>0</v>
          </cell>
          <cell r="L1147">
            <v>0</v>
          </cell>
          <cell r="M1147">
            <v>0</v>
          </cell>
          <cell r="N1147">
            <v>11627.270820750004</v>
          </cell>
          <cell r="O1147">
            <v>0</v>
          </cell>
          <cell r="P1147">
            <v>0</v>
          </cell>
        </row>
        <row r="1148">
          <cell r="A1148">
            <v>36526</v>
          </cell>
          <cell r="B1148">
            <v>38322</v>
          </cell>
          <cell r="C1148" t="str">
            <v>CPS XV</v>
          </cell>
          <cell r="D1148">
            <v>2.2711833906249996</v>
          </cell>
          <cell r="E1148">
            <v>290.71147399999995</v>
          </cell>
          <cell r="F1148">
            <v>1</v>
          </cell>
          <cell r="G1148">
            <v>32.65</v>
          </cell>
          <cell r="H1148">
            <v>32.65</v>
          </cell>
          <cell r="I1148">
            <v>37.9176</v>
          </cell>
          <cell r="J1148">
            <v>1531.3517604424003</v>
          </cell>
          <cell r="K1148">
            <v>0</v>
          </cell>
          <cell r="L1148">
            <v>0</v>
          </cell>
          <cell r="M1148">
            <v>0</v>
          </cell>
          <cell r="N1148">
            <v>9491.7296260999974</v>
          </cell>
          <cell r="O1148">
            <v>0</v>
          </cell>
          <cell r="P1148">
            <v>0</v>
          </cell>
        </row>
        <row r="1149">
          <cell r="A1149">
            <v>36526</v>
          </cell>
          <cell r="B1149">
            <v>37895</v>
          </cell>
          <cell r="C1149" t="str">
            <v>CPS. XVIII</v>
          </cell>
          <cell r="D1149">
            <v>1.0258242390625003</v>
          </cell>
          <cell r="E1149">
            <v>131.30550260000004</v>
          </cell>
          <cell r="F1149">
            <v>1</v>
          </cell>
          <cell r="G1149">
            <v>41.9</v>
          </cell>
          <cell r="H1149">
            <v>41.9</v>
          </cell>
          <cell r="I1149">
            <v>33.549999999999997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5501.7005589400014</v>
          </cell>
          <cell r="O1149">
            <v>0</v>
          </cell>
          <cell r="P1149">
            <v>0</v>
          </cell>
        </row>
        <row r="1150">
          <cell r="A1150">
            <v>36526</v>
          </cell>
          <cell r="B1150">
            <v>37926</v>
          </cell>
          <cell r="C1150" t="str">
            <v>CPS. XVIII</v>
          </cell>
          <cell r="D1150">
            <v>0.89256052045454548</v>
          </cell>
          <cell r="E1150">
            <v>157.0906516</v>
          </cell>
          <cell r="F1150">
            <v>1</v>
          </cell>
          <cell r="G1150">
            <v>41.9</v>
          </cell>
          <cell r="H1150">
            <v>41.9</v>
          </cell>
          <cell r="I1150">
            <v>34.514000000000003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6582.0983020399999</v>
          </cell>
          <cell r="O1150">
            <v>0</v>
          </cell>
          <cell r="P1150">
            <v>0</v>
          </cell>
        </row>
        <row r="1151">
          <cell r="A1151">
            <v>36526</v>
          </cell>
          <cell r="B1151">
            <v>37956</v>
          </cell>
          <cell r="C1151" t="str">
            <v>CPS. XVIII</v>
          </cell>
          <cell r="D1151">
            <v>0.82944644999999928</v>
          </cell>
          <cell r="E1151">
            <v>119.44028879999989</v>
          </cell>
          <cell r="F1151">
            <v>1</v>
          </cell>
          <cell r="G1151">
            <v>41.9</v>
          </cell>
          <cell r="H1151">
            <v>41.9</v>
          </cell>
          <cell r="I1151">
            <v>35.355200000000004</v>
          </cell>
          <cell r="J1151">
            <v>-781.71280213823866</v>
          </cell>
          <cell r="K1151">
            <v>0</v>
          </cell>
          <cell r="L1151">
            <v>0</v>
          </cell>
          <cell r="M1151">
            <v>0</v>
          </cell>
          <cell r="N1151">
            <v>5004.5481007199951</v>
          </cell>
          <cell r="O1151">
            <v>0</v>
          </cell>
          <cell r="P1151">
            <v>0</v>
          </cell>
        </row>
        <row r="1152">
          <cell r="A1152">
            <v>36526</v>
          </cell>
          <cell r="B1152">
            <v>37987</v>
          </cell>
          <cell r="C1152" t="str">
            <v>CPS. XVIII</v>
          </cell>
          <cell r="D1152">
            <v>0.75360521437500005</v>
          </cell>
          <cell r="E1152">
            <v>120.5768343</v>
          </cell>
          <cell r="F1152">
            <v>1</v>
          </cell>
          <cell r="G1152">
            <v>41.9</v>
          </cell>
          <cell r="H1152">
            <v>41.9</v>
          </cell>
          <cell r="I1152">
            <v>39.539600000000007</v>
          </cell>
          <cell r="J1152">
            <v>-284.60955968171896</v>
          </cell>
          <cell r="K1152">
            <v>0</v>
          </cell>
          <cell r="L1152">
            <v>0</v>
          </cell>
          <cell r="M1152">
            <v>0</v>
          </cell>
          <cell r="N1152">
            <v>5052.1693571699998</v>
          </cell>
          <cell r="O1152">
            <v>0</v>
          </cell>
          <cell r="P1152">
            <v>0</v>
          </cell>
        </row>
        <row r="1153">
          <cell r="A1153">
            <v>36526</v>
          </cell>
          <cell r="B1153">
            <v>38018</v>
          </cell>
          <cell r="C1153" t="str">
            <v>CPS. XVIII</v>
          </cell>
          <cell r="D1153">
            <v>0.87616177222222169</v>
          </cell>
          <cell r="E1153">
            <v>126.16729519999993</v>
          </cell>
          <cell r="F1153">
            <v>1</v>
          </cell>
          <cell r="G1153">
            <v>41.9</v>
          </cell>
          <cell r="H1153">
            <v>41.9</v>
          </cell>
          <cell r="I1153">
            <v>39.538000000000004</v>
          </cell>
          <cell r="J1153">
            <v>-298.00715126239919</v>
          </cell>
          <cell r="K1153">
            <v>0</v>
          </cell>
          <cell r="L1153">
            <v>0</v>
          </cell>
          <cell r="M1153">
            <v>0</v>
          </cell>
          <cell r="N1153">
            <v>5286.4096688799964</v>
          </cell>
          <cell r="O1153">
            <v>0</v>
          </cell>
          <cell r="P1153">
            <v>0</v>
          </cell>
        </row>
        <row r="1154">
          <cell r="A1154">
            <v>36526</v>
          </cell>
          <cell r="B1154">
            <v>38047</v>
          </cell>
          <cell r="C1154" t="str">
            <v>CPS. XVIII</v>
          </cell>
          <cell r="D1154">
            <v>0.77279091406250022</v>
          </cell>
          <cell r="E1154">
            <v>98.917237000000029</v>
          </cell>
          <cell r="F1154">
            <v>1</v>
          </cell>
          <cell r="G1154">
            <v>41.9</v>
          </cell>
          <cell r="H1154">
            <v>41.9</v>
          </cell>
          <cell r="I1154">
            <v>38.448</v>
          </cell>
          <cell r="J1154">
            <v>-341.4623021239999</v>
          </cell>
          <cell r="K1154">
            <v>0</v>
          </cell>
          <cell r="L1154">
            <v>0</v>
          </cell>
          <cell r="M1154">
            <v>0</v>
          </cell>
          <cell r="N1154">
            <v>4144.6322303000006</v>
          </cell>
          <cell r="O1154">
            <v>0</v>
          </cell>
          <cell r="P1154">
            <v>0</v>
          </cell>
        </row>
        <row r="1155">
          <cell r="A1155">
            <v>36526</v>
          </cell>
          <cell r="B1155">
            <v>38078</v>
          </cell>
          <cell r="C1155" t="str">
            <v>CPS. XVIII</v>
          </cell>
          <cell r="D1155">
            <v>0.78628218984374987</v>
          </cell>
          <cell r="E1155">
            <v>100.64412029999998</v>
          </cell>
          <cell r="F1155">
            <v>1</v>
          </cell>
          <cell r="G1155">
            <v>41.9</v>
          </cell>
          <cell r="H1155">
            <v>41.9</v>
          </cell>
          <cell r="I1155">
            <v>38.317760000000007</v>
          </cell>
          <cell r="J1155">
            <v>-360.53139350347112</v>
          </cell>
          <cell r="K1155">
            <v>0</v>
          </cell>
          <cell r="L1155">
            <v>0</v>
          </cell>
          <cell r="M1155">
            <v>0</v>
          </cell>
          <cell r="N1155">
            <v>4216.988640569999</v>
          </cell>
          <cell r="O1155">
            <v>0</v>
          </cell>
          <cell r="P1155">
            <v>0</v>
          </cell>
        </row>
        <row r="1156">
          <cell r="A1156">
            <v>36526</v>
          </cell>
          <cell r="B1156">
            <v>37895</v>
          </cell>
          <cell r="C1156" t="str">
            <v>CPS II</v>
          </cell>
          <cell r="D1156">
            <v>1.9129140625000002E-2</v>
          </cell>
          <cell r="E1156">
            <v>2.4485300000000003</v>
          </cell>
          <cell r="F1156">
            <v>1</v>
          </cell>
          <cell r="G1156">
            <v>32.6</v>
          </cell>
          <cell r="H1156">
            <v>32.6</v>
          </cell>
          <cell r="I1156">
            <v>33.549999999999997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79.822078000000019</v>
          </cell>
          <cell r="O1156">
            <v>0</v>
          </cell>
          <cell r="P1156">
            <v>0</v>
          </cell>
        </row>
        <row r="1157">
          <cell r="A1157">
            <v>36526</v>
          </cell>
          <cell r="B1157">
            <v>37926</v>
          </cell>
          <cell r="C1157" t="str">
            <v>CPS II</v>
          </cell>
          <cell r="D1157">
            <v>2.1247112499999995E-2</v>
          </cell>
          <cell r="E1157">
            <v>3.7394917999999993</v>
          </cell>
          <cell r="F1157">
            <v>1</v>
          </cell>
          <cell r="G1157">
            <v>32.6</v>
          </cell>
          <cell r="H1157">
            <v>32.6</v>
          </cell>
          <cell r="I1157">
            <v>34.514000000000003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121.90743267999999</v>
          </cell>
          <cell r="O1157">
            <v>0</v>
          </cell>
          <cell r="P1157">
            <v>0</v>
          </cell>
        </row>
        <row r="1158">
          <cell r="A1158">
            <v>36526</v>
          </cell>
          <cell r="B1158">
            <v>37956</v>
          </cell>
          <cell r="C1158" t="str">
            <v>CPS II</v>
          </cell>
          <cell r="D1158">
            <v>2.4926183333333327E-2</v>
          </cell>
          <cell r="E1158">
            <v>3.5893703999999991</v>
          </cell>
          <cell r="F1158">
            <v>1</v>
          </cell>
          <cell r="G1158">
            <v>32.6</v>
          </cell>
          <cell r="H1158">
            <v>32.6</v>
          </cell>
          <cell r="I1158">
            <v>35.355200000000004</v>
          </cell>
          <cell r="J1158">
            <v>9.8894333260800042</v>
          </cell>
          <cell r="K1158">
            <v>0</v>
          </cell>
          <cell r="L1158">
            <v>0</v>
          </cell>
          <cell r="M1158">
            <v>0</v>
          </cell>
          <cell r="N1158">
            <v>117.01347503999997</v>
          </cell>
          <cell r="O1158">
            <v>0</v>
          </cell>
          <cell r="P1158">
            <v>0</v>
          </cell>
        </row>
        <row r="1159">
          <cell r="A1159">
            <v>36526</v>
          </cell>
          <cell r="B1159">
            <v>37987</v>
          </cell>
          <cell r="C1159" t="str">
            <v>CPS II</v>
          </cell>
          <cell r="D1159">
            <v>2.5480235625000007E-2</v>
          </cell>
          <cell r="E1159">
            <v>4.0768377000000013</v>
          </cell>
          <cell r="F1159">
            <v>1</v>
          </cell>
          <cell r="G1159">
            <v>32.6</v>
          </cell>
          <cell r="H1159">
            <v>32.6</v>
          </cell>
          <cell r="I1159">
            <v>39.539600000000007</v>
          </cell>
          <cell r="J1159">
            <v>28.291622902920032</v>
          </cell>
          <cell r="K1159">
            <v>0</v>
          </cell>
          <cell r="L1159">
            <v>0</v>
          </cell>
          <cell r="M1159">
            <v>0</v>
          </cell>
          <cell r="N1159">
            <v>132.90490902000005</v>
          </cell>
          <cell r="O1159">
            <v>0</v>
          </cell>
          <cell r="P1159">
            <v>0</v>
          </cell>
        </row>
        <row r="1160">
          <cell r="A1160">
            <v>36526</v>
          </cell>
          <cell r="B1160">
            <v>38018</v>
          </cell>
          <cell r="C1160" t="str">
            <v>CPS II</v>
          </cell>
          <cell r="D1160">
            <v>2.6874062500000014E-2</v>
          </cell>
          <cell r="E1160">
            <v>3.8698650000000021</v>
          </cell>
          <cell r="F1160">
            <v>1</v>
          </cell>
          <cell r="G1160">
            <v>32.6</v>
          </cell>
          <cell r="H1160">
            <v>32.6</v>
          </cell>
          <cell r="I1160">
            <v>39.538000000000004</v>
          </cell>
          <cell r="J1160">
            <v>26.849123370000022</v>
          </cell>
          <cell r="K1160">
            <v>0</v>
          </cell>
          <cell r="L1160">
            <v>0</v>
          </cell>
          <cell r="M1160">
            <v>0</v>
          </cell>
          <cell r="N1160">
            <v>126.15759900000008</v>
          </cell>
          <cell r="O1160">
            <v>0</v>
          </cell>
          <cell r="P1160">
            <v>0</v>
          </cell>
        </row>
        <row r="1161">
          <cell r="A1161">
            <v>36526</v>
          </cell>
          <cell r="B1161">
            <v>38047</v>
          </cell>
          <cell r="C1161" t="str">
            <v>CPS II</v>
          </cell>
          <cell r="D1161">
            <v>1.7751863281249995E-2</v>
          </cell>
          <cell r="E1161">
            <v>2.2722384999999994</v>
          </cell>
          <cell r="F1161">
            <v>1</v>
          </cell>
          <cell r="G1161">
            <v>32.6</v>
          </cell>
          <cell r="H1161">
            <v>32.6</v>
          </cell>
          <cell r="I1161">
            <v>38.448</v>
          </cell>
          <cell r="J1161">
            <v>13.288050747999995</v>
          </cell>
          <cell r="K1161">
            <v>0</v>
          </cell>
          <cell r="L1161">
            <v>0</v>
          </cell>
          <cell r="M1161">
            <v>0</v>
          </cell>
          <cell r="N1161">
            <v>74.074975099999989</v>
          </cell>
          <cell r="O1161">
            <v>0</v>
          </cell>
          <cell r="P1161">
            <v>0</v>
          </cell>
        </row>
        <row r="1162">
          <cell r="A1162">
            <v>36526</v>
          </cell>
          <cell r="B1162">
            <v>38078</v>
          </cell>
          <cell r="C1162" t="str">
            <v>CPS II</v>
          </cell>
          <cell r="D1162">
            <v>1.5144562499999993E-2</v>
          </cell>
          <cell r="E1162">
            <v>1.9385039999999991</v>
          </cell>
          <cell r="F1162">
            <v>1</v>
          </cell>
          <cell r="G1162">
            <v>32.6</v>
          </cell>
          <cell r="H1162">
            <v>32.6</v>
          </cell>
          <cell r="I1162">
            <v>38.317760000000007</v>
          </cell>
          <cell r="J1162">
            <v>11.083900631040006</v>
          </cell>
          <cell r="K1162">
            <v>0</v>
          </cell>
          <cell r="L1162">
            <v>0</v>
          </cell>
          <cell r="M1162">
            <v>0</v>
          </cell>
          <cell r="N1162">
            <v>63.195230399999971</v>
          </cell>
          <cell r="O1162">
            <v>0</v>
          </cell>
          <cell r="P1162">
            <v>0</v>
          </cell>
        </row>
        <row r="1163">
          <cell r="A1163">
            <v>36526</v>
          </cell>
          <cell r="B1163">
            <v>38108</v>
          </cell>
          <cell r="C1163" t="str">
            <v>CPS II</v>
          </cell>
          <cell r="D1163">
            <v>1.8863370454545458E-2</v>
          </cell>
          <cell r="E1163">
            <v>3.3199532000000005</v>
          </cell>
          <cell r="F1163">
            <v>1</v>
          </cell>
          <cell r="G1163">
            <v>32.6</v>
          </cell>
          <cell r="H1163">
            <v>32.6</v>
          </cell>
          <cell r="I1163">
            <v>40.676760000000009</v>
          </cell>
          <cell r="J1163">
            <v>26.814465207632029</v>
          </cell>
          <cell r="K1163">
            <v>0</v>
          </cell>
          <cell r="L1163">
            <v>0</v>
          </cell>
          <cell r="M1163">
            <v>0</v>
          </cell>
          <cell r="N1163">
            <v>108.23047432000003</v>
          </cell>
          <cell r="O1163">
            <v>0</v>
          </cell>
          <cell r="P1163">
            <v>0</v>
          </cell>
        </row>
        <row r="1164">
          <cell r="A1164">
            <v>36526</v>
          </cell>
          <cell r="B1164">
            <v>38139</v>
          </cell>
          <cell r="C1164" t="str">
            <v>CPS II</v>
          </cell>
          <cell r="D1164">
            <v>2.0270784375000003E-2</v>
          </cell>
          <cell r="E1164">
            <v>2.5946604000000004</v>
          </cell>
          <cell r="F1164">
            <v>1</v>
          </cell>
          <cell r="G1164">
            <v>32.6</v>
          </cell>
          <cell r="H1164">
            <v>32.6</v>
          </cell>
          <cell r="I1164">
            <v>40.682519999999997</v>
          </cell>
          <cell r="J1164">
            <v>20.971394576207992</v>
          </cell>
          <cell r="K1164">
            <v>0</v>
          </cell>
          <cell r="L1164">
            <v>0</v>
          </cell>
          <cell r="M1164">
            <v>0</v>
          </cell>
          <cell r="N1164">
            <v>84.585929040000011</v>
          </cell>
          <cell r="O1164">
            <v>0</v>
          </cell>
          <cell r="P1164">
            <v>0</v>
          </cell>
        </row>
        <row r="1165">
          <cell r="A1165">
            <v>36526</v>
          </cell>
          <cell r="B1165">
            <v>38169</v>
          </cell>
          <cell r="C1165" t="str">
            <v>CPS II</v>
          </cell>
          <cell r="D1165">
            <v>2.2177137499999999E-2</v>
          </cell>
          <cell r="E1165">
            <v>3.5483419999999999</v>
          </cell>
          <cell r="F1165">
            <v>1</v>
          </cell>
          <cell r="G1165">
            <v>32.6</v>
          </cell>
          <cell r="H1165">
            <v>32.6</v>
          </cell>
          <cell r="I1165">
            <v>43.313279999999999</v>
          </cell>
          <cell r="J1165">
            <v>38.014381381759989</v>
          </cell>
          <cell r="K1165">
            <v>0</v>
          </cell>
          <cell r="L1165">
            <v>0</v>
          </cell>
          <cell r="M1165">
            <v>0</v>
          </cell>
          <cell r="N1165">
            <v>115.67594920000001</v>
          </cell>
          <cell r="O1165">
            <v>0</v>
          </cell>
          <cell r="P1165">
            <v>0</v>
          </cell>
        </row>
        <row r="1166">
          <cell r="A1166">
            <v>36526</v>
          </cell>
          <cell r="B1166">
            <v>38200</v>
          </cell>
          <cell r="C1166" t="str">
            <v>CPS II</v>
          </cell>
          <cell r="D1166">
            <v>2.3865634722222223E-2</v>
          </cell>
          <cell r="E1166">
            <v>3.4366514000000001</v>
          </cell>
          <cell r="F1166">
            <v>1</v>
          </cell>
          <cell r="G1166">
            <v>32.6</v>
          </cell>
          <cell r="H1166">
            <v>32.6</v>
          </cell>
          <cell r="I1166">
            <v>43.318720000000006</v>
          </cell>
          <cell r="J1166">
            <v>36.836504094208017</v>
          </cell>
          <cell r="K1166">
            <v>0</v>
          </cell>
          <cell r="L1166">
            <v>0</v>
          </cell>
          <cell r="M1166">
            <v>0</v>
          </cell>
          <cell r="N1166">
            <v>112.03483564000001</v>
          </cell>
          <cell r="O1166">
            <v>0</v>
          </cell>
          <cell r="P1166">
            <v>0</v>
          </cell>
        </row>
        <row r="1167">
          <cell r="A1167">
            <v>36526</v>
          </cell>
          <cell r="B1167">
            <v>38231</v>
          </cell>
          <cell r="C1167" t="str">
            <v>CPS II</v>
          </cell>
          <cell r="D1167">
            <v>1.7873645833333326E-2</v>
          </cell>
          <cell r="E1167">
            <v>2.5738049999999992</v>
          </cell>
          <cell r="F1167">
            <v>1</v>
          </cell>
          <cell r="G1167">
            <v>32.6</v>
          </cell>
          <cell r="H1167">
            <v>32.6</v>
          </cell>
          <cell r="I1167">
            <v>39.315519999999999</v>
          </cell>
          <cell r="J1167">
            <v>17.284438953599988</v>
          </cell>
          <cell r="K1167">
            <v>0</v>
          </cell>
          <cell r="L1167">
            <v>0</v>
          </cell>
          <cell r="M1167">
            <v>0</v>
          </cell>
          <cell r="N1167">
            <v>83.906042999999983</v>
          </cell>
          <cell r="O1167">
            <v>0</v>
          </cell>
          <cell r="P1167">
            <v>0</v>
          </cell>
        </row>
        <row r="1168">
          <cell r="A1168">
            <v>36526</v>
          </cell>
          <cell r="B1168">
            <v>38261</v>
          </cell>
          <cell r="C1168" t="str">
            <v>CPS II</v>
          </cell>
          <cell r="D1168">
            <v>2.0527771875000014E-2</v>
          </cell>
          <cell r="E1168">
            <v>3.2844435000000023</v>
          </cell>
          <cell r="F1168">
            <v>1</v>
          </cell>
          <cell r="G1168">
            <v>32.6</v>
          </cell>
          <cell r="H1168">
            <v>32.6</v>
          </cell>
          <cell r="I1168">
            <v>37.816159999999996</v>
          </cell>
          <cell r="J1168">
            <v>17.132182806959996</v>
          </cell>
          <cell r="K1168">
            <v>0</v>
          </cell>
          <cell r="L1168">
            <v>0</v>
          </cell>
          <cell r="M1168">
            <v>0</v>
          </cell>
          <cell r="N1168">
            <v>107.07285810000008</v>
          </cell>
          <cell r="O1168">
            <v>0</v>
          </cell>
          <cell r="P1168">
            <v>0</v>
          </cell>
        </row>
        <row r="1169">
          <cell r="A1169">
            <v>36526</v>
          </cell>
          <cell r="B1169">
            <v>38292</v>
          </cell>
          <cell r="C1169" t="str">
            <v>CPS II</v>
          </cell>
          <cell r="D1169">
            <v>2.0246645833333337E-2</v>
          </cell>
          <cell r="E1169">
            <v>2.9155170000000004</v>
          </cell>
          <cell r="F1169">
            <v>1</v>
          </cell>
          <cell r="G1169">
            <v>32.6</v>
          </cell>
          <cell r="H1169">
            <v>32.6</v>
          </cell>
          <cell r="I1169">
            <v>37.864800000000002</v>
          </cell>
          <cell r="J1169">
            <v>15.349613901600005</v>
          </cell>
          <cell r="K1169">
            <v>0</v>
          </cell>
          <cell r="L1169">
            <v>0</v>
          </cell>
          <cell r="M1169">
            <v>0</v>
          </cell>
          <cell r="N1169">
            <v>95.045854200000022</v>
          </cell>
          <cell r="O1169">
            <v>0</v>
          </cell>
          <cell r="P1169">
            <v>0</v>
          </cell>
        </row>
        <row r="1170">
          <cell r="A1170">
            <v>36526</v>
          </cell>
          <cell r="B1170">
            <v>38322</v>
          </cell>
          <cell r="C1170" t="str">
            <v>CPS II</v>
          </cell>
          <cell r="D1170">
            <v>2.6084387500000004E-2</v>
          </cell>
          <cell r="E1170">
            <v>3.3388016000000005</v>
          </cell>
          <cell r="F1170">
            <v>1</v>
          </cell>
          <cell r="G1170">
            <v>32.6</v>
          </cell>
          <cell r="H1170">
            <v>32.6</v>
          </cell>
          <cell r="I1170">
            <v>37.9176</v>
          </cell>
          <cell r="J1170">
            <v>17.754411388159998</v>
          </cell>
          <cell r="K1170">
            <v>0</v>
          </cell>
          <cell r="L1170">
            <v>0</v>
          </cell>
          <cell r="M1170">
            <v>0</v>
          </cell>
          <cell r="N1170">
            <v>108.84493216000003</v>
          </cell>
          <cell r="O1170">
            <v>0</v>
          </cell>
          <cell r="P1170">
            <v>0</v>
          </cell>
        </row>
        <row r="1173">
          <cell r="A1173" t="str">
            <v>Trade Date</v>
          </cell>
          <cell r="B1173" t="str">
            <v>Month</v>
          </cell>
          <cell r="C1173" t="str">
            <v>Counterparty</v>
          </cell>
          <cell r="D1173" t="str">
            <v>Quantity</v>
          </cell>
          <cell r="E1173" t="str">
            <v>MWh</v>
          </cell>
          <cell r="F1173" t="str">
            <v>Multiple</v>
          </cell>
          <cell r="G1173" t="str">
            <v>Underlying</v>
          </cell>
          <cell r="H1173" t="str">
            <v>Contract Price</v>
          </cell>
          <cell r="I1173" t="str">
            <v>Market Price</v>
          </cell>
          <cell r="J1173" t="str">
            <v>MTM</v>
          </cell>
          <cell r="K1173" t="str">
            <v>NYMEX NG Exposure</v>
          </cell>
          <cell r="L1173" t="str">
            <v>GD HH NG Exposure</v>
          </cell>
          <cell r="M1173" t="str">
            <v>GD HSC NG Exposure</v>
          </cell>
          <cell r="N1173" t="str">
            <v>Settlement</v>
          </cell>
          <cell r="O1173" t="str">
            <v>Peak</v>
          </cell>
          <cell r="P1173" t="str">
            <v>Demand</v>
          </cell>
        </row>
        <row r="1174">
          <cell r="A1174">
            <v>36526</v>
          </cell>
          <cell r="B1174">
            <v>37895</v>
          </cell>
          <cell r="C1174" t="str">
            <v>CPS XI</v>
          </cell>
          <cell r="D1174">
            <v>17.934257497991961</v>
          </cell>
          <cell r="E1174">
            <v>4465.6301169999979</v>
          </cell>
          <cell r="F1174">
            <v>1</v>
          </cell>
          <cell r="G1174">
            <v>32.6</v>
          </cell>
          <cell r="H1174">
            <v>32.6</v>
          </cell>
          <cell r="I1174">
            <v>24.198852721451445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145579.54181419994</v>
          </cell>
          <cell r="O1174">
            <v>0</v>
          </cell>
          <cell r="P1174">
            <v>0</v>
          </cell>
        </row>
        <row r="1175">
          <cell r="A1175">
            <v>36526</v>
          </cell>
          <cell r="B1175">
            <v>37926</v>
          </cell>
          <cell r="C1175" t="str">
            <v>CPS XI</v>
          </cell>
          <cell r="D1175">
            <v>17.415433100000008</v>
          </cell>
          <cell r="E1175">
            <v>4179.7039440000017</v>
          </cell>
          <cell r="F1175">
            <v>1</v>
          </cell>
          <cell r="G1175">
            <v>32.6</v>
          </cell>
          <cell r="H1175">
            <v>32.6</v>
          </cell>
          <cell r="I1175">
            <v>24.199000000000002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136258.34857440006</v>
          </cell>
          <cell r="O1175">
            <v>0</v>
          </cell>
          <cell r="P1175">
            <v>0</v>
          </cell>
        </row>
        <row r="1176">
          <cell r="A1176">
            <v>36526</v>
          </cell>
          <cell r="B1176">
            <v>37956</v>
          </cell>
          <cell r="C1176" t="str">
            <v>CPS XI</v>
          </cell>
          <cell r="D1176">
            <v>16.579462942741944</v>
          </cell>
          <cell r="E1176">
            <v>4111.7068098000018</v>
          </cell>
          <cell r="F1176">
            <v>1</v>
          </cell>
          <cell r="G1176">
            <v>32.6</v>
          </cell>
          <cell r="H1176">
            <v>32.6</v>
          </cell>
          <cell r="I1176">
            <v>24.4132</v>
          </cell>
          <cell r="J1176">
            <v>-33661.721310470661</v>
          </cell>
          <cell r="K1176">
            <v>0</v>
          </cell>
          <cell r="L1176">
            <v>0</v>
          </cell>
          <cell r="M1176">
            <v>0</v>
          </cell>
          <cell r="N1176">
            <v>134041.64199948005</v>
          </cell>
          <cell r="O1176">
            <v>0</v>
          </cell>
          <cell r="P1176">
            <v>0</v>
          </cell>
        </row>
        <row r="1177">
          <cell r="A1177">
            <v>36526</v>
          </cell>
          <cell r="B1177">
            <v>37987</v>
          </cell>
          <cell r="C1177" t="str">
            <v>CPS XI</v>
          </cell>
          <cell r="D1177">
            <v>16.755161348387105</v>
          </cell>
          <cell r="E1177">
            <v>4155.2800144000021</v>
          </cell>
          <cell r="F1177">
            <v>1</v>
          </cell>
          <cell r="G1177">
            <v>32.6</v>
          </cell>
          <cell r="H1177">
            <v>32.6</v>
          </cell>
          <cell r="I1177">
            <v>27.6736</v>
          </cell>
          <cell r="J1177">
            <v>-20470.571462940174</v>
          </cell>
          <cell r="K1177">
            <v>0</v>
          </cell>
          <cell r="L1177">
            <v>0</v>
          </cell>
          <cell r="M1177">
            <v>0</v>
          </cell>
          <cell r="N1177">
            <v>135462.12846944007</v>
          </cell>
          <cell r="O1177">
            <v>0</v>
          </cell>
          <cell r="P1177">
            <v>0</v>
          </cell>
        </row>
        <row r="1178">
          <cell r="A1178">
            <v>36526</v>
          </cell>
          <cell r="B1178">
            <v>38018</v>
          </cell>
          <cell r="C1178" t="str">
            <v>CPS XI</v>
          </cell>
          <cell r="D1178">
            <v>17.131556684482756</v>
          </cell>
          <cell r="E1178">
            <v>3974.5211507999993</v>
          </cell>
          <cell r="F1178">
            <v>1</v>
          </cell>
          <cell r="G1178">
            <v>32.6</v>
          </cell>
          <cell r="H1178">
            <v>32.6</v>
          </cell>
          <cell r="I1178">
            <v>27.683000000000007</v>
          </cell>
          <cell r="J1178">
            <v>-19542.720498483573</v>
          </cell>
          <cell r="K1178">
            <v>0</v>
          </cell>
          <cell r="L1178">
            <v>0</v>
          </cell>
          <cell r="M1178">
            <v>0</v>
          </cell>
          <cell r="N1178">
            <v>129569.38951607999</v>
          </cell>
          <cell r="O1178">
            <v>0</v>
          </cell>
          <cell r="P1178">
            <v>0</v>
          </cell>
        </row>
        <row r="1179">
          <cell r="A1179">
            <v>36526</v>
          </cell>
          <cell r="B1179">
            <v>38047</v>
          </cell>
          <cell r="C1179" t="str">
            <v>CPS XI</v>
          </cell>
          <cell r="D1179">
            <v>15.538959937096775</v>
          </cell>
          <cell r="E1179">
            <v>3853.6620644000004</v>
          </cell>
          <cell r="F1179">
            <v>1</v>
          </cell>
          <cell r="G1179">
            <v>32.6</v>
          </cell>
          <cell r="H1179">
            <v>32.6</v>
          </cell>
          <cell r="I1179">
            <v>26.867999999999995</v>
          </cell>
          <cell r="J1179">
            <v>-22089.190953140827</v>
          </cell>
          <cell r="K1179">
            <v>0</v>
          </cell>
          <cell r="L1179">
            <v>0</v>
          </cell>
          <cell r="M1179">
            <v>0</v>
          </cell>
          <cell r="N1179">
            <v>125629.38329944001</v>
          </cell>
          <cell r="O1179">
            <v>0</v>
          </cell>
          <cell r="P1179">
            <v>0</v>
          </cell>
        </row>
        <row r="1180">
          <cell r="A1180">
            <v>36526</v>
          </cell>
          <cell r="B1180">
            <v>38078</v>
          </cell>
          <cell r="C1180" t="str">
            <v>CPS XI</v>
          </cell>
          <cell r="D1180">
            <v>17.678560774058582</v>
          </cell>
          <cell r="E1180">
            <v>4225.1760250000007</v>
          </cell>
          <cell r="F1180">
            <v>1</v>
          </cell>
          <cell r="G1180">
            <v>32.6</v>
          </cell>
          <cell r="H1180">
            <v>32.6</v>
          </cell>
          <cell r="I1180">
            <v>27.63316</v>
          </cell>
          <cell r="J1180">
            <v>-20985.773288011009</v>
          </cell>
          <cell r="K1180">
            <v>0</v>
          </cell>
          <cell r="L1180">
            <v>0</v>
          </cell>
          <cell r="M1180">
            <v>0</v>
          </cell>
          <cell r="N1180">
            <v>137740.73841500003</v>
          </cell>
          <cell r="O1180">
            <v>0</v>
          </cell>
          <cell r="P1180">
            <v>0</v>
          </cell>
        </row>
        <row r="1181">
          <cell r="A1181">
            <v>36526</v>
          </cell>
          <cell r="B1181">
            <v>38108</v>
          </cell>
          <cell r="C1181" t="str">
            <v>CPS XI</v>
          </cell>
          <cell r="D1181">
            <v>17.994916945564526</v>
          </cell>
          <cell r="E1181">
            <v>4462.7394025000021</v>
          </cell>
          <cell r="F1181">
            <v>1</v>
          </cell>
          <cell r="G1181">
            <v>32.6</v>
          </cell>
          <cell r="H1181">
            <v>32.6</v>
          </cell>
          <cell r="I1181">
            <v>30.102160000000008</v>
          </cell>
          <cell r="J1181">
            <v>-11147.208989140574</v>
          </cell>
          <cell r="K1181">
            <v>0</v>
          </cell>
          <cell r="L1181">
            <v>0</v>
          </cell>
          <cell r="M1181">
            <v>0</v>
          </cell>
          <cell r="N1181">
            <v>145485.30452150007</v>
          </cell>
          <cell r="O1181">
            <v>0</v>
          </cell>
          <cell r="P1181">
            <v>0</v>
          </cell>
        </row>
        <row r="1182">
          <cell r="A1182">
            <v>36526</v>
          </cell>
          <cell r="B1182">
            <v>38139</v>
          </cell>
          <cell r="C1182" t="str">
            <v>CPS XI</v>
          </cell>
          <cell r="D1182">
            <v>21.192103464999999</v>
          </cell>
          <cell r="E1182">
            <v>5086.1048315999997</v>
          </cell>
          <cell r="F1182">
            <v>1</v>
          </cell>
          <cell r="G1182">
            <v>32.6</v>
          </cell>
          <cell r="H1182">
            <v>32.6</v>
          </cell>
          <cell r="I1182">
            <v>30.068320000000003</v>
          </cell>
          <cell r="J1182">
            <v>-12876.389880065077</v>
          </cell>
          <cell r="K1182">
            <v>0</v>
          </cell>
          <cell r="L1182">
            <v>0</v>
          </cell>
          <cell r="M1182">
            <v>0</v>
          </cell>
          <cell r="N1182">
            <v>165807.01751015999</v>
          </cell>
          <cell r="O1182">
            <v>0</v>
          </cell>
          <cell r="P1182">
            <v>0</v>
          </cell>
        </row>
        <row r="1183">
          <cell r="A1183">
            <v>36526</v>
          </cell>
          <cell r="B1183">
            <v>38169</v>
          </cell>
          <cell r="C1183" t="str">
            <v>CPS XI</v>
          </cell>
          <cell r="D1183">
            <v>20.731675407258074</v>
          </cell>
          <cell r="E1183">
            <v>5141.4555010000022</v>
          </cell>
          <cell r="F1183">
            <v>1</v>
          </cell>
          <cell r="G1183">
            <v>32.6</v>
          </cell>
          <cell r="H1183">
            <v>32.6</v>
          </cell>
          <cell r="I1183">
            <v>32.659479999999995</v>
          </cell>
          <cell r="J1183">
            <v>305.81377319944693</v>
          </cell>
          <cell r="K1183">
            <v>0</v>
          </cell>
          <cell r="L1183">
            <v>0</v>
          </cell>
          <cell r="M1183">
            <v>0</v>
          </cell>
          <cell r="N1183">
            <v>167611.44933260008</v>
          </cell>
          <cell r="O1183">
            <v>0</v>
          </cell>
          <cell r="P1183">
            <v>0</v>
          </cell>
        </row>
        <row r="1184">
          <cell r="A1184">
            <v>36526</v>
          </cell>
          <cell r="B1184">
            <v>38200</v>
          </cell>
          <cell r="C1184" t="str">
            <v>CPS XI</v>
          </cell>
          <cell r="D1184">
            <v>20.830840376612901</v>
          </cell>
          <cell r="E1184">
            <v>5166.0484133999998</v>
          </cell>
          <cell r="F1184">
            <v>1</v>
          </cell>
          <cell r="G1184">
            <v>32.6</v>
          </cell>
          <cell r="H1184">
            <v>32.6</v>
          </cell>
          <cell r="I1184">
            <v>32.627519999999997</v>
          </cell>
          <cell r="J1184">
            <v>142.169652336745</v>
          </cell>
          <cell r="K1184">
            <v>0</v>
          </cell>
          <cell r="L1184">
            <v>0</v>
          </cell>
          <cell r="M1184">
            <v>0</v>
          </cell>
          <cell r="N1184">
            <v>168413.17827684002</v>
          </cell>
          <cell r="O1184">
            <v>0</v>
          </cell>
          <cell r="P1184">
            <v>0</v>
          </cell>
        </row>
        <row r="1185">
          <cell r="A1185">
            <v>36526</v>
          </cell>
          <cell r="B1185">
            <v>38231</v>
          </cell>
          <cell r="C1185" t="str">
            <v>CPS XI</v>
          </cell>
          <cell r="D1185">
            <v>20.84724855</v>
          </cell>
          <cell r="E1185">
            <v>5003.3396519999997</v>
          </cell>
          <cell r="F1185">
            <v>1</v>
          </cell>
          <cell r="G1185">
            <v>32.6</v>
          </cell>
          <cell r="H1185">
            <v>32.6</v>
          </cell>
          <cell r="I1185">
            <v>28.646319999999999</v>
          </cell>
          <cell r="J1185">
            <v>-19781.603915319371</v>
          </cell>
          <cell r="K1185">
            <v>0</v>
          </cell>
          <cell r="L1185">
            <v>0</v>
          </cell>
          <cell r="M1185">
            <v>0</v>
          </cell>
          <cell r="N1185">
            <v>163108.87265519999</v>
          </cell>
          <cell r="O1185">
            <v>0</v>
          </cell>
          <cell r="P1185">
            <v>0</v>
          </cell>
        </row>
        <row r="1186">
          <cell r="A1186">
            <v>36526</v>
          </cell>
          <cell r="B1186">
            <v>38261</v>
          </cell>
          <cell r="C1186" t="str">
            <v>CPS XI</v>
          </cell>
          <cell r="D1186">
            <v>18.049288270682723</v>
          </cell>
          <cell r="E1186">
            <v>4494.2727793999984</v>
          </cell>
          <cell r="F1186">
            <v>1</v>
          </cell>
          <cell r="G1186">
            <v>32.6</v>
          </cell>
          <cell r="H1186">
            <v>32.6</v>
          </cell>
          <cell r="I1186">
            <v>27.14256</v>
          </cell>
          <cell r="J1186">
            <v>-24527.224037208736</v>
          </cell>
          <cell r="K1186">
            <v>0</v>
          </cell>
          <cell r="L1186">
            <v>0</v>
          </cell>
          <cell r="M1186">
            <v>0</v>
          </cell>
          <cell r="N1186">
            <v>146513.29260843995</v>
          </cell>
          <cell r="O1186">
            <v>0</v>
          </cell>
          <cell r="P1186">
            <v>0</v>
          </cell>
        </row>
        <row r="1187">
          <cell r="A1187">
            <v>36526</v>
          </cell>
          <cell r="B1187">
            <v>38292</v>
          </cell>
          <cell r="C1187" t="str">
            <v>CPS XI</v>
          </cell>
          <cell r="D1187">
            <v>17.393281337500003</v>
          </cell>
          <cell r="E1187">
            <v>4174.3875210000006</v>
          </cell>
          <cell r="F1187">
            <v>1</v>
          </cell>
          <cell r="G1187">
            <v>32.6</v>
          </cell>
          <cell r="H1187">
            <v>32.6</v>
          </cell>
          <cell r="I1187">
            <v>26.8568</v>
          </cell>
          <cell r="J1187">
            <v>-23974.342410607209</v>
          </cell>
          <cell r="K1187">
            <v>0</v>
          </cell>
          <cell r="L1187">
            <v>0</v>
          </cell>
          <cell r="M1187">
            <v>0</v>
          </cell>
          <cell r="N1187">
            <v>136085.03318460003</v>
          </cell>
          <cell r="O1187">
            <v>0</v>
          </cell>
          <cell r="P1187">
            <v>0</v>
          </cell>
        </row>
        <row r="1188">
          <cell r="A1188">
            <v>36526</v>
          </cell>
          <cell r="B1188">
            <v>38322</v>
          </cell>
          <cell r="C1188" t="str">
            <v>CPS XI</v>
          </cell>
          <cell r="D1188">
            <v>16.568847315725808</v>
          </cell>
          <cell r="E1188">
            <v>4109.0741343</v>
          </cell>
          <cell r="F1188">
            <v>1</v>
          </cell>
          <cell r="G1188">
            <v>32.6</v>
          </cell>
          <cell r="H1188">
            <v>32.6</v>
          </cell>
          <cell r="I1188">
            <v>26.546600000000002</v>
          </cell>
          <cell r="J1188">
            <v>-24873.869364571619</v>
          </cell>
          <cell r="K1188">
            <v>0</v>
          </cell>
          <cell r="L1188">
            <v>0</v>
          </cell>
          <cell r="M1188">
            <v>0</v>
          </cell>
          <cell r="N1188">
            <v>133955.81677818001</v>
          </cell>
          <cell r="O1188">
            <v>0</v>
          </cell>
          <cell r="P1188">
            <v>0</v>
          </cell>
        </row>
        <row r="1189">
          <cell r="A1189" t="str">
            <v>Varies</v>
          </cell>
          <cell r="B1189">
            <v>37926</v>
          </cell>
          <cell r="C1189" t="str">
            <v>CPS AGCOMP</v>
          </cell>
          <cell r="D1189">
            <v>1.9054611195652171</v>
          </cell>
          <cell r="E1189">
            <v>457.31066869565211</v>
          </cell>
          <cell r="F1189">
            <v>1</v>
          </cell>
          <cell r="G1189">
            <v>40.358866409989119</v>
          </cell>
          <cell r="H1189">
            <v>40.358866409989119</v>
          </cell>
          <cell r="I1189">
            <v>24.199000000000002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18456.540185750615</v>
          </cell>
          <cell r="O1189">
            <v>0</v>
          </cell>
          <cell r="P1189">
            <v>0</v>
          </cell>
        </row>
        <row r="1190">
          <cell r="A1190" t="str">
            <v>Varies</v>
          </cell>
          <cell r="B1190">
            <v>37956</v>
          </cell>
          <cell r="C1190" t="str">
            <v>CPS AGCOMP</v>
          </cell>
          <cell r="D1190">
            <v>2.7118707056451612</v>
          </cell>
          <cell r="E1190">
            <v>672.54393499999992</v>
          </cell>
          <cell r="F1190">
            <v>1</v>
          </cell>
          <cell r="G1190">
            <v>41.06255740275202</v>
          </cell>
          <cell r="H1190">
            <v>41.06255740275202</v>
          </cell>
          <cell r="I1190">
            <v>24.4132</v>
          </cell>
          <cell r="J1190">
            <v>-11197.424342868222</v>
          </cell>
          <cell r="K1190">
            <v>0</v>
          </cell>
          <cell r="L1190">
            <v>0</v>
          </cell>
          <cell r="M1190">
            <v>0</v>
          </cell>
          <cell r="N1190">
            <v>27616.373936810221</v>
          </cell>
          <cell r="O1190">
            <v>0</v>
          </cell>
          <cell r="P1190">
            <v>0</v>
          </cell>
        </row>
        <row r="1191">
          <cell r="A1191" t="str">
            <v>Varies</v>
          </cell>
          <cell r="B1191">
            <v>37987</v>
          </cell>
          <cell r="C1191" t="str">
            <v>CPS AGCOMP</v>
          </cell>
          <cell r="D1191">
            <v>4.4958066532258067</v>
          </cell>
          <cell r="E1191">
            <v>1114.9600500000001</v>
          </cell>
          <cell r="F1191">
            <v>1</v>
          </cell>
          <cell r="G1191">
            <v>38.484752127104876</v>
          </cell>
          <cell r="H1191">
            <v>38.484752127104876</v>
          </cell>
          <cell r="I1191">
            <v>27.6736</v>
          </cell>
          <cell r="J1191">
            <v>-12054.00271619446</v>
          </cell>
          <cell r="K1191">
            <v>0</v>
          </cell>
          <cell r="L1191">
            <v>0</v>
          </cell>
          <cell r="M1191">
            <v>0</v>
          </cell>
          <cell r="N1191">
            <v>42908.961155874465</v>
          </cell>
          <cell r="O1191">
            <v>0</v>
          </cell>
          <cell r="P1191">
            <v>0</v>
          </cell>
        </row>
        <row r="1192">
          <cell r="A1192" t="str">
            <v>Varies</v>
          </cell>
          <cell r="B1192">
            <v>38018</v>
          </cell>
          <cell r="C1192" t="str">
            <v>CPS AGCOMP</v>
          </cell>
          <cell r="D1192">
            <v>4.3216202672413777</v>
          </cell>
          <cell r="E1192">
            <v>1002.6159019999997</v>
          </cell>
          <cell r="F1192">
            <v>1</v>
          </cell>
          <cell r="G1192">
            <v>38.475589355469204</v>
          </cell>
          <cell r="H1192">
            <v>38.475589355469204</v>
          </cell>
          <cell r="I1192">
            <v>27.683000000000007</v>
          </cell>
          <cell r="J1192">
            <v>-10820.821711549344</v>
          </cell>
          <cell r="K1192">
            <v>0</v>
          </cell>
          <cell r="L1192">
            <v>0</v>
          </cell>
          <cell r="M1192">
            <v>0</v>
          </cell>
          <cell r="N1192">
            <v>38576.237726615342</v>
          </cell>
          <cell r="O1192">
            <v>0</v>
          </cell>
          <cell r="P1192">
            <v>0</v>
          </cell>
        </row>
        <row r="1193">
          <cell r="A1193" t="str">
            <v>Varies</v>
          </cell>
          <cell r="B1193">
            <v>38047</v>
          </cell>
          <cell r="C1193" t="str">
            <v>CPS AGCOMP</v>
          </cell>
          <cell r="D1193">
            <v>4.2780892903225816</v>
          </cell>
          <cell r="E1193">
            <v>1060.9661440000002</v>
          </cell>
          <cell r="F1193">
            <v>1</v>
          </cell>
          <cell r="G1193">
            <v>38.47035162446798</v>
          </cell>
          <cell r="H1193">
            <v>38.47035162446798</v>
          </cell>
          <cell r="I1193">
            <v>26.867999999999995</v>
          </cell>
          <cell r="J1193">
            <v>-12309.702264343938</v>
          </cell>
          <cell r="K1193">
            <v>0</v>
          </cell>
          <cell r="L1193">
            <v>0</v>
          </cell>
          <cell r="M1193">
            <v>0</v>
          </cell>
          <cell r="N1193">
            <v>40815.740621335935</v>
          </cell>
          <cell r="O1193">
            <v>0</v>
          </cell>
          <cell r="P1193">
            <v>0</v>
          </cell>
        </row>
        <row r="1194">
          <cell r="A1194" t="str">
            <v>Varies</v>
          </cell>
          <cell r="B1194">
            <v>38078</v>
          </cell>
          <cell r="C1194" t="str">
            <v>CPS AGCOMP</v>
          </cell>
          <cell r="D1194">
            <v>4.5047258744769874</v>
          </cell>
          <cell r="E1194">
            <v>1076.629484</v>
          </cell>
          <cell r="F1194">
            <v>1</v>
          </cell>
          <cell r="G1194">
            <v>38.471212580814651</v>
          </cell>
          <cell r="H1194">
            <v>38.471212580814651</v>
          </cell>
          <cell r="I1194">
            <v>27.63316</v>
          </cell>
          <cell r="J1194">
            <v>-11668.566957647346</v>
          </cell>
          <cell r="K1194">
            <v>0</v>
          </cell>
          <cell r="L1194">
            <v>0</v>
          </cell>
          <cell r="M1194">
            <v>0</v>
          </cell>
          <cell r="N1194">
            <v>41419.241749736786</v>
          </cell>
          <cell r="O1194">
            <v>0</v>
          </cell>
          <cell r="P1194">
            <v>0</v>
          </cell>
        </row>
        <row r="1195">
          <cell r="A1195" t="str">
            <v>Varies</v>
          </cell>
          <cell r="B1195">
            <v>38108</v>
          </cell>
          <cell r="C1195" t="str">
            <v>CPS AGCOMP</v>
          </cell>
          <cell r="D1195">
            <v>4.8005451088709679</v>
          </cell>
          <cell r="E1195">
            <v>1190.535187</v>
          </cell>
          <cell r="F1195">
            <v>1</v>
          </cell>
          <cell r="G1195">
            <v>38.485505271776276</v>
          </cell>
          <cell r="H1195">
            <v>38.485505271776276</v>
          </cell>
          <cell r="I1195">
            <v>30.102160000000008</v>
          </cell>
          <cell r="J1195">
            <v>-9980.6675308197246</v>
          </cell>
          <cell r="K1195">
            <v>0</v>
          </cell>
          <cell r="L1195">
            <v>0</v>
          </cell>
          <cell r="M1195">
            <v>0</v>
          </cell>
          <cell r="N1195">
            <v>45818.348215523656</v>
          </cell>
          <cell r="O1195">
            <v>0</v>
          </cell>
          <cell r="P1195">
            <v>0</v>
          </cell>
        </row>
        <row r="1196">
          <cell r="A1196" t="str">
            <v>Varies</v>
          </cell>
          <cell r="B1196">
            <v>38139</v>
          </cell>
          <cell r="C1196" t="str">
            <v>CPS AGCOMP</v>
          </cell>
          <cell r="D1196">
            <v>5.5701500833333331</v>
          </cell>
          <cell r="E1196">
            <v>1336.83602</v>
          </cell>
          <cell r="F1196">
            <v>1</v>
          </cell>
          <cell r="G1196">
            <v>38.517396704440756</v>
          </cell>
          <cell r="H1196">
            <v>38.517396704440756</v>
          </cell>
          <cell r="I1196">
            <v>30.068320000000003</v>
          </cell>
          <cell r="J1196">
            <v>-11295.030074239292</v>
          </cell>
          <cell r="K1196">
            <v>0</v>
          </cell>
          <cell r="L1196">
            <v>0</v>
          </cell>
          <cell r="M1196">
            <v>0</v>
          </cell>
          <cell r="N1196">
            <v>51491.443311125695</v>
          </cell>
          <cell r="O1196">
            <v>0</v>
          </cell>
          <cell r="P1196">
            <v>0</v>
          </cell>
        </row>
        <row r="1197">
          <cell r="A1197" t="str">
            <v>Varies</v>
          </cell>
          <cell r="B1197">
            <v>38169</v>
          </cell>
          <cell r="C1197" t="str">
            <v>CPS AGCOMP</v>
          </cell>
          <cell r="D1197">
            <v>5.9000275685483849</v>
          </cell>
          <cell r="E1197">
            <v>1463.2068369999995</v>
          </cell>
          <cell r="F1197">
            <v>1</v>
          </cell>
          <cell r="G1197">
            <v>38.521275431242188</v>
          </cell>
          <cell r="H1197">
            <v>38.521275431242188</v>
          </cell>
          <cell r="I1197">
            <v>32.659479999999995</v>
          </cell>
          <cell r="J1197">
            <v>-8577.0191520889366</v>
          </cell>
          <cell r="K1197">
            <v>0</v>
          </cell>
          <cell r="L1197">
            <v>0</v>
          </cell>
          <cell r="M1197">
            <v>0</v>
          </cell>
          <cell r="N1197">
            <v>56364.593580953675</v>
          </cell>
          <cell r="O1197">
            <v>0</v>
          </cell>
          <cell r="P1197">
            <v>0</v>
          </cell>
        </row>
        <row r="1198">
          <cell r="A1198" t="str">
            <v>Varies</v>
          </cell>
          <cell r="B1198">
            <v>38200</v>
          </cell>
          <cell r="C1198" t="str">
            <v>CPS AGCOMP</v>
          </cell>
          <cell r="D1198">
            <v>5.8045692379032241</v>
          </cell>
          <cell r="E1198">
            <v>1439.5331709999996</v>
          </cell>
          <cell r="F1198">
            <v>1</v>
          </cell>
          <cell r="G1198">
            <v>38.51058369554876</v>
          </cell>
          <cell r="H1198">
            <v>38.51058369554876</v>
          </cell>
          <cell r="I1198">
            <v>32.627519999999997</v>
          </cell>
          <cell r="J1198">
            <v>-8468.8653368482883</v>
          </cell>
          <cell r="K1198">
            <v>0</v>
          </cell>
          <cell r="L1198">
            <v>0</v>
          </cell>
          <cell r="M1198">
            <v>0</v>
          </cell>
          <cell r="N1198">
            <v>55437.262664314192</v>
          </cell>
          <cell r="O1198">
            <v>0</v>
          </cell>
          <cell r="P1198">
            <v>0</v>
          </cell>
        </row>
        <row r="1199">
          <cell r="A1199" t="str">
            <v>Varies</v>
          </cell>
          <cell r="B1199">
            <v>38231</v>
          </cell>
          <cell r="C1199" t="str">
            <v>CPS AGCOMP</v>
          </cell>
          <cell r="D1199">
            <v>5.2792018874999984</v>
          </cell>
          <cell r="E1199">
            <v>1267.0084529999997</v>
          </cell>
          <cell r="F1199">
            <v>1</v>
          </cell>
          <cell r="G1199">
            <v>38.487888693596254</v>
          </cell>
          <cell r="H1199">
            <v>38.487888693596254</v>
          </cell>
          <cell r="I1199">
            <v>28.646319999999999</v>
          </cell>
          <cell r="J1199">
            <v>-12469.350725566619</v>
          </cell>
          <cell r="K1199">
            <v>0</v>
          </cell>
          <cell r="L1199">
            <v>0</v>
          </cell>
          <cell r="M1199">
            <v>0</v>
          </cell>
          <cell r="N1199">
            <v>48764.480312909567</v>
          </cell>
          <cell r="O1199">
            <v>0</v>
          </cell>
          <cell r="P1199">
            <v>0</v>
          </cell>
        </row>
        <row r="1200">
          <cell r="A1200" t="str">
            <v>Varies</v>
          </cell>
          <cell r="B1200">
            <v>38261</v>
          </cell>
          <cell r="C1200" t="str">
            <v>CPS AGCOMP</v>
          </cell>
          <cell r="D1200">
            <v>4.6824170401606438</v>
          </cell>
          <cell r="E1200">
            <v>1165.9218430000003</v>
          </cell>
          <cell r="F1200">
            <v>1</v>
          </cell>
          <cell r="G1200">
            <v>38.461859463737341</v>
          </cell>
          <cell r="H1200">
            <v>38.461859463737341</v>
          </cell>
          <cell r="I1200">
            <v>27.14256</v>
          </cell>
          <cell r="J1200">
            <v>-13197.418492229555</v>
          </cell>
          <cell r="K1200">
            <v>0</v>
          </cell>
          <cell r="L1200">
            <v>0</v>
          </cell>
          <cell r="M1200">
            <v>0</v>
          </cell>
          <cell r="N1200">
            <v>44843.522071167645</v>
          </cell>
          <cell r="O1200">
            <v>0</v>
          </cell>
          <cell r="P1200">
            <v>0</v>
          </cell>
        </row>
        <row r="1201">
          <cell r="A1201" t="str">
            <v>Varies</v>
          </cell>
          <cell r="B1201">
            <v>38292</v>
          </cell>
          <cell r="C1201" t="str">
            <v>CPS AGCOMP</v>
          </cell>
          <cell r="D1201">
            <v>4.3102169470238083</v>
          </cell>
          <cell r="E1201">
            <v>1034.4520672857141</v>
          </cell>
          <cell r="F1201">
            <v>1</v>
          </cell>
          <cell r="G1201">
            <v>38.363237146097426</v>
          </cell>
          <cell r="H1201">
            <v>38.363237146097426</v>
          </cell>
          <cell r="I1201">
            <v>26.8568</v>
          </cell>
          <cell r="J1201">
            <v>-11902.857692873615</v>
          </cell>
          <cell r="K1201">
            <v>0</v>
          </cell>
          <cell r="L1201">
            <v>0</v>
          </cell>
          <cell r="M1201">
            <v>0</v>
          </cell>
          <cell r="N1201">
            <v>39684.929973552578</v>
          </cell>
          <cell r="O1201">
            <v>0</v>
          </cell>
          <cell r="P1201">
            <v>0</v>
          </cell>
        </row>
        <row r="1202">
          <cell r="A1202" t="str">
            <v>Varies</v>
          </cell>
          <cell r="B1202">
            <v>38322</v>
          </cell>
          <cell r="C1202" t="str">
            <v>CPS AGCOMP</v>
          </cell>
          <cell r="D1202">
            <v>2.3893114032258063</v>
          </cell>
          <cell r="E1202">
            <v>592.54922799999997</v>
          </cell>
          <cell r="F1202">
            <v>1</v>
          </cell>
          <cell r="G1202">
            <v>38.302517003490358</v>
          </cell>
          <cell r="H1202">
            <v>38.302517003490358</v>
          </cell>
          <cell r="I1202">
            <v>26.546600000000002</v>
          </cell>
          <cell r="J1202">
            <v>-6965.9595448502841</v>
          </cell>
          <cell r="K1202">
            <v>0</v>
          </cell>
          <cell r="L1202">
            <v>0</v>
          </cell>
          <cell r="M1202">
            <v>0</v>
          </cell>
          <cell r="N1202">
            <v>22696.126880875083</v>
          </cell>
          <cell r="O1202">
            <v>0</v>
          </cell>
          <cell r="P1202">
            <v>0</v>
          </cell>
        </row>
        <row r="1203">
          <cell r="A1203" t="str">
            <v>Varies</v>
          </cell>
          <cell r="B1203">
            <v>38353</v>
          </cell>
          <cell r="C1203" t="str">
            <v>CPS AGCOMP</v>
          </cell>
          <cell r="D1203">
            <v>0.63412350806451645</v>
          </cell>
          <cell r="E1203">
            <v>157.26263000000009</v>
          </cell>
          <cell r="F1203">
            <v>1</v>
          </cell>
          <cell r="G1203">
            <v>42.491014419849861</v>
          </cell>
          <cell r="H1203">
            <v>42.491014419849861</v>
          </cell>
          <cell r="I1203">
            <v>27.724149999999998</v>
          </cell>
          <cell r="J1203">
            <v>-2322.2759355190151</v>
          </cell>
          <cell r="K1203">
            <v>0</v>
          </cell>
          <cell r="L1203">
            <v>0</v>
          </cell>
          <cell r="M1203">
            <v>0</v>
          </cell>
          <cell r="N1203">
            <v>6682.248679033517</v>
          </cell>
          <cell r="O1203">
            <v>0</v>
          </cell>
          <cell r="P1203">
            <v>0</v>
          </cell>
        </row>
        <row r="1204">
          <cell r="A1204" t="str">
            <v>Varies</v>
          </cell>
          <cell r="B1204">
            <v>38384</v>
          </cell>
          <cell r="C1204" t="str">
            <v>CPS AGCOMP</v>
          </cell>
          <cell r="D1204">
            <v>0.61036529464285705</v>
          </cell>
          <cell r="E1204">
            <v>136.72182599999996</v>
          </cell>
          <cell r="F1204">
            <v>1</v>
          </cell>
          <cell r="G1204">
            <v>42.473435401418186</v>
          </cell>
          <cell r="H1204">
            <v>42.473435401418186</v>
          </cell>
          <cell r="I1204">
            <v>27.532772511848343</v>
          </cell>
          <cell r="J1204">
            <v>-2042.7147119124247</v>
          </cell>
          <cell r="K1204">
            <v>0</v>
          </cell>
          <cell r="L1204">
            <v>0</v>
          </cell>
          <cell r="M1204">
            <v>0</v>
          </cell>
          <cell r="N1204">
            <v>5807.045644574936</v>
          </cell>
          <cell r="O1204">
            <v>0</v>
          </cell>
          <cell r="P1204">
            <v>0</v>
          </cell>
        </row>
        <row r="1205">
          <cell r="A1205" t="str">
            <v>Varies</v>
          </cell>
          <cell r="B1205">
            <v>38412</v>
          </cell>
          <cell r="C1205" t="str">
            <v>CPS AGCOMP</v>
          </cell>
          <cell r="D1205">
            <v>0.5832109193548386</v>
          </cell>
          <cell r="E1205">
            <v>144.63630799999999</v>
          </cell>
          <cell r="F1205">
            <v>1</v>
          </cell>
          <cell r="G1205">
            <v>42.461172712563915</v>
          </cell>
          <cell r="H1205">
            <v>42.461172712563915</v>
          </cell>
          <cell r="I1205">
            <v>26.624007766990292</v>
          </cell>
          <cell r="J1205">
            <v>-2290.6290669147893</v>
          </cell>
          <cell r="K1205">
            <v>0</v>
          </cell>
          <cell r="L1205">
            <v>0</v>
          </cell>
          <cell r="M1205">
            <v>0</v>
          </cell>
          <cell r="N1205">
            <v>6141.4272544955893</v>
          </cell>
          <cell r="O1205">
            <v>0</v>
          </cell>
          <cell r="P1205">
            <v>0</v>
          </cell>
        </row>
        <row r="1206">
          <cell r="A1206" t="str">
            <v>Varies</v>
          </cell>
          <cell r="B1206">
            <v>38443</v>
          </cell>
          <cell r="C1206" t="str">
            <v>CPS AGCOMP</v>
          </cell>
          <cell r="D1206">
            <v>0.60062222175732183</v>
          </cell>
          <cell r="E1206">
            <v>143.54871099999991</v>
          </cell>
          <cell r="F1206">
            <v>1</v>
          </cell>
          <cell r="G1206">
            <v>42.438813691691223</v>
          </cell>
          <cell r="H1206">
            <v>42.438813691691223</v>
          </cell>
          <cell r="I1206">
            <v>27.466983301707785</v>
          </cell>
          <cell r="J1206">
            <v>-2149.1869537927487</v>
          </cell>
          <cell r="K1206">
            <v>0</v>
          </cell>
          <cell r="L1206">
            <v>0</v>
          </cell>
          <cell r="M1206">
            <v>0</v>
          </cell>
          <cell r="N1206">
            <v>6092.0370018114227</v>
          </cell>
          <cell r="O1206">
            <v>0</v>
          </cell>
          <cell r="P1206">
            <v>0</v>
          </cell>
        </row>
        <row r="1207">
          <cell r="A1207" t="str">
            <v>Varies</v>
          </cell>
          <cell r="B1207">
            <v>38473</v>
          </cell>
          <cell r="C1207" t="str">
            <v>CPS AGCOMP</v>
          </cell>
          <cell r="D1207">
            <v>0.64073089112903259</v>
          </cell>
          <cell r="E1207">
            <v>158.90126100000009</v>
          </cell>
          <cell r="F1207">
            <v>1</v>
          </cell>
          <cell r="G1207">
            <v>42.435747819854555</v>
          </cell>
          <cell r="H1207">
            <v>42.435747819854555</v>
          </cell>
          <cell r="I1207">
            <v>29.229192282347757</v>
          </cell>
          <cell r="J1207">
            <v>-2098.538328376364</v>
          </cell>
          <cell r="K1207">
            <v>0</v>
          </cell>
          <cell r="L1207">
            <v>0</v>
          </cell>
          <cell r="M1207">
            <v>0</v>
          </cell>
          <cell r="N1207">
            <v>6743.093840052893</v>
          </cell>
          <cell r="O1207">
            <v>0</v>
          </cell>
          <cell r="P1207">
            <v>0</v>
          </cell>
        </row>
        <row r="1208">
          <cell r="A1208" t="str">
            <v>Varies</v>
          </cell>
          <cell r="B1208">
            <v>38504</v>
          </cell>
          <cell r="C1208" t="str">
            <v>CPS AGCOMP</v>
          </cell>
          <cell r="D1208">
            <v>0.30672030833333347</v>
          </cell>
          <cell r="E1208">
            <v>73.612874000000033</v>
          </cell>
          <cell r="F1208">
            <v>1</v>
          </cell>
          <cell r="G1208">
            <v>43.197612963312586</v>
          </cell>
          <cell r="H1208">
            <v>43.197612963312586</v>
          </cell>
          <cell r="I1208">
            <v>30.484504660272872</v>
          </cell>
          <cell r="J1208">
            <v>-935.84843966001677</v>
          </cell>
          <cell r="K1208">
            <v>0</v>
          </cell>
          <cell r="L1208">
            <v>0</v>
          </cell>
          <cell r="M1208">
            <v>0</v>
          </cell>
          <cell r="N1208">
            <v>3179.9004401690977</v>
          </cell>
          <cell r="O1208">
            <v>0</v>
          </cell>
          <cell r="P1208">
            <v>0</v>
          </cell>
        </row>
        <row r="1209">
          <cell r="A1209" t="str">
            <v>Varies</v>
          </cell>
          <cell r="B1209">
            <v>38534</v>
          </cell>
          <cell r="C1209" t="str">
            <v>CPS AGCOMP</v>
          </cell>
          <cell r="D1209">
            <v>0.30569879838709696</v>
          </cell>
          <cell r="E1209">
            <v>75.81330200000005</v>
          </cell>
          <cell r="F1209">
            <v>1</v>
          </cell>
          <cell r="G1209">
            <v>43.192498383686235</v>
          </cell>
          <cell r="H1209">
            <v>43.192498383686235</v>
          </cell>
          <cell r="I1209">
            <v>31.305862304927047</v>
          </cell>
          <cell r="J1209">
            <v>-901.16513080306675</v>
          </cell>
          <cell r="K1209">
            <v>0</v>
          </cell>
          <cell r="L1209">
            <v>0</v>
          </cell>
          <cell r="M1209">
            <v>0</v>
          </cell>
          <cell r="N1209">
            <v>3274.5659240969185</v>
          </cell>
          <cell r="O1209">
            <v>0</v>
          </cell>
          <cell r="P1209">
            <v>0</v>
          </cell>
        </row>
        <row r="1210">
          <cell r="A1210" t="str">
            <v>Varies</v>
          </cell>
          <cell r="B1210">
            <v>38565</v>
          </cell>
          <cell r="C1210" t="str">
            <v>CPS AGCOMP</v>
          </cell>
          <cell r="D1210">
            <v>0.28295395967741921</v>
          </cell>
          <cell r="E1210">
            <v>70.172581999999963</v>
          </cell>
          <cell r="F1210">
            <v>1</v>
          </cell>
          <cell r="G1210">
            <v>43.186863662605653</v>
          </cell>
          <cell r="H1210">
            <v>43.186863662605653</v>
          </cell>
          <cell r="I1210">
            <v>31.280070796460173</v>
          </cell>
          <cell r="J1210">
            <v>-835.53039875660829</v>
          </cell>
          <cell r="K1210">
            <v>0</v>
          </cell>
          <cell r="L1210">
            <v>0</v>
          </cell>
          <cell r="M1210">
            <v>0</v>
          </cell>
          <cell r="N1210">
            <v>3030.5337316870141</v>
          </cell>
          <cell r="O1210">
            <v>0</v>
          </cell>
          <cell r="P1210">
            <v>0</v>
          </cell>
        </row>
        <row r="1211">
          <cell r="A1211" t="str">
            <v>Varies</v>
          </cell>
          <cell r="B1211">
            <v>38596</v>
          </cell>
          <cell r="C1211" t="str">
            <v>CPS AGCOMP</v>
          </cell>
          <cell r="D1211">
            <v>0.26391059999999988</v>
          </cell>
          <cell r="E1211">
            <v>63.33854399999997</v>
          </cell>
          <cell r="F1211">
            <v>1</v>
          </cell>
          <cell r="G1211">
            <v>43.183123255548416</v>
          </cell>
          <cell r="H1211">
            <v>43.183123255548416</v>
          </cell>
          <cell r="I1211">
            <v>27.62410123310811</v>
          </cell>
          <cell r="J1211">
            <v>-985.48580096530384</v>
          </cell>
          <cell r="K1211">
            <v>0</v>
          </cell>
          <cell r="L1211">
            <v>0</v>
          </cell>
          <cell r="M1211">
            <v>0</v>
          </cell>
          <cell r="N1211">
            <v>2735.1561523789755</v>
          </cell>
          <cell r="O1211">
            <v>0</v>
          </cell>
          <cell r="P1211">
            <v>0</v>
          </cell>
        </row>
        <row r="1212">
          <cell r="A1212" t="str">
            <v>Varies</v>
          </cell>
          <cell r="B1212">
            <v>38626</v>
          </cell>
          <cell r="C1212" t="str">
            <v>CPS AGCOMP</v>
          </cell>
          <cell r="D1212">
            <v>0.23783867068273098</v>
          </cell>
          <cell r="E1212">
            <v>59.221829000000014</v>
          </cell>
          <cell r="F1212">
            <v>1</v>
          </cell>
          <cell r="G1212">
            <v>43.197763703748933</v>
          </cell>
          <cell r="H1212">
            <v>43.197763703748933</v>
          </cell>
          <cell r="I1212">
            <v>26.288984347826087</v>
          </cell>
          <cell r="J1212">
            <v>-1001.3688396151931</v>
          </cell>
          <cell r="K1212">
            <v>0</v>
          </cell>
          <cell r="L1212">
            <v>0</v>
          </cell>
          <cell r="M1212">
            <v>0</v>
          </cell>
          <cell r="N1212">
            <v>2558.2505752458264</v>
          </cell>
          <cell r="O1212">
            <v>0</v>
          </cell>
          <cell r="P1212">
            <v>0</v>
          </cell>
        </row>
        <row r="1213">
          <cell r="A1213" t="str">
            <v>Varies</v>
          </cell>
          <cell r="B1213">
            <v>38657</v>
          </cell>
          <cell r="C1213" t="str">
            <v>CPS AGCOMP</v>
          </cell>
          <cell r="D1213">
            <v>0.2349762583333333</v>
          </cell>
          <cell r="E1213">
            <v>56.394301999999989</v>
          </cell>
          <cell r="F1213">
            <v>1</v>
          </cell>
          <cell r="G1213">
            <v>43.202174554445477</v>
          </cell>
          <cell r="H1213">
            <v>43.202174554445477</v>
          </cell>
          <cell r="I1213">
            <v>25.137745112474434</v>
          </cell>
          <cell r="J1213">
            <v>-1018.7308894082063</v>
          </cell>
          <cell r="K1213">
            <v>0</v>
          </cell>
          <cell r="L1213">
            <v>0</v>
          </cell>
          <cell r="M1213">
            <v>0</v>
          </cell>
          <cell r="N1213">
            <v>2436.3564788801132</v>
          </cell>
          <cell r="O1213">
            <v>0</v>
          </cell>
          <cell r="P1213">
            <v>0</v>
          </cell>
        </row>
        <row r="1214">
          <cell r="A1214" t="str">
            <v>Varies</v>
          </cell>
          <cell r="B1214">
            <v>38687</v>
          </cell>
          <cell r="C1214" t="str">
            <v>CPS AGCOMP</v>
          </cell>
          <cell r="D1214">
            <v>0</v>
          </cell>
          <cell r="E1214">
            <v>0</v>
          </cell>
          <cell r="F1214">
            <v>1</v>
          </cell>
          <cell r="G1214">
            <v>40.358866409989119</v>
          </cell>
          <cell r="H1214">
            <v>40.358866409989119</v>
          </cell>
          <cell r="I1214">
            <v>24.167646528189913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</row>
        <row r="1215">
          <cell r="A1215" t="str">
            <v>Varies</v>
          </cell>
          <cell r="B1215">
            <v>38718</v>
          </cell>
          <cell r="C1215" t="str">
            <v>CPS AGCOMP</v>
          </cell>
          <cell r="D1215">
            <v>0</v>
          </cell>
          <cell r="E1215">
            <v>0</v>
          </cell>
          <cell r="F1215">
            <v>1</v>
          </cell>
          <cell r="G1215">
            <v>40.358866409989119</v>
          </cell>
          <cell r="H1215">
            <v>40.358866409989119</v>
          </cell>
          <cell r="I1215">
            <v>25.589873075435204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</row>
        <row r="1216">
          <cell r="A1216" t="str">
            <v>Varies</v>
          </cell>
          <cell r="B1216">
            <v>38749</v>
          </cell>
          <cell r="C1216" t="str">
            <v>CPS AGCOMP</v>
          </cell>
          <cell r="D1216">
            <v>0</v>
          </cell>
          <cell r="E1216">
            <v>0</v>
          </cell>
          <cell r="F1216">
            <v>1</v>
          </cell>
          <cell r="G1216">
            <v>40.358866409989119</v>
          </cell>
          <cell r="H1216">
            <v>40.358866409989119</v>
          </cell>
          <cell r="I1216">
            <v>26.60337355681424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</row>
        <row r="1217">
          <cell r="A1217" t="str">
            <v>Varies</v>
          </cell>
          <cell r="B1217">
            <v>38777</v>
          </cell>
          <cell r="C1217" t="str">
            <v>CPS AGCOMP</v>
          </cell>
          <cell r="D1217">
            <v>0</v>
          </cell>
          <cell r="E1217">
            <v>0</v>
          </cell>
          <cell r="F1217">
            <v>1</v>
          </cell>
          <cell r="G1217">
            <v>40.358866409989119</v>
          </cell>
          <cell r="H1217">
            <v>40.358866409989119</v>
          </cell>
          <cell r="I1217">
            <v>27.014279366787537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</row>
        <row r="1218">
          <cell r="A1218" t="str">
            <v>Varies</v>
          </cell>
          <cell r="B1218">
            <v>38808</v>
          </cell>
          <cell r="C1218" t="str">
            <v>CPS AGCOMP</v>
          </cell>
          <cell r="D1218">
            <v>0</v>
          </cell>
          <cell r="E1218">
            <v>0</v>
          </cell>
          <cell r="F1218">
            <v>1</v>
          </cell>
          <cell r="G1218">
            <v>40.358866409989119</v>
          </cell>
          <cell r="H1218">
            <v>40.358866409989119</v>
          </cell>
          <cell r="I1218">
            <v>29.93036312876648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</row>
        <row r="1219">
          <cell r="A1219" t="str">
            <v>Varies</v>
          </cell>
          <cell r="B1219">
            <v>38838</v>
          </cell>
          <cell r="C1219" t="str">
            <v>CPS AGCOMP</v>
          </cell>
          <cell r="D1219">
            <v>0</v>
          </cell>
          <cell r="E1219">
            <v>0</v>
          </cell>
          <cell r="F1219">
            <v>1</v>
          </cell>
          <cell r="G1219">
            <v>40.358866409989119</v>
          </cell>
          <cell r="H1219">
            <v>40.358866409989119</v>
          </cell>
          <cell r="I1219">
            <v>31.421542905775564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</row>
        <row r="1220">
          <cell r="A1220" t="str">
            <v>Varies</v>
          </cell>
          <cell r="B1220">
            <v>38869</v>
          </cell>
          <cell r="C1220" t="str">
            <v>CPS AGCOMP</v>
          </cell>
          <cell r="D1220">
            <v>0</v>
          </cell>
          <cell r="E1220">
            <v>0</v>
          </cell>
          <cell r="F1220">
            <v>1</v>
          </cell>
          <cell r="G1220">
            <v>40.358866409989119</v>
          </cell>
          <cell r="H1220">
            <v>40.358866409989119</v>
          </cell>
          <cell r="I1220">
            <v>30.638602156357774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</row>
        <row r="1221">
          <cell r="A1221" t="str">
            <v>Varies</v>
          </cell>
          <cell r="B1221">
            <v>38899</v>
          </cell>
          <cell r="C1221" t="str">
            <v>CPS AGCOMP</v>
          </cell>
          <cell r="D1221">
            <v>0</v>
          </cell>
          <cell r="E1221">
            <v>0</v>
          </cell>
          <cell r="F1221">
            <v>1</v>
          </cell>
          <cell r="G1221">
            <v>40.358866409989119</v>
          </cell>
          <cell r="H1221">
            <v>40.358866409989119</v>
          </cell>
          <cell r="I1221">
            <v>33.399706778861223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Varies</v>
          </cell>
          <cell r="B1222">
            <v>38930</v>
          </cell>
          <cell r="C1222" t="str">
            <v>CPS AGCOMP</v>
          </cell>
          <cell r="D1222">
            <v>0</v>
          </cell>
          <cell r="E1222">
            <v>0</v>
          </cell>
          <cell r="F1222">
            <v>1</v>
          </cell>
          <cell r="G1222">
            <v>40.358866409989119</v>
          </cell>
          <cell r="H1222">
            <v>40.358866409989119</v>
          </cell>
          <cell r="I1222">
            <v>31.766425672681063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</row>
        <row r="1223">
          <cell r="A1223" t="str">
            <v>Varies</v>
          </cell>
          <cell r="B1223">
            <v>38961</v>
          </cell>
          <cell r="C1223" t="str">
            <v>CPS AGCOMP</v>
          </cell>
          <cell r="D1223">
            <v>0</v>
          </cell>
          <cell r="E1223">
            <v>0</v>
          </cell>
          <cell r="F1223">
            <v>1</v>
          </cell>
          <cell r="G1223">
            <v>40.358866409989119</v>
          </cell>
          <cell r="H1223">
            <v>40.358866409989119</v>
          </cell>
          <cell r="I1223">
            <v>25.005572931924668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</row>
        <row r="1224">
          <cell r="A1224" t="str">
            <v>Varies</v>
          </cell>
          <cell r="B1224">
            <v>38991</v>
          </cell>
          <cell r="C1224" t="str">
            <v>CPS AGCOMP</v>
          </cell>
          <cell r="D1224">
            <v>0</v>
          </cell>
          <cell r="E1224">
            <v>0</v>
          </cell>
          <cell r="F1224">
            <v>1</v>
          </cell>
          <cell r="G1224">
            <v>40.358866409989119</v>
          </cell>
          <cell r="H1224">
            <v>40.358866409989119</v>
          </cell>
          <cell r="I1224">
            <v>24.35249284389268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Varies</v>
          </cell>
          <cell r="B1225">
            <v>39022</v>
          </cell>
          <cell r="C1225" t="str">
            <v>CPS AGCOMP</v>
          </cell>
          <cell r="D1225">
            <v>0</v>
          </cell>
          <cell r="E1225">
            <v>0</v>
          </cell>
          <cell r="F1225">
            <v>1</v>
          </cell>
          <cell r="G1225">
            <v>40.358866409989119</v>
          </cell>
          <cell r="H1225">
            <v>40.358866409989119</v>
          </cell>
          <cell r="I1225">
            <v>25.027581280023153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</row>
        <row r="1226">
          <cell r="A1226" t="str">
            <v>Varies</v>
          </cell>
          <cell r="B1226">
            <v>39052</v>
          </cell>
          <cell r="C1226" t="str">
            <v>CPS AGCOMP</v>
          </cell>
          <cell r="D1226">
            <v>0</v>
          </cell>
          <cell r="E1226">
            <v>0</v>
          </cell>
          <cell r="F1226">
            <v>1</v>
          </cell>
          <cell r="G1226">
            <v>40.358866409989119</v>
          </cell>
          <cell r="H1226">
            <v>40.358866409989119</v>
          </cell>
          <cell r="I1226">
            <v>24.518131573409306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>
            <v>36526</v>
          </cell>
          <cell r="B1227">
            <v>37895</v>
          </cell>
          <cell r="C1227" t="str">
            <v>CPS XV</v>
          </cell>
          <cell r="D1227">
            <v>2.3936893995983946</v>
          </cell>
          <cell r="E1227">
            <v>596.02866050000023</v>
          </cell>
          <cell r="F1227">
            <v>1</v>
          </cell>
          <cell r="G1227">
            <v>32.65</v>
          </cell>
          <cell r="H1227">
            <v>32.65</v>
          </cell>
          <cell r="I1227">
            <v>24.198852721451445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19460.335765325006</v>
          </cell>
          <cell r="O1227">
            <v>0</v>
          </cell>
          <cell r="P1227">
            <v>0</v>
          </cell>
        </row>
        <row r="1228">
          <cell r="A1228">
            <v>36526</v>
          </cell>
          <cell r="B1228">
            <v>37926</v>
          </cell>
          <cell r="C1228" t="str">
            <v>CPS XV</v>
          </cell>
          <cell r="D1228">
            <v>2.1868092999999997</v>
          </cell>
          <cell r="E1228">
            <v>524.83423199999993</v>
          </cell>
          <cell r="F1228">
            <v>1</v>
          </cell>
          <cell r="G1228">
            <v>32.65</v>
          </cell>
          <cell r="H1228">
            <v>32.65</v>
          </cell>
          <cell r="I1228">
            <v>24.199000000000002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17135.837674799997</v>
          </cell>
          <cell r="O1228">
            <v>0</v>
          </cell>
          <cell r="P1228">
            <v>0</v>
          </cell>
        </row>
        <row r="1229">
          <cell r="A1229">
            <v>36526</v>
          </cell>
          <cell r="B1229">
            <v>37956</v>
          </cell>
          <cell r="C1229" t="str">
            <v>CPS XV</v>
          </cell>
          <cell r="D1229">
            <v>2.0544883306451611</v>
          </cell>
          <cell r="E1229">
            <v>509.51310599999994</v>
          </cell>
          <cell r="F1229">
            <v>1</v>
          </cell>
          <cell r="G1229">
            <v>32.65</v>
          </cell>
          <cell r="H1229">
            <v>32.65</v>
          </cell>
          <cell r="I1229">
            <v>24.4132</v>
          </cell>
          <cell r="J1229">
            <v>-4196.7575515007993</v>
          </cell>
          <cell r="K1229">
            <v>0</v>
          </cell>
          <cell r="L1229">
            <v>0</v>
          </cell>
          <cell r="M1229">
            <v>0</v>
          </cell>
          <cell r="N1229">
            <v>16635.602910899997</v>
          </cell>
          <cell r="O1229">
            <v>0</v>
          </cell>
          <cell r="P1229">
            <v>0</v>
          </cell>
        </row>
        <row r="1230">
          <cell r="A1230">
            <v>36526</v>
          </cell>
          <cell r="B1230">
            <v>37987</v>
          </cell>
          <cell r="C1230" t="str">
            <v>CPS XV</v>
          </cell>
          <cell r="D1230">
            <v>2.2630481895161298</v>
          </cell>
          <cell r="E1230">
            <v>561.23595100000023</v>
          </cell>
          <cell r="F1230">
            <v>1</v>
          </cell>
          <cell r="G1230">
            <v>32.65</v>
          </cell>
          <cell r="H1230">
            <v>32.65</v>
          </cell>
          <cell r="I1230">
            <v>27.6736</v>
          </cell>
          <cell r="J1230">
            <v>-2792.9345865564001</v>
          </cell>
          <cell r="K1230">
            <v>0</v>
          </cell>
          <cell r="L1230">
            <v>0</v>
          </cell>
          <cell r="M1230">
            <v>0</v>
          </cell>
          <cell r="N1230">
            <v>18324.353800150006</v>
          </cell>
          <cell r="O1230">
            <v>0</v>
          </cell>
          <cell r="P1230">
            <v>0</v>
          </cell>
        </row>
        <row r="1231">
          <cell r="A1231">
            <v>36526</v>
          </cell>
          <cell r="B1231">
            <v>38018</v>
          </cell>
          <cell r="C1231" t="str">
            <v>CPS XV</v>
          </cell>
          <cell r="D1231">
            <v>2.2035246551724135</v>
          </cell>
          <cell r="E1231">
            <v>511.21771999999993</v>
          </cell>
          <cell r="F1231">
            <v>1</v>
          </cell>
          <cell r="G1231">
            <v>32.65</v>
          </cell>
          <cell r="H1231">
            <v>32.65</v>
          </cell>
          <cell r="I1231">
            <v>27.683000000000007</v>
          </cell>
          <cell r="J1231">
            <v>-2539.2184152399955</v>
          </cell>
          <cell r="K1231">
            <v>0</v>
          </cell>
          <cell r="L1231">
            <v>0</v>
          </cell>
          <cell r="M1231">
            <v>0</v>
          </cell>
          <cell r="N1231">
            <v>16691.258557999998</v>
          </cell>
          <cell r="O1231">
            <v>0</v>
          </cell>
          <cell r="P1231">
            <v>0</v>
          </cell>
        </row>
        <row r="1232">
          <cell r="A1232">
            <v>36526</v>
          </cell>
          <cell r="B1232">
            <v>38047</v>
          </cell>
          <cell r="C1232" t="str">
            <v>CPS XV</v>
          </cell>
          <cell r="D1232">
            <v>2.0288624354838718</v>
          </cell>
          <cell r="E1232">
            <v>503.15788400000019</v>
          </cell>
          <cell r="F1232">
            <v>1</v>
          </cell>
          <cell r="G1232">
            <v>32.65</v>
          </cell>
          <cell r="H1232">
            <v>32.65</v>
          </cell>
          <cell r="I1232">
            <v>26.867999999999995</v>
          </cell>
          <cell r="J1232">
            <v>-2909.2588852880031</v>
          </cell>
          <cell r="K1232">
            <v>0</v>
          </cell>
          <cell r="L1232">
            <v>0</v>
          </cell>
          <cell r="M1232">
            <v>0</v>
          </cell>
          <cell r="N1232">
            <v>16428.104912600007</v>
          </cell>
          <cell r="O1232">
            <v>0</v>
          </cell>
          <cell r="P1232">
            <v>0</v>
          </cell>
        </row>
        <row r="1233">
          <cell r="A1233">
            <v>36526</v>
          </cell>
          <cell r="B1233">
            <v>38078</v>
          </cell>
          <cell r="C1233" t="str">
            <v>CPS XV</v>
          </cell>
          <cell r="D1233">
            <v>2.0660679916318005</v>
          </cell>
          <cell r="E1233">
            <v>493.79025000000036</v>
          </cell>
          <cell r="F1233">
            <v>1</v>
          </cell>
          <cell r="G1233">
            <v>32.65</v>
          </cell>
          <cell r="H1233">
            <v>32.65</v>
          </cell>
          <cell r="I1233">
            <v>27.63316</v>
          </cell>
          <cell r="J1233">
            <v>-2477.2666778100011</v>
          </cell>
          <cell r="K1233">
            <v>0</v>
          </cell>
          <cell r="L1233">
            <v>0</v>
          </cell>
          <cell r="M1233">
            <v>0</v>
          </cell>
          <cell r="N1233">
            <v>16122.251662500012</v>
          </cell>
          <cell r="O1233">
            <v>0</v>
          </cell>
          <cell r="P1233">
            <v>0</v>
          </cell>
        </row>
        <row r="1234">
          <cell r="A1234">
            <v>36526</v>
          </cell>
          <cell r="B1234">
            <v>38108</v>
          </cell>
          <cell r="C1234" t="str">
            <v>CPS XV</v>
          </cell>
          <cell r="D1234">
            <v>2.1996656008064535</v>
          </cell>
          <cell r="E1234">
            <v>545.51706900000045</v>
          </cell>
          <cell r="F1234">
            <v>1</v>
          </cell>
          <cell r="G1234">
            <v>32.65</v>
          </cell>
          <cell r="H1234">
            <v>32.65</v>
          </cell>
          <cell r="I1234">
            <v>30.102160000000008</v>
          </cell>
          <cell r="J1234">
            <v>-1389.8902090809559</v>
          </cell>
          <cell r="K1234">
            <v>0</v>
          </cell>
          <cell r="L1234">
            <v>0</v>
          </cell>
          <cell r="M1234">
            <v>0</v>
          </cell>
          <cell r="N1234">
            <v>17811.132302850016</v>
          </cell>
          <cell r="O1234">
            <v>0</v>
          </cell>
          <cell r="P1234">
            <v>0</v>
          </cell>
        </row>
        <row r="1235">
          <cell r="A1235">
            <v>36526</v>
          </cell>
          <cell r="B1235">
            <v>38139</v>
          </cell>
          <cell r="C1235" t="str">
            <v>CPS XV</v>
          </cell>
          <cell r="D1235">
            <v>2.551996108333332</v>
          </cell>
          <cell r="E1235">
            <v>612.47906599999965</v>
          </cell>
          <cell r="F1235">
            <v>1</v>
          </cell>
          <cell r="G1235">
            <v>32.65</v>
          </cell>
          <cell r="H1235">
            <v>32.65</v>
          </cell>
          <cell r="I1235">
            <v>30.068320000000003</v>
          </cell>
          <cell r="J1235">
            <v>-1581.2249551108762</v>
          </cell>
          <cell r="K1235">
            <v>0</v>
          </cell>
          <cell r="L1235">
            <v>0</v>
          </cell>
          <cell r="M1235">
            <v>0</v>
          </cell>
          <cell r="N1235">
            <v>19997.441504899987</v>
          </cell>
          <cell r="O1235">
            <v>0</v>
          </cell>
          <cell r="P1235">
            <v>0</v>
          </cell>
        </row>
        <row r="1236">
          <cell r="A1236">
            <v>36526</v>
          </cell>
          <cell r="B1236">
            <v>38169</v>
          </cell>
          <cell r="C1236" t="str">
            <v>CPS XV</v>
          </cell>
          <cell r="D1236">
            <v>2.4854878225806458</v>
          </cell>
          <cell r="E1236">
            <v>616.40098000000012</v>
          </cell>
          <cell r="F1236">
            <v>1</v>
          </cell>
          <cell r="G1236">
            <v>32.65</v>
          </cell>
          <cell r="H1236">
            <v>32.65</v>
          </cell>
          <cell r="I1236">
            <v>32.659479999999995</v>
          </cell>
          <cell r="J1236">
            <v>5.8434812903977695</v>
          </cell>
          <cell r="K1236">
            <v>0</v>
          </cell>
          <cell r="L1236">
            <v>0</v>
          </cell>
          <cell r="M1236">
            <v>0</v>
          </cell>
          <cell r="N1236">
            <v>20125.491997000005</v>
          </cell>
          <cell r="O1236">
            <v>0</v>
          </cell>
          <cell r="P1236">
            <v>0</v>
          </cell>
        </row>
        <row r="1237">
          <cell r="A1237">
            <v>36526</v>
          </cell>
          <cell r="B1237">
            <v>38200</v>
          </cell>
          <cell r="C1237" t="str">
            <v>CPS XV</v>
          </cell>
          <cell r="D1237">
            <v>2.5130878709677416</v>
          </cell>
          <cell r="E1237">
            <v>623.24579199999994</v>
          </cell>
          <cell r="F1237">
            <v>1</v>
          </cell>
          <cell r="G1237">
            <v>32.65</v>
          </cell>
          <cell r="H1237">
            <v>32.65</v>
          </cell>
          <cell r="I1237">
            <v>32.627519999999997</v>
          </cell>
          <cell r="J1237">
            <v>-14.010565404161001</v>
          </cell>
          <cell r="K1237">
            <v>0</v>
          </cell>
          <cell r="L1237">
            <v>0</v>
          </cell>
          <cell r="M1237">
            <v>0</v>
          </cell>
          <cell r="N1237">
            <v>20348.975108799998</v>
          </cell>
          <cell r="O1237">
            <v>0</v>
          </cell>
          <cell r="P1237">
            <v>0</v>
          </cell>
        </row>
        <row r="1238">
          <cell r="A1238">
            <v>36526</v>
          </cell>
          <cell r="B1238">
            <v>38231</v>
          </cell>
          <cell r="C1238" t="str">
            <v>CPS XV</v>
          </cell>
          <cell r="D1238">
            <v>2.6429516249999998</v>
          </cell>
          <cell r="E1238">
            <v>634.30838999999992</v>
          </cell>
          <cell r="F1238">
            <v>1</v>
          </cell>
          <cell r="G1238">
            <v>32.65</v>
          </cell>
          <cell r="H1238">
            <v>32.65</v>
          </cell>
          <cell r="I1238">
            <v>28.646319999999999</v>
          </cell>
          <cell r="J1238">
            <v>-2539.567814875199</v>
          </cell>
          <cell r="K1238">
            <v>0</v>
          </cell>
          <cell r="L1238">
            <v>0</v>
          </cell>
          <cell r="M1238">
            <v>0</v>
          </cell>
          <cell r="N1238">
            <v>20710.168933499997</v>
          </cell>
          <cell r="O1238">
            <v>0</v>
          </cell>
          <cell r="P1238">
            <v>0</v>
          </cell>
        </row>
        <row r="1239">
          <cell r="A1239">
            <v>36526</v>
          </cell>
          <cell r="B1239">
            <v>38261</v>
          </cell>
          <cell r="C1239" t="str">
            <v>CPS XV</v>
          </cell>
          <cell r="D1239">
            <v>2.4090425823293158</v>
          </cell>
          <cell r="E1239">
            <v>599.85160299999961</v>
          </cell>
          <cell r="F1239">
            <v>1</v>
          </cell>
          <cell r="G1239">
            <v>32.65</v>
          </cell>
          <cell r="H1239">
            <v>32.65</v>
          </cell>
          <cell r="I1239">
            <v>27.14256</v>
          </cell>
          <cell r="J1239">
            <v>-3303.6467124263172</v>
          </cell>
          <cell r="K1239">
            <v>0</v>
          </cell>
          <cell r="L1239">
            <v>0</v>
          </cell>
          <cell r="M1239">
            <v>0</v>
          </cell>
          <cell r="N1239">
            <v>19585.154837949987</v>
          </cell>
          <cell r="O1239">
            <v>0</v>
          </cell>
          <cell r="P1239">
            <v>0</v>
          </cell>
        </row>
        <row r="1240">
          <cell r="A1240">
            <v>36526</v>
          </cell>
          <cell r="B1240">
            <v>38292</v>
          </cell>
          <cell r="C1240" t="str">
            <v>CPS XV</v>
          </cell>
          <cell r="D1240">
            <v>2.1840277624999991</v>
          </cell>
          <cell r="E1240">
            <v>524.16666299999974</v>
          </cell>
          <cell r="F1240">
            <v>1</v>
          </cell>
          <cell r="G1240">
            <v>32.65</v>
          </cell>
          <cell r="H1240">
            <v>32.65</v>
          </cell>
          <cell r="I1240">
            <v>26.8568</v>
          </cell>
          <cell r="J1240">
            <v>-3036.6023120915979</v>
          </cell>
          <cell r="K1240">
            <v>0</v>
          </cell>
          <cell r="L1240">
            <v>0</v>
          </cell>
          <cell r="M1240">
            <v>0</v>
          </cell>
          <cell r="N1240">
            <v>17114.041546949989</v>
          </cell>
          <cell r="O1240">
            <v>0</v>
          </cell>
          <cell r="P1240">
            <v>0</v>
          </cell>
        </row>
        <row r="1241">
          <cell r="A1241">
            <v>36526</v>
          </cell>
          <cell r="B1241">
            <v>38322</v>
          </cell>
          <cell r="C1241" t="str">
            <v>CPS XV</v>
          </cell>
          <cell r="D1241">
            <v>2.0531728669354847</v>
          </cell>
          <cell r="E1241">
            <v>509.18687100000022</v>
          </cell>
          <cell r="F1241">
            <v>1</v>
          </cell>
          <cell r="G1241">
            <v>32.65</v>
          </cell>
          <cell r="H1241">
            <v>32.65</v>
          </cell>
          <cell r="I1241">
            <v>26.546600000000002</v>
          </cell>
          <cell r="J1241">
            <v>-3107.7711484613997</v>
          </cell>
          <cell r="K1241">
            <v>0</v>
          </cell>
          <cell r="L1241">
            <v>0</v>
          </cell>
          <cell r="M1241">
            <v>0</v>
          </cell>
          <cell r="N1241">
            <v>16624.951338150007</v>
          </cell>
          <cell r="O1241">
            <v>0</v>
          </cell>
          <cell r="P1241">
            <v>0</v>
          </cell>
        </row>
        <row r="1242">
          <cell r="A1242">
            <v>36526</v>
          </cell>
          <cell r="B1242">
            <v>37895</v>
          </cell>
          <cell r="C1242" t="str">
            <v>CPS. XVIII</v>
          </cell>
          <cell r="D1242">
            <v>0.80265573875502061</v>
          </cell>
          <cell r="E1242">
            <v>199.86127895000013</v>
          </cell>
          <cell r="F1242">
            <v>1</v>
          </cell>
          <cell r="G1242">
            <v>41.9</v>
          </cell>
          <cell r="H1242">
            <v>41.9</v>
          </cell>
          <cell r="I1242">
            <v>24.198852721451445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8374.1875880050047</v>
          </cell>
          <cell r="O1242">
            <v>0</v>
          </cell>
          <cell r="P1242">
            <v>0</v>
          </cell>
        </row>
        <row r="1243">
          <cell r="A1243">
            <v>36526</v>
          </cell>
          <cell r="B1243">
            <v>37926</v>
          </cell>
          <cell r="C1243" t="str">
            <v>CPS. XVIII</v>
          </cell>
          <cell r="D1243">
            <v>0.72619133708333339</v>
          </cell>
          <cell r="E1243">
            <v>174.28592090000001</v>
          </cell>
          <cell r="F1243">
            <v>1</v>
          </cell>
          <cell r="G1243">
            <v>41.9</v>
          </cell>
          <cell r="H1243">
            <v>41.9</v>
          </cell>
          <cell r="I1243">
            <v>24.199000000000002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7302.5800857100003</v>
          </cell>
          <cell r="O1243">
            <v>0</v>
          </cell>
          <cell r="P1243">
            <v>0</v>
          </cell>
        </row>
        <row r="1244">
          <cell r="A1244">
            <v>36526</v>
          </cell>
          <cell r="B1244">
            <v>37956</v>
          </cell>
          <cell r="C1244" t="str">
            <v>CPS. XVIII</v>
          </cell>
          <cell r="D1244">
            <v>0.72128026169354764</v>
          </cell>
          <cell r="E1244">
            <v>178.87750489999982</v>
          </cell>
          <cell r="F1244">
            <v>1</v>
          </cell>
          <cell r="G1244">
            <v>41.9</v>
          </cell>
          <cell r="H1244">
            <v>41.9</v>
          </cell>
          <cell r="I1244">
            <v>24.4132</v>
          </cell>
          <cell r="J1244">
            <v>-3127.9951526853165</v>
          </cell>
          <cell r="K1244">
            <v>0</v>
          </cell>
          <cell r="L1244">
            <v>0</v>
          </cell>
          <cell r="M1244">
            <v>0</v>
          </cell>
          <cell r="N1244">
            <v>7494.9674553099921</v>
          </cell>
          <cell r="O1244">
            <v>0</v>
          </cell>
          <cell r="P1244">
            <v>0</v>
          </cell>
        </row>
        <row r="1245">
          <cell r="A1245">
            <v>36526</v>
          </cell>
          <cell r="B1245">
            <v>37987</v>
          </cell>
          <cell r="C1245" t="str">
            <v>CPS. XVIII</v>
          </cell>
          <cell r="D1245">
            <v>0.65073431895161282</v>
          </cell>
          <cell r="E1245">
            <v>161.38211109999997</v>
          </cell>
          <cell r="F1245">
            <v>1</v>
          </cell>
          <cell r="G1245">
            <v>41.9</v>
          </cell>
          <cell r="H1245">
            <v>41.9</v>
          </cell>
          <cell r="I1245">
            <v>27.6736</v>
          </cell>
          <cell r="J1245">
            <v>-2295.8864653530395</v>
          </cell>
          <cell r="K1245">
            <v>0</v>
          </cell>
          <cell r="L1245">
            <v>0</v>
          </cell>
          <cell r="M1245">
            <v>0</v>
          </cell>
          <cell r="N1245">
            <v>6761.9104550899983</v>
          </cell>
          <cell r="O1245">
            <v>0</v>
          </cell>
          <cell r="P1245">
            <v>0</v>
          </cell>
        </row>
        <row r="1246">
          <cell r="A1246">
            <v>36526</v>
          </cell>
          <cell r="B1246">
            <v>38018</v>
          </cell>
          <cell r="C1246" t="str">
            <v>CPS. XVIII</v>
          </cell>
          <cell r="D1246">
            <v>0.75136743060344779</v>
          </cell>
          <cell r="E1246">
            <v>174.31724389999988</v>
          </cell>
          <cell r="F1246">
            <v>1</v>
          </cell>
          <cell r="G1246">
            <v>41.9</v>
          </cell>
          <cell r="H1246">
            <v>41.9</v>
          </cell>
          <cell r="I1246">
            <v>27.683000000000007</v>
          </cell>
          <cell r="J1246">
            <v>-2478.2682565262967</v>
          </cell>
          <cell r="K1246">
            <v>0</v>
          </cell>
          <cell r="L1246">
            <v>0</v>
          </cell>
          <cell r="M1246">
            <v>0</v>
          </cell>
          <cell r="N1246">
            <v>7303.8925194099947</v>
          </cell>
          <cell r="O1246">
            <v>0</v>
          </cell>
          <cell r="P1246">
            <v>0</v>
          </cell>
        </row>
        <row r="1247">
          <cell r="A1247">
            <v>36526</v>
          </cell>
          <cell r="B1247">
            <v>38047</v>
          </cell>
          <cell r="C1247" t="str">
            <v>CPS. XVIII</v>
          </cell>
          <cell r="D1247">
            <v>0.63001449717741909</v>
          </cell>
          <cell r="E1247">
            <v>156.24359529999992</v>
          </cell>
          <cell r="F1247">
            <v>1</v>
          </cell>
          <cell r="G1247">
            <v>41.9</v>
          </cell>
          <cell r="H1247">
            <v>41.9</v>
          </cell>
          <cell r="I1247">
            <v>26.867999999999995</v>
          </cell>
          <cell r="J1247">
            <v>-2348.6537245495992</v>
          </cell>
          <cell r="K1247">
            <v>0</v>
          </cell>
          <cell r="L1247">
            <v>0</v>
          </cell>
          <cell r="M1247">
            <v>0</v>
          </cell>
          <cell r="N1247">
            <v>6546.6066430699966</v>
          </cell>
          <cell r="O1247">
            <v>0</v>
          </cell>
          <cell r="P1247">
            <v>0</v>
          </cell>
        </row>
        <row r="1248">
          <cell r="A1248">
            <v>36526</v>
          </cell>
          <cell r="B1248">
            <v>38078</v>
          </cell>
          <cell r="C1248" t="str">
            <v>CPS. XVIII</v>
          </cell>
          <cell r="D1248">
            <v>0.62444024769874518</v>
          </cell>
          <cell r="E1248">
            <v>149.2412192000001</v>
          </cell>
          <cell r="F1248">
            <v>1</v>
          </cell>
          <cell r="G1248">
            <v>41.9</v>
          </cell>
          <cell r="H1248">
            <v>41.9</v>
          </cell>
          <cell r="I1248">
            <v>27.63316</v>
          </cell>
          <cell r="J1248">
            <v>-2129.200595731329</v>
          </cell>
          <cell r="K1248">
            <v>0</v>
          </cell>
          <cell r="L1248">
            <v>0</v>
          </cell>
          <cell r="M1248">
            <v>0</v>
          </cell>
          <cell r="N1248">
            <v>6253.2070844800037</v>
          </cell>
          <cell r="O1248">
            <v>0</v>
          </cell>
          <cell r="P1248">
            <v>0</v>
          </cell>
        </row>
        <row r="1249">
          <cell r="A1249">
            <v>36526</v>
          </cell>
          <cell r="B1249">
            <v>37895</v>
          </cell>
          <cell r="C1249" t="str">
            <v>CPS II</v>
          </cell>
          <cell r="D1249">
            <v>1.1666801204819279E-2</v>
          </cell>
          <cell r="E1249">
            <v>2.9050335000000005</v>
          </cell>
          <cell r="F1249">
            <v>1</v>
          </cell>
          <cell r="G1249">
            <v>32.6</v>
          </cell>
          <cell r="H1249">
            <v>32.6</v>
          </cell>
          <cell r="I1249">
            <v>24.198852721451445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94.704092100000025</v>
          </cell>
          <cell r="O1249">
            <v>0</v>
          </cell>
          <cell r="P1249">
            <v>0</v>
          </cell>
        </row>
        <row r="1250">
          <cell r="A1250">
            <v>36526</v>
          </cell>
          <cell r="B1250">
            <v>37926</v>
          </cell>
          <cell r="C1250" t="str">
            <v>CPS II</v>
          </cell>
          <cell r="D1250">
            <v>1.5184524166666675E-2</v>
          </cell>
          <cell r="E1250">
            <v>3.6442858000000018</v>
          </cell>
          <cell r="F1250">
            <v>1</v>
          </cell>
          <cell r="G1250">
            <v>32.6</v>
          </cell>
          <cell r="H1250">
            <v>32.6</v>
          </cell>
          <cell r="I1250">
            <v>24.199000000000002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118.80371708000007</v>
          </cell>
          <cell r="O1250">
            <v>0</v>
          </cell>
          <cell r="P1250">
            <v>0</v>
          </cell>
        </row>
        <row r="1251">
          <cell r="A1251">
            <v>36526</v>
          </cell>
          <cell r="B1251">
            <v>37956</v>
          </cell>
          <cell r="C1251" t="str">
            <v>CPS II</v>
          </cell>
          <cell r="D1251">
            <v>2.0248146774193544E-2</v>
          </cell>
          <cell r="E1251">
            <v>5.0215403999999992</v>
          </cell>
          <cell r="F1251">
            <v>1</v>
          </cell>
          <cell r="G1251">
            <v>32.6</v>
          </cell>
          <cell r="H1251">
            <v>32.6</v>
          </cell>
          <cell r="I1251">
            <v>24.4132</v>
          </cell>
          <cell r="J1251">
            <v>-41.11034694672</v>
          </cell>
          <cell r="K1251">
            <v>0</v>
          </cell>
          <cell r="L1251">
            <v>0</v>
          </cell>
          <cell r="M1251">
            <v>0</v>
          </cell>
          <cell r="N1251">
            <v>163.70221703999999</v>
          </cell>
          <cell r="O1251">
            <v>0</v>
          </cell>
          <cell r="P1251">
            <v>0</v>
          </cell>
        </row>
        <row r="1252">
          <cell r="A1252">
            <v>36526</v>
          </cell>
          <cell r="B1252">
            <v>37987</v>
          </cell>
          <cell r="C1252" t="str">
            <v>CPS II</v>
          </cell>
          <cell r="D1252">
            <v>2.1201089112903214E-2</v>
          </cell>
          <cell r="E1252">
            <v>5.2578700999999972</v>
          </cell>
          <cell r="F1252">
            <v>1</v>
          </cell>
          <cell r="G1252">
            <v>32.6</v>
          </cell>
          <cell r="H1252">
            <v>32.6</v>
          </cell>
          <cell r="I1252">
            <v>27.6736</v>
          </cell>
          <cell r="J1252">
            <v>-25.902371260639992</v>
          </cell>
          <cell r="K1252">
            <v>0</v>
          </cell>
          <cell r="L1252">
            <v>0</v>
          </cell>
          <cell r="M1252">
            <v>0</v>
          </cell>
          <cell r="N1252">
            <v>171.40656525999992</v>
          </cell>
          <cell r="O1252">
            <v>0</v>
          </cell>
          <cell r="P1252">
            <v>0</v>
          </cell>
        </row>
        <row r="1253">
          <cell r="A1253">
            <v>36526</v>
          </cell>
          <cell r="B1253">
            <v>38018</v>
          </cell>
          <cell r="C1253" t="str">
            <v>CPS II</v>
          </cell>
          <cell r="D1253">
            <v>2.1859765086206909E-2</v>
          </cell>
          <cell r="E1253">
            <v>5.0714655000000031</v>
          </cell>
          <cell r="F1253">
            <v>1</v>
          </cell>
          <cell r="G1253">
            <v>32.6</v>
          </cell>
          <cell r="H1253">
            <v>32.6</v>
          </cell>
          <cell r="I1253">
            <v>27.683000000000007</v>
          </cell>
          <cell r="J1253">
            <v>-24.936395863499985</v>
          </cell>
          <cell r="K1253">
            <v>0</v>
          </cell>
          <cell r="L1253">
            <v>0</v>
          </cell>
          <cell r="M1253">
            <v>0</v>
          </cell>
          <cell r="N1253">
            <v>165.32977530000011</v>
          </cell>
          <cell r="O1253">
            <v>0</v>
          </cell>
          <cell r="P1253">
            <v>0</v>
          </cell>
        </row>
        <row r="1254">
          <cell r="A1254">
            <v>36526</v>
          </cell>
          <cell r="B1254">
            <v>38047</v>
          </cell>
          <cell r="C1254" t="str">
            <v>CPS II</v>
          </cell>
          <cell r="D1254">
            <v>1.3164074596774196E-2</v>
          </cell>
          <cell r="E1254">
            <v>3.2646905000000004</v>
          </cell>
          <cell r="F1254">
            <v>1</v>
          </cell>
          <cell r="G1254">
            <v>32.6</v>
          </cell>
          <cell r="H1254">
            <v>32.6</v>
          </cell>
          <cell r="I1254">
            <v>26.867999999999995</v>
          </cell>
          <cell r="J1254">
            <v>-18.713205946000024</v>
          </cell>
          <cell r="K1254">
            <v>0</v>
          </cell>
          <cell r="L1254">
            <v>0</v>
          </cell>
          <cell r="M1254">
            <v>0</v>
          </cell>
          <cell r="N1254">
            <v>106.42891030000001</v>
          </cell>
          <cell r="O1254">
            <v>0</v>
          </cell>
          <cell r="P1254">
            <v>0</v>
          </cell>
        </row>
        <row r="1255">
          <cell r="A1255">
            <v>36526</v>
          </cell>
          <cell r="B1255">
            <v>38078</v>
          </cell>
          <cell r="C1255" t="str">
            <v>CPS II</v>
          </cell>
          <cell r="D1255">
            <v>1.0018570292887032E-2</v>
          </cell>
          <cell r="E1255">
            <v>2.3944383000000005</v>
          </cell>
          <cell r="F1255">
            <v>1</v>
          </cell>
          <cell r="G1255">
            <v>32.6</v>
          </cell>
          <cell r="H1255">
            <v>32.6</v>
          </cell>
          <cell r="I1255">
            <v>27.63316</v>
          </cell>
          <cell r="J1255">
            <v>-11.892791925972006</v>
          </cell>
          <cell r="K1255">
            <v>0</v>
          </cell>
          <cell r="L1255">
            <v>0</v>
          </cell>
          <cell r="M1255">
            <v>0</v>
          </cell>
          <cell r="N1255">
            <v>78.058688580000023</v>
          </cell>
          <cell r="O1255">
            <v>0</v>
          </cell>
          <cell r="P1255">
            <v>0</v>
          </cell>
        </row>
        <row r="1256">
          <cell r="A1256">
            <v>36526</v>
          </cell>
          <cell r="B1256">
            <v>38108</v>
          </cell>
          <cell r="C1256" t="str">
            <v>CPS II</v>
          </cell>
          <cell r="D1256">
            <v>1.1022154838709674E-2</v>
          </cell>
          <cell r="E1256">
            <v>2.7334943999999992</v>
          </cell>
          <cell r="F1256">
            <v>1</v>
          </cell>
          <cell r="G1256">
            <v>32.6</v>
          </cell>
          <cell r="H1256">
            <v>32.6</v>
          </cell>
          <cell r="I1256">
            <v>30.102160000000008</v>
          </cell>
          <cell r="J1256">
            <v>-6.8278316520959788</v>
          </cell>
          <cell r="K1256">
            <v>0</v>
          </cell>
          <cell r="L1256">
            <v>0</v>
          </cell>
          <cell r="M1256">
            <v>0</v>
          </cell>
          <cell r="N1256">
            <v>89.111917439999985</v>
          </cell>
          <cell r="O1256">
            <v>0</v>
          </cell>
          <cell r="P1256">
            <v>0</v>
          </cell>
        </row>
        <row r="1257">
          <cell r="A1257">
            <v>36526</v>
          </cell>
          <cell r="B1257">
            <v>38139</v>
          </cell>
          <cell r="C1257" t="str">
            <v>CPS II</v>
          </cell>
          <cell r="D1257">
            <v>1.3202615000000003E-2</v>
          </cell>
          <cell r="E1257">
            <v>3.1686276000000007</v>
          </cell>
          <cell r="F1257">
            <v>1</v>
          </cell>
          <cell r="G1257">
            <v>32.6</v>
          </cell>
          <cell r="H1257">
            <v>32.6</v>
          </cell>
          <cell r="I1257">
            <v>30.068320000000003</v>
          </cell>
          <cell r="J1257">
            <v>-8.0219511223679945</v>
          </cell>
          <cell r="K1257">
            <v>0</v>
          </cell>
          <cell r="L1257">
            <v>0</v>
          </cell>
          <cell r="M1257">
            <v>0</v>
          </cell>
          <cell r="N1257">
            <v>103.29725976000003</v>
          </cell>
          <cell r="O1257">
            <v>0</v>
          </cell>
          <cell r="P1257">
            <v>0</v>
          </cell>
        </row>
        <row r="1258">
          <cell r="A1258">
            <v>36526</v>
          </cell>
          <cell r="B1258">
            <v>38169</v>
          </cell>
          <cell r="C1258" t="str">
            <v>CPS II</v>
          </cell>
          <cell r="D1258">
            <v>1.5189774193548389E-2</v>
          </cell>
          <cell r="E1258">
            <v>3.7670640000000004</v>
          </cell>
          <cell r="F1258">
            <v>1</v>
          </cell>
          <cell r="G1258">
            <v>32.6</v>
          </cell>
          <cell r="H1258">
            <v>32.6</v>
          </cell>
          <cell r="I1258">
            <v>32.659479999999995</v>
          </cell>
          <cell r="J1258">
            <v>0.22406496671997569</v>
          </cell>
          <cell r="K1258">
            <v>0</v>
          </cell>
          <cell r="L1258">
            <v>0</v>
          </cell>
          <cell r="M1258">
            <v>0</v>
          </cell>
          <cell r="N1258">
            <v>122.80628640000002</v>
          </cell>
          <cell r="O1258">
            <v>0</v>
          </cell>
          <cell r="P1258">
            <v>0</v>
          </cell>
        </row>
        <row r="1259">
          <cell r="A1259">
            <v>36526</v>
          </cell>
          <cell r="B1259">
            <v>38200</v>
          </cell>
          <cell r="C1259" t="str">
            <v>CPS II</v>
          </cell>
          <cell r="D1259">
            <v>1.6263534677419349E-2</v>
          </cell>
          <cell r="E1259">
            <v>4.0333565999999985</v>
          </cell>
          <cell r="F1259">
            <v>1</v>
          </cell>
          <cell r="G1259">
            <v>32.6</v>
          </cell>
          <cell r="H1259">
            <v>32.6</v>
          </cell>
          <cell r="I1259">
            <v>32.627519999999997</v>
          </cell>
          <cell r="J1259">
            <v>0.11099797363198201</v>
          </cell>
          <cell r="K1259">
            <v>0</v>
          </cell>
          <cell r="L1259">
            <v>0</v>
          </cell>
          <cell r="M1259">
            <v>0</v>
          </cell>
          <cell r="N1259">
            <v>131.48742515999996</v>
          </cell>
          <cell r="O1259">
            <v>0</v>
          </cell>
          <cell r="P1259">
            <v>0</v>
          </cell>
        </row>
        <row r="1260">
          <cell r="A1260">
            <v>36526</v>
          </cell>
          <cell r="B1260">
            <v>38231</v>
          </cell>
          <cell r="C1260" t="str">
            <v>CPS II</v>
          </cell>
          <cell r="D1260">
            <v>1.1925500000000004E-2</v>
          </cell>
          <cell r="E1260">
            <v>2.8621200000000009</v>
          </cell>
          <cell r="F1260">
            <v>1</v>
          </cell>
          <cell r="G1260">
            <v>32.6</v>
          </cell>
          <cell r="H1260">
            <v>32.6</v>
          </cell>
          <cell r="I1260">
            <v>28.646319999999999</v>
          </cell>
          <cell r="J1260">
            <v>-11.315906601600009</v>
          </cell>
          <cell r="K1260">
            <v>0</v>
          </cell>
          <cell r="L1260">
            <v>0</v>
          </cell>
          <cell r="M1260">
            <v>0</v>
          </cell>
          <cell r="N1260">
            <v>93.305112000000037</v>
          </cell>
          <cell r="O1260">
            <v>0</v>
          </cell>
          <cell r="P1260">
            <v>0</v>
          </cell>
        </row>
        <row r="1261">
          <cell r="A1261">
            <v>36526</v>
          </cell>
          <cell r="B1261">
            <v>38261</v>
          </cell>
          <cell r="C1261" t="str">
            <v>CPS II</v>
          </cell>
          <cell r="D1261">
            <v>1.2935548192771082E-2</v>
          </cell>
          <cell r="E1261">
            <v>3.2209514999999995</v>
          </cell>
          <cell r="F1261">
            <v>1</v>
          </cell>
          <cell r="G1261">
            <v>32.6</v>
          </cell>
          <cell r="H1261">
            <v>32.6</v>
          </cell>
          <cell r="I1261">
            <v>27.14256</v>
          </cell>
          <cell r="J1261">
            <v>-17.578149554160003</v>
          </cell>
          <cell r="K1261">
            <v>0</v>
          </cell>
          <cell r="L1261">
            <v>0</v>
          </cell>
          <cell r="M1261">
            <v>0</v>
          </cell>
          <cell r="N1261">
            <v>105.00301889999999</v>
          </cell>
          <cell r="O1261">
            <v>0</v>
          </cell>
          <cell r="P1261">
            <v>0</v>
          </cell>
        </row>
        <row r="1262">
          <cell r="A1262">
            <v>36526</v>
          </cell>
          <cell r="B1262">
            <v>38292</v>
          </cell>
          <cell r="C1262" t="str">
            <v>CPS II</v>
          </cell>
          <cell r="D1262">
            <v>1.467344791666666E-2</v>
          </cell>
          <cell r="E1262">
            <v>3.5216274999999984</v>
          </cell>
          <cell r="F1262">
            <v>1</v>
          </cell>
          <cell r="G1262">
            <v>32.6</v>
          </cell>
          <cell r="H1262">
            <v>32.6</v>
          </cell>
          <cell r="I1262">
            <v>26.8568</v>
          </cell>
          <cell r="J1262">
            <v>-20.225411057999995</v>
          </cell>
          <cell r="K1262">
            <v>0</v>
          </cell>
          <cell r="L1262">
            <v>0</v>
          </cell>
          <cell r="M1262">
            <v>0</v>
          </cell>
          <cell r="N1262">
            <v>114.80505649999995</v>
          </cell>
          <cell r="O1262">
            <v>0</v>
          </cell>
          <cell r="P1262">
            <v>0</v>
          </cell>
        </row>
        <row r="1263">
          <cell r="A1263">
            <v>36526</v>
          </cell>
          <cell r="B1263">
            <v>38322</v>
          </cell>
          <cell r="C1263" t="str">
            <v>CPS II</v>
          </cell>
          <cell r="D1263">
            <v>1.9897290322580634E-2</v>
          </cell>
          <cell r="E1263">
            <v>4.9345279999999976</v>
          </cell>
          <cell r="F1263">
            <v>1</v>
          </cell>
          <cell r="G1263">
            <v>32.6</v>
          </cell>
          <cell r="H1263">
            <v>32.6</v>
          </cell>
          <cell r="I1263">
            <v>26.546600000000002</v>
          </cell>
          <cell r="J1263">
            <v>-29.870671795199986</v>
          </cell>
          <cell r="K1263">
            <v>0</v>
          </cell>
          <cell r="L1263">
            <v>0</v>
          </cell>
          <cell r="M1263">
            <v>0</v>
          </cell>
          <cell r="N1263">
            <v>160.86561279999992</v>
          </cell>
          <cell r="O1263">
            <v>0</v>
          </cell>
          <cell r="P1263">
            <v>0</v>
          </cell>
        </row>
        <row r="1266">
          <cell r="A1266" t="str">
            <v>Trade Date</v>
          </cell>
          <cell r="B1266" t="str">
            <v>Month</v>
          </cell>
          <cell r="C1266" t="str">
            <v>Counterparty</v>
          </cell>
          <cell r="D1266" t="str">
            <v>Quantity</v>
          </cell>
          <cell r="E1266" t="str">
            <v>MWh</v>
          </cell>
          <cell r="F1266" t="str">
            <v>Multiple</v>
          </cell>
          <cell r="G1266" t="str">
            <v>Underlying</v>
          </cell>
          <cell r="H1266" t="str">
            <v>Contract Price</v>
          </cell>
          <cell r="I1266" t="str">
            <v>Market Price</v>
          </cell>
          <cell r="J1266" t="str">
            <v>MTM</v>
          </cell>
          <cell r="K1266" t="str">
            <v>NYMEX NG Exposure</v>
          </cell>
          <cell r="L1266" t="str">
            <v>GD HH NG Exposure</v>
          </cell>
          <cell r="M1266" t="str">
            <v>GD HSC NG Exposure</v>
          </cell>
          <cell r="N1266" t="str">
            <v>Settlement</v>
          </cell>
        </row>
        <row r="1267">
          <cell r="A1267">
            <v>36526</v>
          </cell>
          <cell r="B1267">
            <v>37895</v>
          </cell>
          <cell r="C1267" t="str">
            <v>BP</v>
          </cell>
          <cell r="D1267">
            <v>50</v>
          </cell>
          <cell r="E1267">
            <v>18400</v>
          </cell>
          <cell r="F1267">
            <v>7.6</v>
          </cell>
          <cell r="G1267">
            <v>4.43</v>
          </cell>
          <cell r="H1267">
            <v>33.667999999999999</v>
          </cell>
          <cell r="I1267">
            <v>38.625</v>
          </cell>
          <cell r="J1267">
            <v>0</v>
          </cell>
          <cell r="K1267">
            <v>-13.984</v>
          </cell>
          <cell r="L1267">
            <v>0</v>
          </cell>
          <cell r="M1267">
            <v>0</v>
          </cell>
          <cell r="N1267">
            <v>619491.19999999995</v>
          </cell>
        </row>
        <row r="1268">
          <cell r="A1268">
            <v>36526</v>
          </cell>
          <cell r="B1268">
            <v>37895</v>
          </cell>
          <cell r="C1268" t="str">
            <v>BP</v>
          </cell>
          <cell r="D1268">
            <v>25</v>
          </cell>
          <cell r="E1268">
            <v>9200</v>
          </cell>
          <cell r="F1268">
            <v>9.1999999999999993</v>
          </cell>
          <cell r="G1268">
            <v>4.43</v>
          </cell>
          <cell r="H1268">
            <v>40.755999999999993</v>
          </cell>
          <cell r="I1268">
            <v>38.625</v>
          </cell>
          <cell r="J1268">
            <v>0</v>
          </cell>
          <cell r="K1268">
            <v>-8.4640000000000004</v>
          </cell>
          <cell r="L1268">
            <v>0</v>
          </cell>
          <cell r="M1268">
            <v>0</v>
          </cell>
          <cell r="N1268">
            <v>374955.19999999995</v>
          </cell>
        </row>
        <row r="1269">
          <cell r="A1269">
            <v>36526</v>
          </cell>
          <cell r="B1269">
            <v>37895</v>
          </cell>
          <cell r="C1269" t="str">
            <v>Coral</v>
          </cell>
          <cell r="D1269">
            <v>10</v>
          </cell>
          <cell r="E1269">
            <v>3680</v>
          </cell>
          <cell r="F1269">
            <v>8</v>
          </cell>
          <cell r="G1269">
            <v>4.4349999999999996</v>
          </cell>
          <cell r="H1269">
            <v>35.479999999999997</v>
          </cell>
          <cell r="I1269">
            <v>38.625</v>
          </cell>
          <cell r="J1269">
            <v>0</v>
          </cell>
          <cell r="K1269">
            <v>-2.944</v>
          </cell>
          <cell r="L1269">
            <v>0</v>
          </cell>
          <cell r="M1269">
            <v>0</v>
          </cell>
          <cell r="N1269">
            <v>130566.39999999999</v>
          </cell>
        </row>
        <row r="1270">
          <cell r="A1270">
            <v>36526</v>
          </cell>
          <cell r="B1270">
            <v>37926</v>
          </cell>
          <cell r="C1270" t="str">
            <v>CPS Coral</v>
          </cell>
          <cell r="D1270">
            <v>10</v>
          </cell>
          <cell r="E1270">
            <v>3040</v>
          </cell>
          <cell r="F1270">
            <v>8</v>
          </cell>
          <cell r="G1270">
            <v>4.4909999999999997</v>
          </cell>
          <cell r="H1270">
            <v>35.927999999999997</v>
          </cell>
          <cell r="I1270">
            <v>39.125</v>
          </cell>
          <cell r="J1270">
            <v>0</v>
          </cell>
          <cell r="K1270">
            <v>-2.4319999999999999</v>
          </cell>
          <cell r="L1270">
            <v>0</v>
          </cell>
          <cell r="M1270">
            <v>0</v>
          </cell>
          <cell r="N1270">
            <v>109221.12</v>
          </cell>
        </row>
        <row r="1271">
          <cell r="A1271">
            <v>36526</v>
          </cell>
          <cell r="B1271">
            <v>37956</v>
          </cell>
          <cell r="C1271" t="str">
            <v>CPS Coral</v>
          </cell>
          <cell r="D1271">
            <v>10</v>
          </cell>
          <cell r="E1271">
            <v>3520</v>
          </cell>
          <cell r="F1271">
            <v>8</v>
          </cell>
          <cell r="G1271">
            <v>4.8650000000000002</v>
          </cell>
          <cell r="H1271">
            <v>38.92</v>
          </cell>
          <cell r="I1271">
            <v>39.375</v>
          </cell>
          <cell r="J1271">
            <v>1601.599999999994</v>
          </cell>
          <cell r="K1271">
            <v>-2.8159999999999998</v>
          </cell>
          <cell r="L1271">
            <v>0</v>
          </cell>
          <cell r="M1271">
            <v>0</v>
          </cell>
          <cell r="N1271">
            <v>136998.39999999999</v>
          </cell>
        </row>
        <row r="1272">
          <cell r="A1272">
            <v>36526</v>
          </cell>
          <cell r="B1272">
            <v>37926</v>
          </cell>
          <cell r="C1272" t="str">
            <v>CPS BP</v>
          </cell>
          <cell r="D1272">
            <v>25</v>
          </cell>
          <cell r="E1272">
            <v>7600</v>
          </cell>
          <cell r="F1272">
            <v>9.1999999999999993</v>
          </cell>
          <cell r="G1272">
            <v>4.4859999999999998</v>
          </cell>
          <cell r="H1272">
            <v>41.271199999999993</v>
          </cell>
          <cell r="I1272">
            <v>39.125</v>
          </cell>
          <cell r="J1272">
            <v>0</v>
          </cell>
          <cell r="K1272">
            <v>-6.992</v>
          </cell>
          <cell r="L1272">
            <v>0</v>
          </cell>
          <cell r="M1272">
            <v>0</v>
          </cell>
          <cell r="N1272">
            <v>313661.11999999994</v>
          </cell>
        </row>
        <row r="1273">
          <cell r="A1273">
            <v>36526</v>
          </cell>
          <cell r="B1273">
            <v>37956</v>
          </cell>
          <cell r="C1273" t="str">
            <v>CPS BP</v>
          </cell>
          <cell r="D1273">
            <v>25</v>
          </cell>
          <cell r="E1273">
            <v>8800</v>
          </cell>
          <cell r="F1273">
            <v>9.1999999999999993</v>
          </cell>
          <cell r="G1273">
            <v>4.8600000000000003</v>
          </cell>
          <cell r="H1273">
            <v>44.711999999999996</v>
          </cell>
          <cell r="I1273">
            <v>39.375</v>
          </cell>
          <cell r="J1273">
            <v>-46965.599999999969</v>
          </cell>
          <cell r="K1273">
            <v>-8.0960000000000001</v>
          </cell>
          <cell r="L1273">
            <v>0</v>
          </cell>
          <cell r="M1273">
            <v>0</v>
          </cell>
          <cell r="N1273">
            <v>393465.59999999998</v>
          </cell>
        </row>
        <row r="1274">
          <cell r="A1274">
            <v>36526</v>
          </cell>
          <cell r="B1274">
            <v>37926</v>
          </cell>
          <cell r="C1274" t="str">
            <v>CPS BP</v>
          </cell>
          <cell r="D1274">
            <v>50</v>
          </cell>
          <cell r="E1274">
            <v>15200</v>
          </cell>
          <cell r="F1274">
            <v>7.6</v>
          </cell>
          <cell r="G1274">
            <v>4.4859999999999998</v>
          </cell>
          <cell r="H1274">
            <v>34.093599999999995</v>
          </cell>
          <cell r="I1274">
            <v>39.125</v>
          </cell>
          <cell r="J1274">
            <v>0</v>
          </cell>
          <cell r="K1274">
            <v>-11.552</v>
          </cell>
          <cell r="L1274">
            <v>0</v>
          </cell>
          <cell r="M1274">
            <v>0</v>
          </cell>
          <cell r="N1274">
            <v>518222.71999999991</v>
          </cell>
        </row>
        <row r="1275">
          <cell r="A1275">
            <v>36526</v>
          </cell>
          <cell r="B1275">
            <v>37956</v>
          </cell>
          <cell r="C1275" t="str">
            <v>CPS BP</v>
          </cell>
          <cell r="D1275">
            <v>50</v>
          </cell>
          <cell r="E1275">
            <v>17600</v>
          </cell>
          <cell r="F1275">
            <v>7.6</v>
          </cell>
          <cell r="G1275">
            <v>4.8600000000000003</v>
          </cell>
          <cell r="H1275">
            <v>36.936</v>
          </cell>
          <cell r="I1275">
            <v>39.375</v>
          </cell>
          <cell r="J1275">
            <v>42926.400000000001</v>
          </cell>
          <cell r="K1275">
            <v>-13.375999999999999</v>
          </cell>
          <cell r="L1275">
            <v>0</v>
          </cell>
          <cell r="M1275">
            <v>0</v>
          </cell>
          <cell r="N1275">
            <v>650073.59999999998</v>
          </cell>
        </row>
        <row r="1279">
          <cell r="A1279" t="str">
            <v>Trade Date</v>
          </cell>
          <cell r="B1279" t="str">
            <v>Month</v>
          </cell>
          <cell r="C1279" t="str">
            <v>Counterparty</v>
          </cell>
          <cell r="D1279" t="str">
            <v>Quantity</v>
          </cell>
          <cell r="E1279" t="str">
            <v>MWh</v>
          </cell>
          <cell r="F1279" t="str">
            <v>Multiple</v>
          </cell>
          <cell r="G1279" t="str">
            <v>Underlying</v>
          </cell>
          <cell r="H1279" t="str">
            <v>Contract Price</v>
          </cell>
          <cell r="I1279" t="str">
            <v>Market Price</v>
          </cell>
          <cell r="J1279" t="str">
            <v>MTM</v>
          </cell>
          <cell r="K1279" t="str">
            <v>NYMEX NG Exposure</v>
          </cell>
          <cell r="L1279" t="str">
            <v>GD HH NG Exposure</v>
          </cell>
          <cell r="M1279" t="str">
            <v>GD HSC NG Exposure</v>
          </cell>
          <cell r="N1279" t="str">
            <v>Settlement</v>
          </cell>
        </row>
        <row r="1280">
          <cell r="A1280">
            <v>36526</v>
          </cell>
          <cell r="B1280">
            <v>37895</v>
          </cell>
          <cell r="C1280" t="str">
            <v>BP</v>
          </cell>
          <cell r="D1280">
            <v>50</v>
          </cell>
          <cell r="E1280">
            <v>6400</v>
          </cell>
          <cell r="F1280">
            <v>7.6</v>
          </cell>
          <cell r="G1280">
            <v>4.43</v>
          </cell>
          <cell r="H1280">
            <v>33.667999999999999</v>
          </cell>
          <cell r="I1280">
            <v>33.549999999999997</v>
          </cell>
          <cell r="J1280">
            <v>0</v>
          </cell>
          <cell r="K1280">
            <v>-4.8639999999999999</v>
          </cell>
          <cell r="L1280">
            <v>0</v>
          </cell>
          <cell r="M1280">
            <v>0</v>
          </cell>
          <cell r="N1280">
            <v>215475.19999999998</v>
          </cell>
        </row>
        <row r="1281">
          <cell r="A1281">
            <v>36526</v>
          </cell>
          <cell r="B1281">
            <v>37895</v>
          </cell>
          <cell r="C1281" t="str">
            <v>Coral</v>
          </cell>
          <cell r="D1281">
            <v>10</v>
          </cell>
          <cell r="E1281">
            <v>1280</v>
          </cell>
          <cell r="F1281">
            <v>8</v>
          </cell>
          <cell r="G1281">
            <v>4.4349999999999996</v>
          </cell>
          <cell r="H1281">
            <v>35.479999999999997</v>
          </cell>
          <cell r="I1281">
            <v>33.549999999999997</v>
          </cell>
          <cell r="J1281">
            <v>0</v>
          </cell>
          <cell r="K1281">
            <v>-1.024</v>
          </cell>
          <cell r="L1281">
            <v>0</v>
          </cell>
          <cell r="M1281">
            <v>0</v>
          </cell>
          <cell r="N1281">
            <v>45414.399999999994</v>
          </cell>
        </row>
        <row r="1282">
          <cell r="A1282">
            <v>36526</v>
          </cell>
          <cell r="B1282">
            <v>37926</v>
          </cell>
          <cell r="C1282" t="str">
            <v>CPS Coral</v>
          </cell>
          <cell r="D1282">
            <v>10</v>
          </cell>
          <cell r="E1282">
            <v>1760</v>
          </cell>
          <cell r="F1282">
            <v>8</v>
          </cell>
          <cell r="G1282">
            <v>4.4909999999999997</v>
          </cell>
          <cell r="H1282">
            <v>35.927999999999997</v>
          </cell>
          <cell r="I1282">
            <v>34.514000000000003</v>
          </cell>
          <cell r="J1282">
            <v>0</v>
          </cell>
          <cell r="K1282">
            <v>-1.4079999999999999</v>
          </cell>
          <cell r="L1282">
            <v>0</v>
          </cell>
          <cell r="M1282">
            <v>0</v>
          </cell>
          <cell r="N1282">
            <v>63233.279999999999</v>
          </cell>
        </row>
        <row r="1283">
          <cell r="A1283">
            <v>36526</v>
          </cell>
          <cell r="B1283">
            <v>37956</v>
          </cell>
          <cell r="C1283" t="str">
            <v>CPS Coral</v>
          </cell>
          <cell r="D1283">
            <v>10</v>
          </cell>
          <cell r="E1283">
            <v>1440</v>
          </cell>
          <cell r="F1283">
            <v>8</v>
          </cell>
          <cell r="G1283">
            <v>4.8650000000000002</v>
          </cell>
          <cell r="H1283">
            <v>38.92</v>
          </cell>
          <cell r="I1283">
            <v>35.355200000000004</v>
          </cell>
          <cell r="J1283">
            <v>-5133.3119999999972</v>
          </cell>
          <cell r="K1283">
            <v>-1.1519999999999999</v>
          </cell>
          <cell r="L1283">
            <v>0</v>
          </cell>
          <cell r="M1283">
            <v>0</v>
          </cell>
          <cell r="N1283">
            <v>56044.800000000003</v>
          </cell>
        </row>
        <row r="1284">
          <cell r="A1284">
            <v>36526</v>
          </cell>
          <cell r="B1284">
            <v>37926</v>
          </cell>
          <cell r="C1284" t="str">
            <v>CPS BP</v>
          </cell>
          <cell r="D1284">
            <v>50</v>
          </cell>
          <cell r="E1284">
            <v>8800</v>
          </cell>
          <cell r="F1284">
            <v>7.6</v>
          </cell>
          <cell r="G1284">
            <v>4.4859999999999998</v>
          </cell>
          <cell r="H1284">
            <v>34.093599999999995</v>
          </cell>
          <cell r="I1284">
            <v>34.514000000000003</v>
          </cell>
          <cell r="J1284">
            <v>0</v>
          </cell>
          <cell r="K1284">
            <v>-6.6879999999999997</v>
          </cell>
          <cell r="L1284">
            <v>0</v>
          </cell>
          <cell r="M1284">
            <v>0</v>
          </cell>
          <cell r="N1284">
            <v>300023.67999999993</v>
          </cell>
        </row>
        <row r="1285">
          <cell r="A1285">
            <v>36526</v>
          </cell>
          <cell r="B1285">
            <v>37956</v>
          </cell>
          <cell r="C1285" t="str">
            <v>CPS BP</v>
          </cell>
          <cell r="D1285">
            <v>50</v>
          </cell>
          <cell r="E1285">
            <v>7200</v>
          </cell>
          <cell r="F1285">
            <v>7.6</v>
          </cell>
          <cell r="G1285">
            <v>4.8600000000000003</v>
          </cell>
          <cell r="H1285">
            <v>36.936</v>
          </cell>
          <cell r="I1285">
            <v>35.355200000000004</v>
          </cell>
          <cell r="J1285">
            <v>-11381.759999999975</v>
          </cell>
          <cell r="K1285">
            <v>-5.4720000000000004</v>
          </cell>
          <cell r="L1285">
            <v>0</v>
          </cell>
          <cell r="M1285">
            <v>0</v>
          </cell>
          <cell r="N1285">
            <v>265939.20000000001</v>
          </cell>
        </row>
        <row r="1288">
          <cell r="A1288" t="str">
            <v>Trade Date</v>
          </cell>
          <cell r="B1288" t="str">
            <v>Month</v>
          </cell>
          <cell r="C1288" t="str">
            <v>Counterparty</v>
          </cell>
          <cell r="D1288" t="str">
            <v>Quantity</v>
          </cell>
          <cell r="E1288" t="str">
            <v>MWh</v>
          </cell>
          <cell r="F1288" t="str">
            <v>Multiple</v>
          </cell>
          <cell r="G1288" t="str">
            <v>Underlying</v>
          </cell>
          <cell r="H1288" t="str">
            <v>Contract Price</v>
          </cell>
          <cell r="I1288" t="str">
            <v>Market Price</v>
          </cell>
          <cell r="J1288" t="str">
            <v>MTM</v>
          </cell>
          <cell r="K1288" t="str">
            <v>NYMEX NG Exposure</v>
          </cell>
          <cell r="L1288" t="str">
            <v>GD HH NG Exposure</v>
          </cell>
          <cell r="M1288" t="str">
            <v>GD HSC NG Exposure</v>
          </cell>
          <cell r="N1288" t="str">
            <v>Settlement</v>
          </cell>
        </row>
        <row r="1289">
          <cell r="A1289">
            <v>36526</v>
          </cell>
          <cell r="B1289">
            <v>37895</v>
          </cell>
          <cell r="C1289" t="str">
            <v>BP</v>
          </cell>
          <cell r="D1289">
            <v>50</v>
          </cell>
          <cell r="E1289">
            <v>12450</v>
          </cell>
          <cell r="F1289">
            <v>7.6</v>
          </cell>
          <cell r="G1289">
            <v>4.43</v>
          </cell>
          <cell r="H1289">
            <v>33.667999999999999</v>
          </cell>
          <cell r="I1289">
            <v>24.198852721451445</v>
          </cell>
          <cell r="J1289">
            <v>0</v>
          </cell>
          <cell r="K1289">
            <v>-9.4619999999999997</v>
          </cell>
          <cell r="L1289">
            <v>0</v>
          </cell>
          <cell r="M1289">
            <v>0</v>
          </cell>
          <cell r="N1289">
            <v>419166.6</v>
          </cell>
        </row>
        <row r="1290">
          <cell r="A1290">
            <v>36526</v>
          </cell>
          <cell r="B1290">
            <v>37895</v>
          </cell>
          <cell r="C1290" t="str">
            <v>Coral</v>
          </cell>
          <cell r="D1290">
            <v>10</v>
          </cell>
          <cell r="E1290">
            <v>2490</v>
          </cell>
          <cell r="F1290">
            <v>8</v>
          </cell>
          <cell r="G1290">
            <v>4.4349999999999996</v>
          </cell>
          <cell r="H1290">
            <v>35.479999999999997</v>
          </cell>
          <cell r="I1290">
            <v>24.198852721451445</v>
          </cell>
          <cell r="J1290">
            <v>0</v>
          </cell>
          <cell r="K1290">
            <v>-1.992</v>
          </cell>
          <cell r="L1290">
            <v>0</v>
          </cell>
          <cell r="M1290">
            <v>0</v>
          </cell>
          <cell r="N1290">
            <v>88345.2</v>
          </cell>
        </row>
        <row r="1291">
          <cell r="A1291">
            <v>36526</v>
          </cell>
          <cell r="B1291">
            <v>37926</v>
          </cell>
          <cell r="C1291" t="str">
            <v>CPS Coral</v>
          </cell>
          <cell r="D1291">
            <v>10</v>
          </cell>
          <cell r="E1291">
            <v>2400</v>
          </cell>
          <cell r="F1291">
            <v>8</v>
          </cell>
          <cell r="G1291">
            <v>4.4909999999999997</v>
          </cell>
          <cell r="H1291">
            <v>35.927999999999997</v>
          </cell>
          <cell r="I1291">
            <v>24.199000000000002</v>
          </cell>
          <cell r="J1291">
            <v>0</v>
          </cell>
          <cell r="K1291">
            <v>-1.92</v>
          </cell>
          <cell r="L1291">
            <v>0</v>
          </cell>
          <cell r="M1291">
            <v>0</v>
          </cell>
          <cell r="N1291">
            <v>86227.199999999997</v>
          </cell>
        </row>
        <row r="1292">
          <cell r="A1292">
            <v>36526</v>
          </cell>
          <cell r="B1292">
            <v>37956</v>
          </cell>
          <cell r="C1292" t="str">
            <v>CPS Coral</v>
          </cell>
          <cell r="D1292">
            <v>10</v>
          </cell>
          <cell r="E1292">
            <v>2480</v>
          </cell>
          <cell r="F1292">
            <v>8</v>
          </cell>
          <cell r="G1292">
            <v>4.8650000000000002</v>
          </cell>
          <cell r="H1292">
            <v>38.92</v>
          </cell>
          <cell r="I1292">
            <v>24.4132</v>
          </cell>
          <cell r="J1292">
            <v>-35976.864000000001</v>
          </cell>
          <cell r="K1292">
            <v>-1.984</v>
          </cell>
          <cell r="L1292">
            <v>0</v>
          </cell>
          <cell r="M1292">
            <v>0</v>
          </cell>
          <cell r="N1292">
            <v>96521.600000000006</v>
          </cell>
        </row>
        <row r="1293">
          <cell r="A1293">
            <v>36526</v>
          </cell>
          <cell r="B1293">
            <v>37926</v>
          </cell>
          <cell r="C1293" t="str">
            <v>CPS BP</v>
          </cell>
          <cell r="D1293">
            <v>50</v>
          </cell>
          <cell r="E1293">
            <v>12000</v>
          </cell>
          <cell r="F1293">
            <v>7.6</v>
          </cell>
          <cell r="G1293">
            <v>4.4859999999999998</v>
          </cell>
          <cell r="H1293">
            <v>34.093599999999995</v>
          </cell>
          <cell r="I1293">
            <v>24.199000000000002</v>
          </cell>
          <cell r="J1293">
            <v>0</v>
          </cell>
          <cell r="K1293">
            <v>-9.1199999999999992</v>
          </cell>
          <cell r="L1293">
            <v>0</v>
          </cell>
          <cell r="M1293">
            <v>0</v>
          </cell>
          <cell r="N1293">
            <v>409123.19999999995</v>
          </cell>
        </row>
        <row r="1294">
          <cell r="A1294">
            <v>36526</v>
          </cell>
          <cell r="B1294">
            <v>37956</v>
          </cell>
          <cell r="C1294" t="str">
            <v>CPS BP</v>
          </cell>
          <cell r="D1294">
            <v>50</v>
          </cell>
          <cell r="E1294">
            <v>12400</v>
          </cell>
          <cell r="F1294">
            <v>7.6</v>
          </cell>
          <cell r="G1294">
            <v>4.8600000000000003</v>
          </cell>
          <cell r="H1294">
            <v>36.936</v>
          </cell>
          <cell r="I1294">
            <v>24.4132</v>
          </cell>
          <cell r="J1294">
            <v>-155282.72</v>
          </cell>
          <cell r="K1294">
            <v>-9.4239999999999995</v>
          </cell>
          <cell r="L1294">
            <v>0</v>
          </cell>
          <cell r="M1294">
            <v>0</v>
          </cell>
          <cell r="N1294">
            <v>458006.4</v>
          </cell>
        </row>
        <row r="1297">
          <cell r="A1297" t="str">
            <v>Trade Date</v>
          </cell>
          <cell r="B1297" t="str">
            <v>Month</v>
          </cell>
          <cell r="C1297" t="str">
            <v>Counterparty</v>
          </cell>
          <cell r="D1297" t="str">
            <v>Quantity</v>
          </cell>
          <cell r="E1297" t="str">
            <v>MWh</v>
          </cell>
          <cell r="F1297" t="str">
            <v>Multiple</v>
          </cell>
          <cell r="G1297" t="str">
            <v>Underlying</v>
          </cell>
          <cell r="H1297" t="str">
            <v>Contract Price</v>
          </cell>
          <cell r="I1297" t="str">
            <v>Market Price</v>
          </cell>
          <cell r="J1297" t="str">
            <v>MTM</v>
          </cell>
          <cell r="K1297" t="str">
            <v>NYMEX NG Exposure</v>
          </cell>
          <cell r="L1297" t="str">
            <v>GD HH NG Exposure</v>
          </cell>
          <cell r="M1297" t="str">
            <v>GD HSC NG Exposure</v>
          </cell>
          <cell r="N1297" t="str">
            <v>Settlement</v>
          </cell>
        </row>
        <row r="1298">
          <cell r="A1298">
            <v>37888</v>
          </cell>
          <cell r="B1298">
            <v>37895</v>
          </cell>
          <cell r="C1298" t="str">
            <v>CPN.</v>
          </cell>
          <cell r="D1298">
            <v>45</v>
          </cell>
          <cell r="E1298">
            <v>16560</v>
          </cell>
          <cell r="F1298">
            <v>1</v>
          </cell>
          <cell r="G1298">
            <v>36</v>
          </cell>
          <cell r="H1298">
            <v>36</v>
          </cell>
          <cell r="I1298">
            <v>38.625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596160</v>
          </cell>
        </row>
        <row r="1299">
          <cell r="A1299">
            <v>37922</v>
          </cell>
          <cell r="B1299">
            <v>37987</v>
          </cell>
          <cell r="C1299" t="str">
            <v>CPS PHASE 1</v>
          </cell>
          <cell r="D1299">
            <v>75</v>
          </cell>
          <cell r="E1299">
            <v>25200</v>
          </cell>
          <cell r="F1299">
            <v>1</v>
          </cell>
          <cell r="G1299">
            <v>34.46</v>
          </cell>
          <cell r="H1299">
            <v>34.46</v>
          </cell>
          <cell r="I1299">
            <v>43.509999999999991</v>
          </cell>
          <cell r="J1299">
            <v>228059.99999999974</v>
          </cell>
          <cell r="K1299">
            <v>0</v>
          </cell>
          <cell r="L1299">
            <v>0</v>
          </cell>
          <cell r="M1299">
            <v>0</v>
          </cell>
          <cell r="N1299">
            <v>868392</v>
          </cell>
        </row>
        <row r="1300">
          <cell r="A1300">
            <v>37922</v>
          </cell>
          <cell r="B1300">
            <v>38018</v>
          </cell>
          <cell r="C1300" t="str">
            <v>CPS PHASE 1</v>
          </cell>
          <cell r="D1300">
            <v>40</v>
          </cell>
          <cell r="E1300">
            <v>12800</v>
          </cell>
          <cell r="F1300">
            <v>1</v>
          </cell>
          <cell r="G1300">
            <v>34.46</v>
          </cell>
          <cell r="H1300">
            <v>34.46</v>
          </cell>
          <cell r="I1300">
            <v>43.510000000000005</v>
          </cell>
          <cell r="J1300">
            <v>115840.00000000006</v>
          </cell>
          <cell r="K1300">
            <v>0</v>
          </cell>
          <cell r="L1300">
            <v>0</v>
          </cell>
          <cell r="M1300">
            <v>0</v>
          </cell>
          <cell r="N1300">
            <v>441088</v>
          </cell>
        </row>
        <row r="1301">
          <cell r="A1301">
            <v>37922</v>
          </cell>
          <cell r="B1301">
            <v>38047</v>
          </cell>
          <cell r="C1301" t="str">
            <v>CPS PHASE 1</v>
          </cell>
          <cell r="D1301">
            <v>42</v>
          </cell>
          <cell r="E1301">
            <v>15456</v>
          </cell>
          <cell r="F1301">
            <v>1</v>
          </cell>
          <cell r="G1301">
            <v>34.46</v>
          </cell>
          <cell r="H1301">
            <v>34.46</v>
          </cell>
          <cell r="I1301">
            <v>43.410000000000004</v>
          </cell>
          <cell r="J1301">
            <v>138331.20000000004</v>
          </cell>
          <cell r="K1301">
            <v>0</v>
          </cell>
          <cell r="L1301">
            <v>0</v>
          </cell>
          <cell r="M1301">
            <v>0</v>
          </cell>
          <cell r="N1301">
            <v>532613.76</v>
          </cell>
        </row>
        <row r="1302">
          <cell r="A1302">
            <v>37922</v>
          </cell>
          <cell r="B1302">
            <v>38078</v>
          </cell>
          <cell r="C1302" t="str">
            <v>CPS PHASE 1</v>
          </cell>
          <cell r="D1302">
            <v>46</v>
          </cell>
          <cell r="E1302">
            <v>16192</v>
          </cell>
          <cell r="F1302">
            <v>1</v>
          </cell>
          <cell r="G1302">
            <v>34.46</v>
          </cell>
          <cell r="H1302">
            <v>34.46</v>
          </cell>
          <cell r="I1302">
            <v>43.41</v>
          </cell>
          <cell r="J1302">
            <v>144918.39999999994</v>
          </cell>
          <cell r="K1302">
            <v>0</v>
          </cell>
          <cell r="L1302">
            <v>0</v>
          </cell>
          <cell r="M1302">
            <v>0</v>
          </cell>
          <cell r="N1302">
            <v>557976.32000000007</v>
          </cell>
        </row>
        <row r="1303">
          <cell r="A1303">
            <v>37922</v>
          </cell>
          <cell r="B1303">
            <v>38108</v>
          </cell>
          <cell r="C1303" t="str">
            <v>CPS PHASE 1</v>
          </cell>
          <cell r="D1303">
            <v>49</v>
          </cell>
          <cell r="E1303">
            <v>15680</v>
          </cell>
          <cell r="F1303">
            <v>1</v>
          </cell>
          <cell r="G1303">
            <v>34.46</v>
          </cell>
          <cell r="H1303">
            <v>34.46</v>
          </cell>
          <cell r="I1303">
            <v>45.91</v>
          </cell>
          <cell r="J1303">
            <v>179535.99999999994</v>
          </cell>
          <cell r="K1303">
            <v>0</v>
          </cell>
          <cell r="L1303">
            <v>0</v>
          </cell>
          <cell r="M1303">
            <v>0</v>
          </cell>
          <cell r="N1303">
            <v>540332.80000000005</v>
          </cell>
        </row>
        <row r="1304">
          <cell r="A1304">
            <v>37922</v>
          </cell>
          <cell r="B1304">
            <v>38139</v>
          </cell>
          <cell r="C1304" t="str">
            <v>CPS PHASE 1</v>
          </cell>
          <cell r="D1304">
            <v>55</v>
          </cell>
          <cell r="E1304">
            <v>19360</v>
          </cell>
          <cell r="F1304">
            <v>1</v>
          </cell>
          <cell r="G1304">
            <v>34.46</v>
          </cell>
          <cell r="H1304">
            <v>34.46</v>
          </cell>
          <cell r="I1304">
            <v>46.534999999999997</v>
          </cell>
          <cell r="J1304">
            <v>233771.99999999991</v>
          </cell>
          <cell r="K1304">
            <v>0</v>
          </cell>
          <cell r="L1304">
            <v>0</v>
          </cell>
          <cell r="M1304">
            <v>0</v>
          </cell>
          <cell r="N1304">
            <v>667145.6</v>
          </cell>
        </row>
        <row r="1305">
          <cell r="A1305">
            <v>37922</v>
          </cell>
          <cell r="B1305">
            <v>38169</v>
          </cell>
          <cell r="C1305" t="str">
            <v>CPS PHASE 1</v>
          </cell>
          <cell r="D1305">
            <v>57</v>
          </cell>
          <cell r="E1305">
            <v>19152</v>
          </cell>
          <cell r="F1305">
            <v>1</v>
          </cell>
          <cell r="G1305">
            <v>34.46</v>
          </cell>
          <cell r="H1305">
            <v>34.46</v>
          </cell>
          <cell r="I1305">
            <v>52.66</v>
          </cell>
          <cell r="J1305">
            <v>348566.39999999991</v>
          </cell>
          <cell r="K1305">
            <v>0</v>
          </cell>
          <cell r="L1305">
            <v>0</v>
          </cell>
          <cell r="M1305">
            <v>0</v>
          </cell>
          <cell r="N1305">
            <v>659977.92000000004</v>
          </cell>
        </row>
        <row r="1306">
          <cell r="A1306">
            <v>37922</v>
          </cell>
          <cell r="B1306">
            <v>38200</v>
          </cell>
          <cell r="C1306" t="str">
            <v>CPS PHASE 1</v>
          </cell>
          <cell r="D1306">
            <v>53</v>
          </cell>
          <cell r="E1306">
            <v>18656</v>
          </cell>
          <cell r="F1306">
            <v>1</v>
          </cell>
          <cell r="G1306">
            <v>34.46</v>
          </cell>
          <cell r="H1306">
            <v>34.46</v>
          </cell>
          <cell r="I1306">
            <v>52.66</v>
          </cell>
          <cell r="J1306">
            <v>339539.1999999999</v>
          </cell>
          <cell r="K1306">
            <v>0</v>
          </cell>
          <cell r="L1306">
            <v>0</v>
          </cell>
          <cell r="M1306">
            <v>0</v>
          </cell>
          <cell r="N1306">
            <v>642885.76</v>
          </cell>
        </row>
        <row r="1307">
          <cell r="A1307">
            <v>37922</v>
          </cell>
          <cell r="B1307">
            <v>38231</v>
          </cell>
          <cell r="C1307" t="str">
            <v>CPS PHASE 1</v>
          </cell>
          <cell r="D1307">
            <v>43</v>
          </cell>
          <cell r="E1307">
            <v>14448</v>
          </cell>
          <cell r="F1307">
            <v>1</v>
          </cell>
          <cell r="G1307">
            <v>34.46</v>
          </cell>
          <cell r="H1307">
            <v>34.46</v>
          </cell>
          <cell r="I1307">
            <v>44.66</v>
          </cell>
          <cell r="J1307">
            <v>147369.59999999995</v>
          </cell>
          <cell r="K1307">
            <v>0</v>
          </cell>
          <cell r="L1307">
            <v>0</v>
          </cell>
          <cell r="M1307">
            <v>0</v>
          </cell>
          <cell r="N1307">
            <v>497878.08</v>
          </cell>
        </row>
        <row r="1308">
          <cell r="A1308">
            <v>37922</v>
          </cell>
          <cell r="B1308">
            <v>38261</v>
          </cell>
          <cell r="C1308" t="str">
            <v>CPS PHASE 1</v>
          </cell>
          <cell r="D1308">
            <v>36</v>
          </cell>
          <cell r="E1308">
            <v>12096</v>
          </cell>
          <cell r="F1308">
            <v>1</v>
          </cell>
          <cell r="G1308">
            <v>34.46</v>
          </cell>
          <cell r="H1308">
            <v>34.46</v>
          </cell>
          <cell r="I1308">
            <v>41.91</v>
          </cell>
          <cell r="J1308">
            <v>90115.199999999953</v>
          </cell>
          <cell r="K1308">
            <v>0</v>
          </cell>
          <cell r="L1308">
            <v>0</v>
          </cell>
          <cell r="M1308">
            <v>0</v>
          </cell>
          <cell r="N1308">
            <v>416828.16000000003</v>
          </cell>
        </row>
        <row r="1309">
          <cell r="A1309">
            <v>37922</v>
          </cell>
          <cell r="B1309">
            <v>38292</v>
          </cell>
          <cell r="C1309" t="str">
            <v>CPS PHASE 1</v>
          </cell>
          <cell r="D1309">
            <v>27</v>
          </cell>
          <cell r="E1309">
            <v>9072</v>
          </cell>
          <cell r="F1309">
            <v>1</v>
          </cell>
          <cell r="G1309">
            <v>34.46</v>
          </cell>
          <cell r="H1309">
            <v>34.46</v>
          </cell>
          <cell r="I1309">
            <v>41.91</v>
          </cell>
          <cell r="J1309">
            <v>67586.399999999965</v>
          </cell>
          <cell r="K1309">
            <v>0</v>
          </cell>
          <cell r="L1309">
            <v>0</v>
          </cell>
          <cell r="M1309">
            <v>0</v>
          </cell>
          <cell r="N1309">
            <v>312621.12</v>
          </cell>
        </row>
        <row r="1310">
          <cell r="A1310">
            <v>37922</v>
          </cell>
          <cell r="B1310">
            <v>38322</v>
          </cell>
          <cell r="C1310" t="str">
            <v>CPS PHASE 1</v>
          </cell>
          <cell r="D1310">
            <v>22</v>
          </cell>
          <cell r="E1310">
            <v>8096</v>
          </cell>
          <cell r="F1310">
            <v>1</v>
          </cell>
          <cell r="G1310">
            <v>34.46</v>
          </cell>
          <cell r="H1310">
            <v>34.46</v>
          </cell>
          <cell r="I1310">
            <v>41.91</v>
          </cell>
          <cell r="J1310">
            <v>60315.199999999968</v>
          </cell>
          <cell r="K1310">
            <v>0</v>
          </cell>
          <cell r="L1310">
            <v>0</v>
          </cell>
          <cell r="M1310">
            <v>0</v>
          </cell>
          <cell r="N1310">
            <v>278988.16000000003</v>
          </cell>
        </row>
        <row r="1313">
          <cell r="A1313" t="str">
            <v>Trade Date</v>
          </cell>
          <cell r="B1313" t="str">
            <v>Month</v>
          </cell>
          <cell r="C1313" t="str">
            <v>Counterparty</v>
          </cell>
          <cell r="D1313" t="str">
            <v>Quantity</v>
          </cell>
          <cell r="E1313" t="str">
            <v>MWh</v>
          </cell>
          <cell r="F1313" t="str">
            <v>Multiple</v>
          </cell>
          <cell r="G1313" t="str">
            <v>Underlying</v>
          </cell>
          <cell r="H1313" t="str">
            <v>Contract Price</v>
          </cell>
          <cell r="I1313" t="str">
            <v>Market Price</v>
          </cell>
          <cell r="J1313" t="str">
            <v>MTM</v>
          </cell>
          <cell r="K1313" t="str">
            <v>NYMEX NG Exposure</v>
          </cell>
          <cell r="L1313" t="str">
            <v>GD HH NG Exposure</v>
          </cell>
          <cell r="M1313" t="str">
            <v>GD HSC NG Exposure</v>
          </cell>
          <cell r="N1313" t="str">
            <v>Settlement</v>
          </cell>
        </row>
        <row r="1314">
          <cell r="A1314">
            <v>37924</v>
          </cell>
          <cell r="B1314">
            <v>37926</v>
          </cell>
          <cell r="C1314" t="str">
            <v>CPS</v>
          </cell>
          <cell r="D1314">
            <v>45</v>
          </cell>
          <cell r="E1314">
            <v>7920</v>
          </cell>
          <cell r="F1314">
            <v>1</v>
          </cell>
          <cell r="G1314">
            <v>33</v>
          </cell>
          <cell r="H1314">
            <v>33</v>
          </cell>
          <cell r="I1314">
            <v>34.514000000000003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261360</v>
          </cell>
        </row>
        <row r="1315">
          <cell r="A1315">
            <v>37922</v>
          </cell>
          <cell r="B1315">
            <v>37987</v>
          </cell>
          <cell r="C1315" t="str">
            <v>CPS PHASE 1</v>
          </cell>
          <cell r="D1315">
            <v>61</v>
          </cell>
          <cell r="E1315">
            <v>9760</v>
          </cell>
          <cell r="F1315">
            <v>1</v>
          </cell>
          <cell r="G1315">
            <v>34.46</v>
          </cell>
          <cell r="H1315">
            <v>34.46</v>
          </cell>
          <cell r="I1315">
            <v>39.539600000000007</v>
          </cell>
          <cell r="J1315">
            <v>49576.896000000059</v>
          </cell>
          <cell r="K1315">
            <v>0</v>
          </cell>
          <cell r="L1315">
            <v>0</v>
          </cell>
          <cell r="M1315">
            <v>0</v>
          </cell>
          <cell r="N1315">
            <v>336329.60000000003</v>
          </cell>
        </row>
        <row r="1316">
          <cell r="A1316">
            <v>37922</v>
          </cell>
          <cell r="B1316">
            <v>38018</v>
          </cell>
          <cell r="C1316" t="str">
            <v>CPS PHASE 1</v>
          </cell>
          <cell r="D1316">
            <v>41</v>
          </cell>
          <cell r="E1316">
            <v>5904</v>
          </cell>
          <cell r="F1316">
            <v>1</v>
          </cell>
          <cell r="G1316">
            <v>34.46</v>
          </cell>
          <cell r="H1316">
            <v>34.46</v>
          </cell>
          <cell r="I1316">
            <v>39.538000000000004</v>
          </cell>
          <cell r="J1316">
            <v>29980.512000000017</v>
          </cell>
          <cell r="K1316">
            <v>0</v>
          </cell>
          <cell r="L1316">
            <v>0</v>
          </cell>
          <cell r="M1316">
            <v>0</v>
          </cell>
          <cell r="N1316">
            <v>203451.84</v>
          </cell>
        </row>
        <row r="1317">
          <cell r="A1317">
            <v>37922</v>
          </cell>
          <cell r="B1317">
            <v>38047</v>
          </cell>
          <cell r="C1317" t="str">
            <v>CPS PHASE 1</v>
          </cell>
          <cell r="D1317">
            <v>35</v>
          </cell>
          <cell r="E1317">
            <v>4480</v>
          </cell>
          <cell r="F1317">
            <v>1</v>
          </cell>
          <cell r="G1317">
            <v>34.46</v>
          </cell>
          <cell r="H1317">
            <v>34.46</v>
          </cell>
          <cell r="I1317">
            <v>38.448</v>
          </cell>
          <cell r="J1317">
            <v>17866.239999999998</v>
          </cell>
          <cell r="K1317">
            <v>0</v>
          </cell>
          <cell r="L1317">
            <v>0</v>
          </cell>
          <cell r="M1317">
            <v>0</v>
          </cell>
          <cell r="N1317">
            <v>154380.80000000002</v>
          </cell>
        </row>
        <row r="1318">
          <cell r="A1318">
            <v>37922</v>
          </cell>
          <cell r="B1318">
            <v>38078</v>
          </cell>
          <cell r="C1318" t="str">
            <v>CPS PHASE 1</v>
          </cell>
          <cell r="D1318">
            <v>37</v>
          </cell>
          <cell r="E1318">
            <v>4736</v>
          </cell>
          <cell r="F1318">
            <v>1</v>
          </cell>
          <cell r="G1318">
            <v>34.46</v>
          </cell>
          <cell r="H1318">
            <v>34.46</v>
          </cell>
          <cell r="I1318">
            <v>38.317760000000007</v>
          </cell>
          <cell r="J1318">
            <v>18270.35136000003</v>
          </cell>
          <cell r="K1318">
            <v>0</v>
          </cell>
          <cell r="L1318">
            <v>0</v>
          </cell>
          <cell r="M1318">
            <v>0</v>
          </cell>
          <cell r="N1318">
            <v>163202.56</v>
          </cell>
        </row>
        <row r="1319">
          <cell r="A1319">
            <v>37922</v>
          </cell>
          <cell r="B1319">
            <v>38108</v>
          </cell>
          <cell r="C1319" t="str">
            <v>CPS PHASE 1</v>
          </cell>
          <cell r="D1319">
            <v>45</v>
          </cell>
          <cell r="E1319">
            <v>7920</v>
          </cell>
          <cell r="F1319">
            <v>1</v>
          </cell>
          <cell r="G1319">
            <v>34.46</v>
          </cell>
          <cell r="H1319">
            <v>34.46</v>
          </cell>
          <cell r="I1319">
            <v>40.676760000000009</v>
          </cell>
          <cell r="J1319">
            <v>49236.739200000062</v>
          </cell>
          <cell r="K1319">
            <v>0</v>
          </cell>
          <cell r="L1319">
            <v>0</v>
          </cell>
          <cell r="M1319">
            <v>0</v>
          </cell>
          <cell r="N1319">
            <v>272923.2</v>
          </cell>
        </row>
        <row r="1320">
          <cell r="A1320">
            <v>37922</v>
          </cell>
          <cell r="B1320">
            <v>38139</v>
          </cell>
          <cell r="C1320" t="str">
            <v>CPS PHASE 1</v>
          </cell>
          <cell r="D1320">
            <v>49</v>
          </cell>
          <cell r="E1320">
            <v>6272</v>
          </cell>
          <cell r="F1320">
            <v>1</v>
          </cell>
          <cell r="G1320">
            <v>34.46</v>
          </cell>
          <cell r="H1320">
            <v>34.46</v>
          </cell>
          <cell r="I1320">
            <v>40.682519999999997</v>
          </cell>
          <cell r="J1320">
            <v>39027.645439999971</v>
          </cell>
          <cell r="K1320">
            <v>0</v>
          </cell>
          <cell r="L1320">
            <v>0</v>
          </cell>
          <cell r="M1320">
            <v>0</v>
          </cell>
          <cell r="N1320">
            <v>216133.12</v>
          </cell>
        </row>
        <row r="1321">
          <cell r="A1321">
            <v>37922</v>
          </cell>
          <cell r="B1321">
            <v>38169</v>
          </cell>
          <cell r="C1321" t="str">
            <v>CPS PHASE 1</v>
          </cell>
          <cell r="D1321">
            <v>50</v>
          </cell>
          <cell r="E1321">
            <v>8000</v>
          </cell>
          <cell r="F1321">
            <v>1</v>
          </cell>
          <cell r="G1321">
            <v>34.46</v>
          </cell>
          <cell r="H1321">
            <v>34.46</v>
          </cell>
          <cell r="I1321">
            <v>43.313279999999999</v>
          </cell>
          <cell r="J1321">
            <v>70826.239999999991</v>
          </cell>
          <cell r="K1321">
            <v>0</v>
          </cell>
          <cell r="L1321">
            <v>0</v>
          </cell>
          <cell r="M1321">
            <v>0</v>
          </cell>
          <cell r="N1321">
            <v>275680</v>
          </cell>
        </row>
        <row r="1322">
          <cell r="A1322">
            <v>37922</v>
          </cell>
          <cell r="B1322">
            <v>38200</v>
          </cell>
          <cell r="C1322" t="str">
            <v>CPS PHASE 1</v>
          </cell>
          <cell r="D1322">
            <v>45</v>
          </cell>
          <cell r="E1322">
            <v>6480</v>
          </cell>
          <cell r="F1322">
            <v>1</v>
          </cell>
          <cell r="G1322">
            <v>34.46</v>
          </cell>
          <cell r="H1322">
            <v>34.46</v>
          </cell>
          <cell r="I1322">
            <v>43.318720000000006</v>
          </cell>
          <cell r="J1322">
            <v>57404.505600000033</v>
          </cell>
          <cell r="K1322">
            <v>0</v>
          </cell>
          <cell r="L1322">
            <v>0</v>
          </cell>
          <cell r="M1322">
            <v>0</v>
          </cell>
          <cell r="N1322">
            <v>223300.80000000002</v>
          </cell>
        </row>
        <row r="1323">
          <cell r="A1323">
            <v>37922</v>
          </cell>
          <cell r="B1323">
            <v>38231</v>
          </cell>
          <cell r="C1323" t="str">
            <v>CPS PHASE 1</v>
          </cell>
          <cell r="D1323">
            <v>38</v>
          </cell>
          <cell r="E1323">
            <v>5472</v>
          </cell>
          <cell r="F1323">
            <v>1</v>
          </cell>
          <cell r="G1323">
            <v>34.46</v>
          </cell>
          <cell r="H1323">
            <v>34.46</v>
          </cell>
          <cell r="I1323">
            <v>39.315519999999999</v>
          </cell>
          <cell r="J1323">
            <v>26569.405439999991</v>
          </cell>
          <cell r="K1323">
            <v>0</v>
          </cell>
          <cell r="L1323">
            <v>0</v>
          </cell>
          <cell r="M1323">
            <v>0</v>
          </cell>
          <cell r="N1323">
            <v>188565.12</v>
          </cell>
        </row>
        <row r="1324">
          <cell r="A1324">
            <v>37922</v>
          </cell>
          <cell r="B1324">
            <v>38261</v>
          </cell>
          <cell r="C1324" t="str">
            <v>CPS PHASE 1</v>
          </cell>
          <cell r="D1324">
            <v>32</v>
          </cell>
          <cell r="E1324">
            <v>5120</v>
          </cell>
          <cell r="F1324">
            <v>1</v>
          </cell>
          <cell r="G1324">
            <v>34.46</v>
          </cell>
          <cell r="H1324">
            <v>34.46</v>
          </cell>
          <cell r="I1324">
            <v>37.816159999999996</v>
          </cell>
          <cell r="J1324">
            <v>17183.539199999977</v>
          </cell>
          <cell r="K1324">
            <v>0</v>
          </cell>
          <cell r="L1324">
            <v>0</v>
          </cell>
          <cell r="M1324">
            <v>0</v>
          </cell>
          <cell r="N1324">
            <v>176435.20000000001</v>
          </cell>
        </row>
        <row r="1325">
          <cell r="A1325">
            <v>37922</v>
          </cell>
          <cell r="B1325">
            <v>38292</v>
          </cell>
          <cell r="C1325" t="str">
            <v>CPS PHASE 1</v>
          </cell>
          <cell r="D1325">
            <v>28</v>
          </cell>
          <cell r="E1325">
            <v>4032</v>
          </cell>
          <cell r="F1325">
            <v>1</v>
          </cell>
          <cell r="G1325">
            <v>34.46</v>
          </cell>
          <cell r="H1325">
            <v>34.46</v>
          </cell>
          <cell r="I1325">
            <v>37.864800000000002</v>
          </cell>
          <cell r="J1325">
            <v>13728.153600000007</v>
          </cell>
          <cell r="K1325">
            <v>0</v>
          </cell>
          <cell r="L1325">
            <v>0</v>
          </cell>
          <cell r="M1325">
            <v>0</v>
          </cell>
          <cell r="N1325">
            <v>138942.72</v>
          </cell>
        </row>
        <row r="1326">
          <cell r="A1326">
            <v>37922</v>
          </cell>
          <cell r="B1326">
            <v>38322</v>
          </cell>
          <cell r="C1326" t="str">
            <v>CPS PHASE 1</v>
          </cell>
          <cell r="D1326">
            <v>31</v>
          </cell>
          <cell r="E1326">
            <v>3968</v>
          </cell>
          <cell r="F1326">
            <v>1</v>
          </cell>
          <cell r="G1326">
            <v>34.46</v>
          </cell>
          <cell r="H1326">
            <v>34.46</v>
          </cell>
          <cell r="I1326">
            <v>37.9176</v>
          </cell>
          <cell r="J1326">
            <v>13719.756799999997</v>
          </cell>
          <cell r="K1326">
            <v>0</v>
          </cell>
          <cell r="L1326">
            <v>0</v>
          </cell>
          <cell r="M1326">
            <v>0</v>
          </cell>
          <cell r="N1326">
            <v>136737.28</v>
          </cell>
        </row>
        <row r="1329">
          <cell r="A1329" t="str">
            <v>Trade Date</v>
          </cell>
          <cell r="B1329" t="str">
            <v>Month</v>
          </cell>
          <cell r="C1329" t="str">
            <v>Counterparty</v>
          </cell>
          <cell r="D1329" t="str">
            <v>Quantity</v>
          </cell>
          <cell r="E1329" t="str">
            <v>MWh</v>
          </cell>
          <cell r="F1329" t="str">
            <v>Multiple</v>
          </cell>
          <cell r="G1329" t="str">
            <v>Underlying</v>
          </cell>
          <cell r="H1329" t="str">
            <v>Contract Price</v>
          </cell>
          <cell r="I1329" t="str">
            <v>Market Price</v>
          </cell>
          <cell r="J1329" t="str">
            <v>MTM</v>
          </cell>
          <cell r="K1329" t="str">
            <v>NYMEX NG Exposure</v>
          </cell>
          <cell r="L1329" t="str">
            <v>GD HH NG Exposure</v>
          </cell>
          <cell r="M1329" t="str">
            <v>GD HSC NG Exposure</v>
          </cell>
          <cell r="N1329" t="str">
            <v>Settlement</v>
          </cell>
        </row>
        <row r="1330">
          <cell r="A1330">
            <v>37922</v>
          </cell>
          <cell r="B1330">
            <v>37987</v>
          </cell>
          <cell r="C1330" t="str">
            <v>CPS PHASE 1</v>
          </cell>
          <cell r="D1330">
            <v>61</v>
          </cell>
          <cell r="E1330">
            <v>15128</v>
          </cell>
          <cell r="F1330">
            <v>1</v>
          </cell>
          <cell r="G1330">
            <v>34.46</v>
          </cell>
          <cell r="H1330">
            <v>34.46</v>
          </cell>
          <cell r="I1330">
            <v>27.6736</v>
          </cell>
          <cell r="J1330">
            <v>-102664.65920000001</v>
          </cell>
          <cell r="K1330">
            <v>0</v>
          </cell>
          <cell r="L1330">
            <v>0</v>
          </cell>
          <cell r="M1330">
            <v>0</v>
          </cell>
          <cell r="N1330">
            <v>521310.88</v>
          </cell>
        </row>
        <row r="1331">
          <cell r="A1331">
            <v>37922</v>
          </cell>
          <cell r="B1331">
            <v>38018</v>
          </cell>
          <cell r="C1331" t="str">
            <v>CPS PHASE 1</v>
          </cell>
          <cell r="D1331">
            <v>31</v>
          </cell>
          <cell r="E1331">
            <v>7192</v>
          </cell>
          <cell r="F1331">
            <v>1</v>
          </cell>
          <cell r="G1331">
            <v>34.46</v>
          </cell>
          <cell r="H1331">
            <v>34.46</v>
          </cell>
          <cell r="I1331">
            <v>27.683000000000007</v>
          </cell>
          <cell r="J1331">
            <v>-48740.183999999957</v>
          </cell>
          <cell r="K1331">
            <v>0</v>
          </cell>
          <cell r="L1331">
            <v>0</v>
          </cell>
          <cell r="M1331">
            <v>0</v>
          </cell>
          <cell r="N1331">
            <v>247836.32</v>
          </cell>
        </row>
        <row r="1332">
          <cell r="A1332">
            <v>37922</v>
          </cell>
          <cell r="B1332">
            <v>38047</v>
          </cell>
          <cell r="C1332" t="str">
            <v>CPS PHASE 1</v>
          </cell>
          <cell r="D1332">
            <v>29</v>
          </cell>
          <cell r="E1332">
            <v>7192</v>
          </cell>
          <cell r="F1332">
            <v>1</v>
          </cell>
          <cell r="G1332">
            <v>34.46</v>
          </cell>
          <cell r="H1332">
            <v>34.46</v>
          </cell>
          <cell r="I1332">
            <v>26.867999999999995</v>
          </cell>
          <cell r="J1332">
            <v>-54601.664000000041</v>
          </cell>
          <cell r="K1332">
            <v>0</v>
          </cell>
          <cell r="L1332">
            <v>0</v>
          </cell>
          <cell r="M1332">
            <v>0</v>
          </cell>
          <cell r="N1332">
            <v>247836.32</v>
          </cell>
        </row>
        <row r="1333">
          <cell r="A1333">
            <v>37922</v>
          </cell>
          <cell r="B1333">
            <v>38078</v>
          </cell>
          <cell r="C1333" t="str">
            <v>CPS PHASE 1</v>
          </cell>
          <cell r="D1333">
            <v>31</v>
          </cell>
          <cell r="E1333">
            <v>7409</v>
          </cell>
          <cell r="F1333">
            <v>1</v>
          </cell>
          <cell r="G1333">
            <v>34.46</v>
          </cell>
          <cell r="H1333">
            <v>34.46</v>
          </cell>
          <cell r="I1333">
            <v>27.63316</v>
          </cell>
          <cell r="J1333">
            <v>-50580.057560000008</v>
          </cell>
          <cell r="K1333">
            <v>0</v>
          </cell>
          <cell r="L1333">
            <v>0</v>
          </cell>
          <cell r="M1333">
            <v>0</v>
          </cell>
          <cell r="N1333">
            <v>255314.14</v>
          </cell>
        </row>
        <row r="1334">
          <cell r="A1334">
            <v>37922</v>
          </cell>
          <cell r="B1334">
            <v>38108</v>
          </cell>
          <cell r="C1334" t="str">
            <v>CPS PHASE 1</v>
          </cell>
          <cell r="D1334">
            <v>34</v>
          </cell>
          <cell r="E1334">
            <v>8432</v>
          </cell>
          <cell r="F1334">
            <v>1</v>
          </cell>
          <cell r="G1334">
            <v>34.46</v>
          </cell>
          <cell r="H1334">
            <v>34.46</v>
          </cell>
          <cell r="I1334">
            <v>30.102160000000008</v>
          </cell>
          <cell r="J1334">
            <v>-36745.306879999938</v>
          </cell>
          <cell r="K1334">
            <v>0</v>
          </cell>
          <cell r="L1334">
            <v>0</v>
          </cell>
          <cell r="M1334">
            <v>0</v>
          </cell>
          <cell r="N1334">
            <v>290566.72000000003</v>
          </cell>
        </row>
        <row r="1335">
          <cell r="A1335">
            <v>37922</v>
          </cell>
          <cell r="B1335">
            <v>38139</v>
          </cell>
          <cell r="C1335" t="str">
            <v>CPS PHASE 1</v>
          </cell>
          <cell r="D1335">
            <v>38</v>
          </cell>
          <cell r="E1335">
            <v>9120</v>
          </cell>
          <cell r="F1335">
            <v>1</v>
          </cell>
          <cell r="G1335">
            <v>34.46</v>
          </cell>
          <cell r="H1335">
            <v>34.46</v>
          </cell>
          <cell r="I1335">
            <v>30.068320000000003</v>
          </cell>
          <cell r="J1335">
            <v>-40052.121599999977</v>
          </cell>
          <cell r="K1335">
            <v>0</v>
          </cell>
          <cell r="L1335">
            <v>0</v>
          </cell>
          <cell r="M1335">
            <v>0</v>
          </cell>
          <cell r="N1335">
            <v>314275.20000000001</v>
          </cell>
        </row>
        <row r="1336">
          <cell r="A1336">
            <v>37922</v>
          </cell>
          <cell r="B1336">
            <v>38169</v>
          </cell>
          <cell r="C1336" t="str">
            <v>CPS PHASE 1</v>
          </cell>
          <cell r="D1336">
            <v>39</v>
          </cell>
          <cell r="E1336">
            <v>9672</v>
          </cell>
          <cell r="F1336">
            <v>1</v>
          </cell>
          <cell r="G1336">
            <v>34.46</v>
          </cell>
          <cell r="H1336">
            <v>34.46</v>
          </cell>
          <cell r="I1336">
            <v>32.659479999999995</v>
          </cell>
          <cell r="J1336">
            <v>-17414.629440000055</v>
          </cell>
          <cell r="K1336">
            <v>0</v>
          </cell>
          <cell r="L1336">
            <v>0</v>
          </cell>
          <cell r="M1336">
            <v>0</v>
          </cell>
          <cell r="N1336">
            <v>333297.12</v>
          </cell>
        </row>
        <row r="1337">
          <cell r="A1337">
            <v>37922</v>
          </cell>
          <cell r="B1337">
            <v>38200</v>
          </cell>
          <cell r="C1337" t="str">
            <v>CPS PHASE 1</v>
          </cell>
          <cell r="D1337">
            <v>37</v>
          </cell>
          <cell r="E1337">
            <v>9176</v>
          </cell>
          <cell r="F1337">
            <v>1</v>
          </cell>
          <cell r="G1337">
            <v>34.46</v>
          </cell>
          <cell r="H1337">
            <v>34.46</v>
          </cell>
          <cell r="I1337">
            <v>32.627519999999997</v>
          </cell>
          <cell r="J1337">
            <v>-16814.836480000034</v>
          </cell>
          <cell r="K1337">
            <v>0</v>
          </cell>
          <cell r="L1337">
            <v>0</v>
          </cell>
          <cell r="M1337">
            <v>0</v>
          </cell>
          <cell r="N1337">
            <v>316204.96000000002</v>
          </cell>
        </row>
        <row r="1338">
          <cell r="A1338">
            <v>37922</v>
          </cell>
          <cell r="B1338">
            <v>38231</v>
          </cell>
          <cell r="C1338" t="str">
            <v>CPS PHASE 1</v>
          </cell>
          <cell r="D1338">
            <v>30</v>
          </cell>
          <cell r="E1338">
            <v>7200</v>
          </cell>
          <cell r="F1338">
            <v>1</v>
          </cell>
          <cell r="G1338">
            <v>34.46</v>
          </cell>
          <cell r="H1338">
            <v>34.46</v>
          </cell>
          <cell r="I1338">
            <v>28.646319999999999</v>
          </cell>
          <cell r="J1338">
            <v>-41858.496000000014</v>
          </cell>
          <cell r="K1338">
            <v>0</v>
          </cell>
          <cell r="L1338">
            <v>0</v>
          </cell>
          <cell r="M1338">
            <v>0</v>
          </cell>
          <cell r="N1338">
            <v>248112</v>
          </cell>
        </row>
        <row r="1339">
          <cell r="A1339">
            <v>37922</v>
          </cell>
          <cell r="B1339">
            <v>38261</v>
          </cell>
          <cell r="C1339" t="str">
            <v>CPS PHASE 1</v>
          </cell>
          <cell r="D1339">
            <v>24</v>
          </cell>
          <cell r="E1339">
            <v>5976</v>
          </cell>
          <cell r="F1339">
            <v>1</v>
          </cell>
          <cell r="G1339">
            <v>34.46</v>
          </cell>
          <cell r="H1339">
            <v>34.46</v>
          </cell>
          <cell r="I1339">
            <v>27.14256</v>
          </cell>
          <cell r="J1339">
            <v>-43729.021440000004</v>
          </cell>
          <cell r="K1339">
            <v>0</v>
          </cell>
          <cell r="L1339">
            <v>0</v>
          </cell>
          <cell r="M1339">
            <v>0</v>
          </cell>
          <cell r="N1339">
            <v>205932.96</v>
          </cell>
        </row>
        <row r="1340">
          <cell r="A1340">
            <v>37922</v>
          </cell>
          <cell r="B1340">
            <v>38292</v>
          </cell>
          <cell r="C1340" t="str">
            <v>CPS PHASE 1</v>
          </cell>
          <cell r="D1340">
            <v>19</v>
          </cell>
          <cell r="E1340">
            <v>4560</v>
          </cell>
          <cell r="F1340">
            <v>1</v>
          </cell>
          <cell r="G1340">
            <v>34.46</v>
          </cell>
          <cell r="H1340">
            <v>34.46</v>
          </cell>
          <cell r="I1340">
            <v>26.8568</v>
          </cell>
          <cell r="J1340">
            <v>-34670.592000000004</v>
          </cell>
          <cell r="K1340">
            <v>0</v>
          </cell>
          <cell r="L1340">
            <v>0</v>
          </cell>
          <cell r="M1340">
            <v>0</v>
          </cell>
          <cell r="N1340">
            <v>157137.60000000001</v>
          </cell>
        </row>
        <row r="1341">
          <cell r="A1341">
            <v>37922</v>
          </cell>
          <cell r="B1341">
            <v>38322</v>
          </cell>
          <cell r="C1341" t="str">
            <v>CPS PHASE 1</v>
          </cell>
          <cell r="D1341">
            <v>18</v>
          </cell>
          <cell r="E1341">
            <v>4464</v>
          </cell>
          <cell r="F1341">
            <v>1</v>
          </cell>
          <cell r="G1341">
            <v>34.46</v>
          </cell>
          <cell r="H1341">
            <v>34.46</v>
          </cell>
          <cell r="I1341">
            <v>26.546600000000002</v>
          </cell>
          <cell r="J1341">
            <v>-35325.417599999993</v>
          </cell>
          <cell r="K1341">
            <v>0</v>
          </cell>
          <cell r="L1341">
            <v>0</v>
          </cell>
          <cell r="M1341">
            <v>0</v>
          </cell>
          <cell r="N1341">
            <v>153829.44</v>
          </cell>
        </row>
        <row r="1344">
          <cell r="A1344" t="str">
            <v>Trade Date</v>
          </cell>
          <cell r="B1344" t="str">
            <v>Month</v>
          </cell>
          <cell r="C1344" t="str">
            <v>Counterparty</v>
          </cell>
          <cell r="D1344" t="str">
            <v>Quantity</v>
          </cell>
          <cell r="E1344" t="str">
            <v>MWh</v>
          </cell>
          <cell r="F1344" t="str">
            <v>Multiple</v>
          </cell>
          <cell r="G1344" t="str">
            <v>Underlying</v>
          </cell>
          <cell r="H1344" t="str">
            <v>Contract Price</v>
          </cell>
          <cell r="I1344" t="str">
            <v>Market Price</v>
          </cell>
          <cell r="J1344" t="str">
            <v>MTM</v>
          </cell>
          <cell r="K1344" t="str">
            <v>NYMEX NG Exposure</v>
          </cell>
          <cell r="L1344" t="str">
            <v>GD HH NG Exposure</v>
          </cell>
          <cell r="M1344" t="str">
            <v>GD HSC NG Exposure</v>
          </cell>
          <cell r="N1344" t="str">
            <v>Settlement</v>
          </cell>
          <cell r="O1344" t="str">
            <v>Peak</v>
          </cell>
          <cell r="P1344" t="str">
            <v>Demand</v>
          </cell>
        </row>
        <row r="1345">
          <cell r="A1345">
            <v>36526</v>
          </cell>
          <cell r="B1345">
            <v>37895</v>
          </cell>
          <cell r="C1345" t="str">
            <v>CPS II</v>
          </cell>
          <cell r="D1345">
            <v>1.2259254301630438</v>
          </cell>
          <cell r="E1345">
            <v>451.14055830000012</v>
          </cell>
          <cell r="F1345">
            <v>1</v>
          </cell>
          <cell r="G1345">
            <v>32.6</v>
          </cell>
          <cell r="H1345">
            <v>32.6</v>
          </cell>
          <cell r="I1345">
            <v>38.625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14707.182200580004</v>
          </cell>
          <cell r="O1345">
            <v>0</v>
          </cell>
          <cell r="P1345">
            <v>0</v>
          </cell>
        </row>
        <row r="1346">
          <cell r="A1346">
            <v>36526</v>
          </cell>
          <cell r="B1346">
            <v>37926</v>
          </cell>
          <cell r="C1346" t="str">
            <v>CPS II</v>
          </cell>
          <cell r="D1346">
            <v>1.1777409694078946</v>
          </cell>
          <cell r="E1346">
            <v>358.03325469999999</v>
          </cell>
          <cell r="F1346">
            <v>1</v>
          </cell>
          <cell r="G1346">
            <v>32.6</v>
          </cell>
          <cell r="H1346">
            <v>32.6</v>
          </cell>
          <cell r="I1346">
            <v>39.125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11671.88410322</v>
          </cell>
          <cell r="O1346">
            <v>0</v>
          </cell>
          <cell r="P1346">
            <v>0</v>
          </cell>
        </row>
        <row r="1347">
          <cell r="A1347">
            <v>36526</v>
          </cell>
          <cell r="B1347">
            <v>37956</v>
          </cell>
          <cell r="C1347" t="str">
            <v>CPS II</v>
          </cell>
          <cell r="D1347">
            <v>1.6692496607954554</v>
          </cell>
          <cell r="E1347">
            <v>587.57588060000035</v>
          </cell>
          <cell r="F1347">
            <v>1</v>
          </cell>
          <cell r="G1347">
            <v>32.6</v>
          </cell>
          <cell r="H1347">
            <v>32.6</v>
          </cell>
          <cell r="I1347">
            <v>39.375</v>
          </cell>
          <cell r="J1347">
            <v>3980.8265910650016</v>
          </cell>
          <cell r="K1347">
            <v>0</v>
          </cell>
          <cell r="L1347">
            <v>0</v>
          </cell>
          <cell r="M1347">
            <v>0</v>
          </cell>
          <cell r="N1347">
            <v>19154.973707560013</v>
          </cell>
          <cell r="O1347">
            <v>0</v>
          </cell>
          <cell r="P1347">
            <v>0</v>
          </cell>
        </row>
        <row r="1348">
          <cell r="A1348">
            <v>36526</v>
          </cell>
          <cell r="B1348">
            <v>37987</v>
          </cell>
          <cell r="C1348" t="str">
            <v>CPS II</v>
          </cell>
          <cell r="D1348">
            <v>0.40687152529761922</v>
          </cell>
          <cell r="E1348">
            <v>136.70883250000006</v>
          </cell>
          <cell r="F1348">
            <v>1</v>
          </cell>
          <cell r="G1348">
            <v>32.6</v>
          </cell>
          <cell r="H1348">
            <v>32.6</v>
          </cell>
          <cell r="I1348">
            <v>43.509999999999991</v>
          </cell>
          <cell r="J1348">
            <v>1491.4933625749991</v>
          </cell>
          <cell r="K1348">
            <v>0</v>
          </cell>
          <cell r="L1348">
            <v>0</v>
          </cell>
          <cell r="M1348">
            <v>0</v>
          </cell>
          <cell r="N1348">
            <v>4456.7079395000019</v>
          </cell>
          <cell r="O1348">
            <v>0</v>
          </cell>
          <cell r="P1348">
            <v>0</v>
          </cell>
        </row>
        <row r="1349">
          <cell r="A1349">
            <v>36526</v>
          </cell>
          <cell r="B1349">
            <v>38018</v>
          </cell>
          <cell r="C1349" t="str">
            <v>CPS II</v>
          </cell>
          <cell r="D1349">
            <v>0.12063492875</v>
          </cell>
          <cell r="E1349">
            <v>38.603177199999998</v>
          </cell>
          <cell r="F1349">
            <v>1</v>
          </cell>
          <cell r="G1349">
            <v>32.6</v>
          </cell>
          <cell r="H1349">
            <v>32.6</v>
          </cell>
          <cell r="I1349">
            <v>43.510000000000005</v>
          </cell>
          <cell r="J1349">
            <v>421.16066325200012</v>
          </cell>
          <cell r="K1349">
            <v>0</v>
          </cell>
          <cell r="L1349">
            <v>0</v>
          </cell>
          <cell r="M1349">
            <v>0</v>
          </cell>
          <cell r="N1349">
            <v>1258.46357672</v>
          </cell>
          <cell r="O1349">
            <v>0</v>
          </cell>
          <cell r="P1349">
            <v>0</v>
          </cell>
        </row>
        <row r="1350">
          <cell r="A1350">
            <v>36526</v>
          </cell>
          <cell r="B1350">
            <v>38047</v>
          </cell>
          <cell r="C1350" t="str">
            <v>CPS II</v>
          </cell>
          <cell r="D1350">
            <v>8.7177907336956545E-2</v>
          </cell>
          <cell r="E1350">
            <v>32.081469900000009</v>
          </cell>
          <cell r="F1350">
            <v>1</v>
          </cell>
          <cell r="G1350">
            <v>32.6</v>
          </cell>
          <cell r="H1350">
            <v>32.6</v>
          </cell>
          <cell r="I1350">
            <v>43.410000000000004</v>
          </cell>
          <cell r="J1350">
            <v>346.8006896190002</v>
          </cell>
          <cell r="K1350">
            <v>0</v>
          </cell>
          <cell r="L1350">
            <v>0</v>
          </cell>
          <cell r="M1350">
            <v>0</v>
          </cell>
          <cell r="N1350">
            <v>1045.8559187400003</v>
          </cell>
          <cell r="O1350">
            <v>0</v>
          </cell>
          <cell r="P1350">
            <v>0</v>
          </cell>
        </row>
        <row r="1351">
          <cell r="A1351">
            <v>36526</v>
          </cell>
          <cell r="B1351">
            <v>38078</v>
          </cell>
          <cell r="C1351" t="str">
            <v>CPS II</v>
          </cell>
          <cell r="D1351">
            <v>8.6342576704545412E-2</v>
          </cell>
          <cell r="E1351">
            <v>30.392586999999985</v>
          </cell>
          <cell r="F1351">
            <v>1</v>
          </cell>
          <cell r="G1351">
            <v>32.6</v>
          </cell>
          <cell r="H1351">
            <v>32.6</v>
          </cell>
          <cell r="I1351">
            <v>43.41</v>
          </cell>
          <cell r="J1351">
            <v>328.54386546999967</v>
          </cell>
          <cell r="K1351">
            <v>0</v>
          </cell>
          <cell r="L1351">
            <v>0</v>
          </cell>
          <cell r="M1351">
            <v>0</v>
          </cell>
          <cell r="N1351">
            <v>990.79833619999954</v>
          </cell>
          <cell r="O1351">
            <v>0</v>
          </cell>
          <cell r="P1351">
            <v>0</v>
          </cell>
        </row>
        <row r="1352">
          <cell r="A1352">
            <v>36526</v>
          </cell>
          <cell r="B1352">
            <v>38108</v>
          </cell>
          <cell r="C1352" t="str">
            <v>CPS II</v>
          </cell>
          <cell r="D1352">
            <v>7.1717379374999973E-2</v>
          </cell>
          <cell r="E1352">
            <v>22.949561399999993</v>
          </cell>
          <cell r="F1352">
            <v>1</v>
          </cell>
          <cell r="G1352">
            <v>32.6</v>
          </cell>
          <cell r="H1352">
            <v>32.6</v>
          </cell>
          <cell r="I1352">
            <v>45.91</v>
          </cell>
          <cell r="J1352">
            <v>305.4586622339998</v>
          </cell>
          <cell r="K1352">
            <v>0</v>
          </cell>
          <cell r="L1352">
            <v>0</v>
          </cell>
          <cell r="M1352">
            <v>0</v>
          </cell>
          <cell r="N1352">
            <v>748.15570163999985</v>
          </cell>
          <cell r="O1352">
            <v>0</v>
          </cell>
          <cell r="P1352">
            <v>0</v>
          </cell>
        </row>
        <row r="1353">
          <cell r="A1353">
            <v>36526</v>
          </cell>
          <cell r="B1353">
            <v>38139</v>
          </cell>
          <cell r="C1353" t="str">
            <v>CPS II</v>
          </cell>
          <cell r="D1353">
            <v>8.7243663920454476E-2</v>
          </cell>
          <cell r="E1353">
            <v>30.709769699999974</v>
          </cell>
          <cell r="F1353">
            <v>1</v>
          </cell>
          <cell r="G1353">
            <v>32.6</v>
          </cell>
          <cell r="H1353">
            <v>32.6</v>
          </cell>
          <cell r="I1353">
            <v>46.534999999999997</v>
          </cell>
          <cell r="J1353">
            <v>427.94064076949951</v>
          </cell>
          <cell r="K1353">
            <v>0</v>
          </cell>
          <cell r="L1353">
            <v>0</v>
          </cell>
          <cell r="M1353">
            <v>0</v>
          </cell>
          <cell r="N1353">
            <v>1001.1384922199992</v>
          </cell>
          <cell r="O1353">
            <v>0</v>
          </cell>
          <cell r="P1353">
            <v>0</v>
          </cell>
        </row>
        <row r="1354">
          <cell r="A1354">
            <v>36526</v>
          </cell>
          <cell r="B1354">
            <v>38169</v>
          </cell>
          <cell r="C1354" t="str">
            <v>CPS II</v>
          </cell>
          <cell r="D1354">
            <v>0.30241359077380925</v>
          </cell>
          <cell r="E1354">
            <v>101.6109664999999</v>
          </cell>
          <cell r="F1354">
            <v>1</v>
          </cell>
          <cell r="G1354">
            <v>32.6</v>
          </cell>
          <cell r="H1354">
            <v>32.6</v>
          </cell>
          <cell r="I1354">
            <v>52.66</v>
          </cell>
          <cell r="J1354">
            <v>2038.3159879899977</v>
          </cell>
          <cell r="K1354">
            <v>0</v>
          </cell>
          <cell r="L1354">
            <v>0</v>
          </cell>
          <cell r="M1354">
            <v>0</v>
          </cell>
          <cell r="N1354">
            <v>3312.5175078999969</v>
          </cell>
          <cell r="O1354">
            <v>0</v>
          </cell>
          <cell r="P1354">
            <v>0</v>
          </cell>
        </row>
        <row r="1355">
          <cell r="A1355">
            <v>36526</v>
          </cell>
          <cell r="B1355">
            <v>38200</v>
          </cell>
          <cell r="C1355" t="str">
            <v>CPS II</v>
          </cell>
          <cell r="D1355">
            <v>3.0047402034090891</v>
          </cell>
          <cell r="E1355">
            <v>1057.6685515999993</v>
          </cell>
          <cell r="F1355">
            <v>1</v>
          </cell>
          <cell r="G1355">
            <v>32.6</v>
          </cell>
          <cell r="H1355">
            <v>32.6</v>
          </cell>
          <cell r="I1355">
            <v>52.66</v>
          </cell>
          <cell r="J1355">
            <v>21216.831145095981</v>
          </cell>
          <cell r="K1355">
            <v>0</v>
          </cell>
          <cell r="L1355">
            <v>0</v>
          </cell>
          <cell r="M1355">
            <v>0</v>
          </cell>
          <cell r="N1355">
            <v>34479.994782159978</v>
          </cell>
          <cell r="O1355">
            <v>0</v>
          </cell>
          <cell r="P1355">
            <v>0</v>
          </cell>
        </row>
        <row r="1356">
          <cell r="A1356">
            <v>36526</v>
          </cell>
          <cell r="B1356">
            <v>38231</v>
          </cell>
          <cell r="C1356" t="str">
            <v>CPS II</v>
          </cell>
          <cell r="D1356">
            <v>3.3015821845238071</v>
          </cell>
          <cell r="E1356">
            <v>1109.3316139999993</v>
          </cell>
          <cell r="F1356">
            <v>1</v>
          </cell>
          <cell r="G1356">
            <v>32.6</v>
          </cell>
          <cell r="H1356">
            <v>32.6</v>
          </cell>
          <cell r="I1356">
            <v>44.66</v>
          </cell>
          <cell r="J1356">
            <v>13378.539264839987</v>
          </cell>
          <cell r="K1356">
            <v>0</v>
          </cell>
          <cell r="L1356">
            <v>0</v>
          </cell>
          <cell r="M1356">
            <v>0</v>
          </cell>
          <cell r="N1356">
            <v>36164.210616399978</v>
          </cell>
          <cell r="O1356">
            <v>0</v>
          </cell>
          <cell r="P1356">
            <v>0</v>
          </cell>
        </row>
        <row r="1357">
          <cell r="A1357">
            <v>36526</v>
          </cell>
          <cell r="B1357">
            <v>38261</v>
          </cell>
          <cell r="C1357" t="str">
            <v>CPS II</v>
          </cell>
          <cell r="D1357">
            <v>1.2656444223214289</v>
          </cell>
          <cell r="E1357">
            <v>425.2565259000001</v>
          </cell>
          <cell r="F1357">
            <v>1</v>
          </cell>
          <cell r="G1357">
            <v>32.6</v>
          </cell>
          <cell r="H1357">
            <v>32.6</v>
          </cell>
          <cell r="I1357">
            <v>41.91</v>
          </cell>
          <cell r="J1357">
            <v>3959.1382561289988</v>
          </cell>
          <cell r="K1357">
            <v>0</v>
          </cell>
          <cell r="L1357">
            <v>0</v>
          </cell>
          <cell r="M1357">
            <v>0</v>
          </cell>
          <cell r="N1357">
            <v>13863.362744340004</v>
          </cell>
          <cell r="O1357">
            <v>0</v>
          </cell>
          <cell r="P1357">
            <v>0</v>
          </cell>
        </row>
        <row r="1358">
          <cell r="A1358">
            <v>36526</v>
          </cell>
          <cell r="B1358">
            <v>38292</v>
          </cell>
          <cell r="C1358" t="str">
            <v>CPS II</v>
          </cell>
          <cell r="D1358">
            <v>1.1568899520833338</v>
          </cell>
          <cell r="E1358">
            <v>388.71502390000018</v>
          </cell>
          <cell r="F1358">
            <v>1</v>
          </cell>
          <cell r="G1358">
            <v>32.6</v>
          </cell>
          <cell r="H1358">
            <v>32.6</v>
          </cell>
          <cell r="I1358">
            <v>41.91</v>
          </cell>
          <cell r="J1358">
            <v>3618.9368725089998</v>
          </cell>
          <cell r="K1358">
            <v>0</v>
          </cell>
          <cell r="L1358">
            <v>0</v>
          </cell>
          <cell r="M1358">
            <v>0</v>
          </cell>
          <cell r="N1358">
            <v>12672.109779140006</v>
          </cell>
          <cell r="O1358">
            <v>0</v>
          </cell>
          <cell r="P1358">
            <v>0</v>
          </cell>
        </row>
        <row r="1359">
          <cell r="A1359">
            <v>36526</v>
          </cell>
          <cell r="B1359">
            <v>38322</v>
          </cell>
          <cell r="C1359" t="str">
            <v>CPS II</v>
          </cell>
          <cell r="D1359">
            <v>1.5392546831521727</v>
          </cell>
          <cell r="E1359">
            <v>566.44572339999957</v>
          </cell>
          <cell r="F1359">
            <v>1</v>
          </cell>
          <cell r="G1359">
            <v>32.6</v>
          </cell>
          <cell r="H1359">
            <v>32.6</v>
          </cell>
          <cell r="I1359">
            <v>41.91</v>
          </cell>
          <cell r="J1359">
            <v>5273.6096848539928</v>
          </cell>
          <cell r="K1359">
            <v>0</v>
          </cell>
          <cell r="L1359">
            <v>0</v>
          </cell>
          <cell r="M1359">
            <v>0</v>
          </cell>
          <cell r="N1359">
            <v>18466.130582839985</v>
          </cell>
          <cell r="O1359">
            <v>0</v>
          </cell>
          <cell r="P1359">
            <v>0</v>
          </cell>
        </row>
        <row r="1360">
          <cell r="A1360" t="str">
            <v>Varies</v>
          </cell>
          <cell r="B1360">
            <v>37926</v>
          </cell>
          <cell r="C1360" t="str">
            <v>CPS AGCOMP</v>
          </cell>
          <cell r="D1360">
            <v>0.32837541964285721</v>
          </cell>
          <cell r="E1360">
            <v>99.8261275714286</v>
          </cell>
          <cell r="F1360">
            <v>1</v>
          </cell>
          <cell r="G1360">
            <v>40.358866409989119</v>
          </cell>
          <cell r="H1360">
            <v>40.358866409989119</v>
          </cell>
          <cell r="I1360">
            <v>39.125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4028.8693468818183</v>
          </cell>
          <cell r="O1360">
            <v>0</v>
          </cell>
          <cell r="P1360">
            <v>0</v>
          </cell>
        </row>
        <row r="1361">
          <cell r="A1361" t="str">
            <v>Varies</v>
          </cell>
          <cell r="B1361">
            <v>37956</v>
          </cell>
          <cell r="C1361" t="str">
            <v>CPS AGCOMP</v>
          </cell>
          <cell r="D1361">
            <v>0.43459139204545472</v>
          </cell>
          <cell r="E1361">
            <v>152.97617000000005</v>
          </cell>
          <cell r="F1361">
            <v>1</v>
          </cell>
          <cell r="G1361">
            <v>41.06255740275202</v>
          </cell>
          <cell r="H1361">
            <v>41.06255740275202</v>
          </cell>
          <cell r="I1361">
            <v>39.375</v>
          </cell>
          <cell r="J1361">
            <v>-258.15606812815162</v>
          </cell>
          <cell r="K1361">
            <v>0</v>
          </cell>
          <cell r="L1361">
            <v>0</v>
          </cell>
          <cell r="M1361">
            <v>0</v>
          </cell>
          <cell r="N1361">
            <v>6281.5927618781534</v>
          </cell>
          <cell r="O1361">
            <v>0</v>
          </cell>
          <cell r="P1361">
            <v>0</v>
          </cell>
        </row>
        <row r="1362">
          <cell r="A1362" t="str">
            <v>Varies</v>
          </cell>
          <cell r="B1362">
            <v>37987</v>
          </cell>
          <cell r="C1362" t="str">
            <v>CPS AGCOMP</v>
          </cell>
          <cell r="D1362">
            <v>52.182768428571478</v>
          </cell>
          <cell r="E1362">
            <v>17533.410192000018</v>
          </cell>
          <cell r="F1362">
            <v>1</v>
          </cell>
          <cell r="G1362">
            <v>38.484752127104876</v>
          </cell>
          <cell r="H1362">
            <v>38.484752127104876</v>
          </cell>
          <cell r="I1362">
            <v>43.509999999999991</v>
          </cell>
          <cell r="J1362">
            <v>88109.732271945613</v>
          </cell>
          <cell r="K1362">
            <v>0</v>
          </cell>
          <cell r="L1362">
            <v>0</v>
          </cell>
          <cell r="M1362">
            <v>0</v>
          </cell>
          <cell r="N1362">
            <v>674768.94518197502</v>
          </cell>
          <cell r="O1362">
            <v>0</v>
          </cell>
          <cell r="P1362">
            <v>0</v>
          </cell>
        </row>
        <row r="1363">
          <cell r="A1363" t="str">
            <v>Varies</v>
          </cell>
          <cell r="B1363">
            <v>38018</v>
          </cell>
          <cell r="C1363" t="str">
            <v>CPS AGCOMP</v>
          </cell>
          <cell r="D1363">
            <v>52.621111963125017</v>
          </cell>
          <cell r="E1363">
            <v>16838.755828200006</v>
          </cell>
          <cell r="F1363">
            <v>1</v>
          </cell>
          <cell r="G1363">
            <v>38.475589355469204</v>
          </cell>
          <cell r="H1363">
            <v>38.475589355469204</v>
          </cell>
          <cell r="I1363">
            <v>43.510000000000005</v>
          </cell>
          <cell r="J1363">
            <v>84773.211582145188</v>
          </cell>
          <cell r="K1363">
            <v>0</v>
          </cell>
          <cell r="L1363">
            <v>0</v>
          </cell>
          <cell r="M1363">
            <v>0</v>
          </cell>
          <cell r="N1363">
            <v>647881.05450283713</v>
          </cell>
          <cell r="O1363">
            <v>0</v>
          </cell>
          <cell r="P1363">
            <v>0</v>
          </cell>
        </row>
        <row r="1364">
          <cell r="A1364" t="str">
            <v>Varies</v>
          </cell>
          <cell r="B1364">
            <v>38047</v>
          </cell>
          <cell r="C1364" t="str">
            <v>CPS AGCOMP</v>
          </cell>
          <cell r="D1364">
            <v>54.718630870652198</v>
          </cell>
          <cell r="E1364">
            <v>20136.456160400008</v>
          </cell>
          <cell r="F1364">
            <v>1</v>
          </cell>
          <cell r="G1364">
            <v>38.47035162446798</v>
          </cell>
          <cell r="H1364">
            <v>38.47035162446798</v>
          </cell>
          <cell r="I1364">
            <v>43.410000000000004</v>
          </cell>
          <cell r="J1364">
            <v>99467.012961691697</v>
          </cell>
          <cell r="K1364">
            <v>0</v>
          </cell>
          <cell r="L1364">
            <v>0</v>
          </cell>
          <cell r="M1364">
            <v>0</v>
          </cell>
          <cell r="N1364">
            <v>774656.5489612727</v>
          </cell>
          <cell r="O1364">
            <v>0</v>
          </cell>
          <cell r="P1364">
            <v>0</v>
          </cell>
        </row>
        <row r="1365">
          <cell r="A1365" t="str">
            <v>Varies</v>
          </cell>
          <cell r="B1365">
            <v>38078</v>
          </cell>
          <cell r="C1365" t="str">
            <v>CPS AGCOMP</v>
          </cell>
          <cell r="D1365">
            <v>58.267953724431791</v>
          </cell>
          <cell r="E1365">
            <v>20510.319710999989</v>
          </cell>
          <cell r="F1365">
            <v>1</v>
          </cell>
          <cell r="G1365">
            <v>38.471212580814651</v>
          </cell>
          <cell r="H1365">
            <v>38.471212580814651</v>
          </cell>
          <cell r="I1365">
            <v>43.41</v>
          </cell>
          <cell r="J1365">
            <v>101296.10895215596</v>
          </cell>
          <cell r="K1365">
            <v>0</v>
          </cell>
          <cell r="L1365">
            <v>0</v>
          </cell>
          <cell r="M1365">
            <v>0</v>
          </cell>
          <cell r="N1365">
            <v>789056.86970235349</v>
          </cell>
          <cell r="O1365">
            <v>0</v>
          </cell>
          <cell r="P1365">
            <v>0</v>
          </cell>
        </row>
        <row r="1366">
          <cell r="A1366" t="str">
            <v>Varies</v>
          </cell>
          <cell r="B1366">
            <v>38108</v>
          </cell>
          <cell r="C1366" t="str">
            <v>CPS AGCOMP</v>
          </cell>
          <cell r="D1366">
            <v>61.104237629999986</v>
          </cell>
          <cell r="E1366">
            <v>19553.356041599996</v>
          </cell>
          <cell r="F1366">
            <v>1</v>
          </cell>
          <cell r="G1366">
            <v>38.485505271776276</v>
          </cell>
          <cell r="H1366">
            <v>38.485505271776276</v>
          </cell>
          <cell r="I1366">
            <v>45.91</v>
          </cell>
          <cell r="J1366">
            <v>145173.78884994061</v>
          </cell>
          <cell r="K1366">
            <v>0</v>
          </cell>
          <cell r="L1366">
            <v>0</v>
          </cell>
          <cell r="M1366">
            <v>0</v>
          </cell>
          <cell r="N1366">
            <v>752520.78701991518</v>
          </cell>
          <cell r="O1366">
            <v>0</v>
          </cell>
          <cell r="P1366">
            <v>0</v>
          </cell>
        </row>
        <row r="1367">
          <cell r="A1367" t="str">
            <v>Varies</v>
          </cell>
          <cell r="B1367">
            <v>38139</v>
          </cell>
          <cell r="C1367" t="str">
            <v>CPS AGCOMP</v>
          </cell>
          <cell r="D1367">
            <v>65.665566777840979</v>
          </cell>
          <cell r="E1367">
            <v>23114.279505800027</v>
          </cell>
          <cell r="F1367">
            <v>1</v>
          </cell>
          <cell r="G1367">
            <v>38.517396704440756</v>
          </cell>
          <cell r="H1367">
            <v>38.517396704440756</v>
          </cell>
          <cell r="I1367">
            <v>46.534999999999997</v>
          </cell>
          <cell r="J1367">
            <v>185321.12354017972</v>
          </cell>
          <cell r="K1367">
            <v>0</v>
          </cell>
          <cell r="L1367">
            <v>0</v>
          </cell>
          <cell r="M1367">
            <v>0</v>
          </cell>
          <cell r="N1367">
            <v>890301.87326222449</v>
          </cell>
          <cell r="O1367">
            <v>0</v>
          </cell>
          <cell r="P1367">
            <v>0</v>
          </cell>
        </row>
        <row r="1368">
          <cell r="A1368" t="str">
            <v>Varies</v>
          </cell>
          <cell r="B1368">
            <v>38169</v>
          </cell>
          <cell r="C1368" t="str">
            <v>CPS AGCOMP</v>
          </cell>
          <cell r="D1368">
            <v>67.787617196428499</v>
          </cell>
          <cell r="E1368">
            <v>22776.639377999974</v>
          </cell>
          <cell r="F1368">
            <v>1</v>
          </cell>
          <cell r="G1368">
            <v>38.521275431242188</v>
          </cell>
          <cell r="H1368">
            <v>38.521275431242188</v>
          </cell>
          <cell r="I1368">
            <v>52.66</v>
          </cell>
          <cell r="J1368">
            <v>322032.63076746481</v>
          </cell>
          <cell r="K1368">
            <v>0</v>
          </cell>
          <cell r="L1368">
            <v>0</v>
          </cell>
          <cell r="M1368">
            <v>0</v>
          </cell>
          <cell r="N1368">
            <v>877385.19887801376</v>
          </cell>
          <cell r="O1368">
            <v>0</v>
          </cell>
          <cell r="P1368">
            <v>0</v>
          </cell>
        </row>
        <row r="1369">
          <cell r="A1369" t="str">
            <v>Varies</v>
          </cell>
          <cell r="B1369">
            <v>38200</v>
          </cell>
          <cell r="C1369" t="str">
            <v>CPS AGCOMP</v>
          </cell>
          <cell r="D1369">
            <v>68.163600860795455</v>
          </cell>
          <cell r="E1369">
            <v>23993.587502999999</v>
          </cell>
          <cell r="F1369">
            <v>1</v>
          </cell>
          <cell r="G1369">
            <v>38.51058369554876</v>
          </cell>
          <cell r="H1369">
            <v>38.51058369554876</v>
          </cell>
          <cell r="I1369">
            <v>52.66</v>
          </cell>
          <cell r="J1369">
            <v>339495.25821722561</v>
          </cell>
          <cell r="K1369">
            <v>0</v>
          </cell>
          <cell r="L1369">
            <v>0</v>
          </cell>
          <cell r="M1369">
            <v>0</v>
          </cell>
          <cell r="N1369">
            <v>924007.05969075428</v>
          </cell>
          <cell r="O1369">
            <v>0</v>
          </cell>
          <cell r="P1369">
            <v>0</v>
          </cell>
        </row>
        <row r="1370">
          <cell r="A1370" t="str">
            <v>Varies</v>
          </cell>
          <cell r="B1370">
            <v>38231</v>
          </cell>
          <cell r="C1370" t="str">
            <v>CPS AGCOMP</v>
          </cell>
          <cell r="D1370">
            <v>65.469978617261916</v>
          </cell>
          <cell r="E1370">
            <v>21997.912815400003</v>
          </cell>
          <cell r="F1370">
            <v>1</v>
          </cell>
          <cell r="G1370">
            <v>38.487888693596254</v>
          </cell>
          <cell r="H1370">
            <v>38.487888693596254</v>
          </cell>
          <cell r="I1370">
            <v>44.66</v>
          </cell>
          <cell r="J1370">
            <v>135773.56640521414</v>
          </cell>
          <cell r="K1370">
            <v>0</v>
          </cell>
          <cell r="L1370">
            <v>0</v>
          </cell>
          <cell r="M1370">
            <v>0</v>
          </cell>
          <cell r="N1370">
            <v>846653.21993054985</v>
          </cell>
          <cell r="O1370">
            <v>0</v>
          </cell>
          <cell r="P1370">
            <v>0</v>
          </cell>
        </row>
        <row r="1371">
          <cell r="A1371" t="str">
            <v>Varies</v>
          </cell>
          <cell r="B1371">
            <v>38261</v>
          </cell>
          <cell r="C1371" t="str">
            <v>CPS AGCOMP</v>
          </cell>
          <cell r="D1371">
            <v>60.653900604166708</v>
          </cell>
          <cell r="E1371">
            <v>20379.710603000014</v>
          </cell>
          <cell r="F1371">
            <v>1</v>
          </cell>
          <cell r="G1371">
            <v>38.461859463737341</v>
          </cell>
          <cell r="H1371">
            <v>38.461859463737341</v>
          </cell>
          <cell r="I1371">
            <v>41.91</v>
          </cell>
          <cell r="J1371">
            <v>70272.106247506206</v>
          </cell>
          <cell r="K1371">
            <v>0</v>
          </cell>
          <cell r="L1371">
            <v>0</v>
          </cell>
          <cell r="M1371">
            <v>0</v>
          </cell>
          <cell r="N1371">
            <v>783841.56512422429</v>
          </cell>
          <cell r="O1371">
            <v>0</v>
          </cell>
          <cell r="P1371">
            <v>0</v>
          </cell>
        </row>
        <row r="1372">
          <cell r="A1372" t="str">
            <v>Varies</v>
          </cell>
          <cell r="B1372">
            <v>38292</v>
          </cell>
          <cell r="C1372" t="str">
            <v>CPS AGCOMP</v>
          </cell>
          <cell r="D1372">
            <v>55.649127856547565</v>
          </cell>
          <cell r="E1372">
            <v>18698.106959799981</v>
          </cell>
          <cell r="F1372">
            <v>1</v>
          </cell>
          <cell r="G1372">
            <v>38.363237146097426</v>
          </cell>
          <cell r="H1372">
            <v>38.363237146097426</v>
          </cell>
          <cell r="I1372">
            <v>41.91</v>
          </cell>
          <cell r="J1372">
            <v>66317.751203315711</v>
          </cell>
          <cell r="K1372">
            <v>0</v>
          </cell>
          <cell r="L1372">
            <v>0</v>
          </cell>
          <cell r="M1372">
            <v>0</v>
          </cell>
          <cell r="N1372">
            <v>717319.91148190142</v>
          </cell>
          <cell r="O1372">
            <v>0</v>
          </cell>
          <cell r="P1372">
            <v>0</v>
          </cell>
        </row>
        <row r="1373">
          <cell r="A1373" t="str">
            <v>Varies</v>
          </cell>
          <cell r="B1373">
            <v>38322</v>
          </cell>
          <cell r="C1373" t="str">
            <v>CPS AGCOMP</v>
          </cell>
          <cell r="D1373">
            <v>51.486995676630478</v>
          </cell>
          <cell r="E1373">
            <v>18947.214409000015</v>
          </cell>
          <cell r="F1373">
            <v>1</v>
          </cell>
          <cell r="G1373">
            <v>38.302517003490358</v>
          </cell>
          <cell r="H1373">
            <v>38.302517003490358</v>
          </cell>
          <cell r="I1373">
            <v>41.91</v>
          </cell>
          <cell r="J1373">
            <v>68351.753811689967</v>
          </cell>
          <cell r="K1373">
            <v>0</v>
          </cell>
          <cell r="L1373">
            <v>0</v>
          </cell>
          <cell r="M1373">
            <v>0</v>
          </cell>
          <cell r="N1373">
            <v>725726.00206950062</v>
          </cell>
          <cell r="O1373">
            <v>0</v>
          </cell>
          <cell r="P1373">
            <v>0</v>
          </cell>
        </row>
        <row r="1374">
          <cell r="A1374" t="str">
            <v>Varies</v>
          </cell>
          <cell r="B1374">
            <v>38353</v>
          </cell>
          <cell r="C1374" t="str">
            <v>CPS AGCOMP</v>
          </cell>
          <cell r="D1374">
            <v>9.9476541666666682E-2</v>
          </cell>
          <cell r="E1374">
            <v>33.424118000000007</v>
          </cell>
          <cell r="F1374">
            <v>1</v>
          </cell>
          <cell r="G1374">
            <v>42.491014419849861</v>
          </cell>
          <cell r="H1374">
            <v>42.491014419849861</v>
          </cell>
          <cell r="I1374">
            <v>43.063749999999999</v>
          </cell>
          <cell r="J1374">
            <v>19.143181613736658</v>
          </cell>
          <cell r="K1374">
            <v>0</v>
          </cell>
          <cell r="L1374">
            <v>0</v>
          </cell>
          <cell r="M1374">
            <v>0</v>
          </cell>
          <cell r="N1374">
            <v>1420.2246799087636</v>
          </cell>
          <cell r="O1374">
            <v>0</v>
          </cell>
          <cell r="P1374">
            <v>0</v>
          </cell>
        </row>
        <row r="1375">
          <cell r="A1375" t="str">
            <v>Varies</v>
          </cell>
          <cell r="B1375">
            <v>38384</v>
          </cell>
          <cell r="C1375" t="str">
            <v>CPS AGCOMP</v>
          </cell>
          <cell r="D1375">
            <v>0.10271614375000004</v>
          </cell>
          <cell r="E1375">
            <v>32.869166000000014</v>
          </cell>
          <cell r="F1375">
            <v>1</v>
          </cell>
          <cell r="G1375">
            <v>42.473435401418186</v>
          </cell>
          <cell r="H1375">
            <v>42.473435401418186</v>
          </cell>
          <cell r="I1375">
            <v>42.729383886255924</v>
          </cell>
          <cell r="J1375">
            <v>8.4128132355800975</v>
          </cell>
          <cell r="K1375">
            <v>0</v>
          </cell>
          <cell r="L1375">
            <v>0</v>
          </cell>
          <cell r="M1375">
            <v>0</v>
          </cell>
          <cell r="N1375">
            <v>1396.0663987994915</v>
          </cell>
          <cell r="O1375">
            <v>0</v>
          </cell>
          <cell r="P1375">
            <v>0</v>
          </cell>
        </row>
        <row r="1376">
          <cell r="A1376" t="str">
            <v>Varies</v>
          </cell>
          <cell r="B1376">
            <v>38412</v>
          </cell>
          <cell r="C1376" t="str">
            <v>CPS AGCOMP</v>
          </cell>
          <cell r="D1376">
            <v>0.12006295652173926</v>
          </cell>
          <cell r="E1376">
            <v>44.183168000000052</v>
          </cell>
          <cell r="F1376">
            <v>1</v>
          </cell>
          <cell r="G1376">
            <v>42.461172712563915</v>
          </cell>
          <cell r="H1376">
            <v>42.461172712563915</v>
          </cell>
          <cell r="I1376">
            <v>42.431533980582529</v>
          </cell>
          <cell r="J1376">
            <v>-1.3095330744405522</v>
          </cell>
          <cell r="K1376">
            <v>0</v>
          </cell>
          <cell r="L1376">
            <v>0</v>
          </cell>
          <cell r="M1376">
            <v>0</v>
          </cell>
          <cell r="N1376">
            <v>1876.0691274362293</v>
          </cell>
          <cell r="O1376">
            <v>0</v>
          </cell>
          <cell r="P1376">
            <v>0</v>
          </cell>
        </row>
        <row r="1377">
          <cell r="A1377" t="str">
            <v>Varies</v>
          </cell>
          <cell r="B1377">
            <v>38443</v>
          </cell>
          <cell r="C1377" t="str">
            <v>CPS AGCOMP</v>
          </cell>
          <cell r="D1377">
            <v>0.13506763392857146</v>
          </cell>
          <cell r="E1377">
            <v>45.382725000000008</v>
          </cell>
          <cell r="F1377">
            <v>1</v>
          </cell>
          <cell r="G1377">
            <v>42.438813691691223</v>
          </cell>
          <cell r="H1377">
            <v>42.438813691691223</v>
          </cell>
          <cell r="I1377">
            <v>42.603289057558513</v>
          </cell>
          <cell r="J1377">
            <v>7.4643402984295975</v>
          </cell>
          <cell r="K1377">
            <v>0</v>
          </cell>
          <cell r="L1377">
            <v>0</v>
          </cell>
          <cell r="M1377">
            <v>0</v>
          </cell>
          <cell r="N1377">
            <v>1925.9890110962579</v>
          </cell>
          <cell r="O1377">
            <v>0</v>
          </cell>
          <cell r="P1377">
            <v>0</v>
          </cell>
        </row>
        <row r="1378">
          <cell r="A1378" t="str">
            <v>Varies</v>
          </cell>
          <cell r="B1378">
            <v>38473</v>
          </cell>
          <cell r="C1378" t="str">
            <v>CPS AGCOMP</v>
          </cell>
          <cell r="D1378">
            <v>0.15598545238095241</v>
          </cell>
          <cell r="E1378">
            <v>52.41111200000001</v>
          </cell>
          <cell r="F1378">
            <v>1</v>
          </cell>
          <cell r="G1378">
            <v>42.435747819854555</v>
          </cell>
          <cell r="H1378">
            <v>42.435747819854555</v>
          </cell>
          <cell r="I1378">
            <v>45.040227999147675</v>
          </cell>
          <cell r="J1378">
            <v>136.50370237871181</v>
          </cell>
          <cell r="K1378">
            <v>0</v>
          </cell>
          <cell r="L1378">
            <v>0</v>
          </cell>
          <cell r="M1378">
            <v>0</v>
          </cell>
          <cell r="N1378">
            <v>2224.1047317901534</v>
          </cell>
          <cell r="O1378">
            <v>0</v>
          </cell>
          <cell r="P1378">
            <v>0</v>
          </cell>
        </row>
        <row r="1379">
          <cell r="A1379" t="str">
            <v>Varies</v>
          </cell>
          <cell r="B1379">
            <v>38504</v>
          </cell>
          <cell r="C1379" t="str">
            <v>CPS AGCOMP</v>
          </cell>
          <cell r="D1379">
            <v>8.061591477272724E-2</v>
          </cell>
          <cell r="E1379">
            <v>28.376801999999987</v>
          </cell>
          <cell r="F1379">
            <v>1</v>
          </cell>
          <cell r="G1379">
            <v>43.197612963312586</v>
          </cell>
          <cell r="H1379">
            <v>43.197612963312586</v>
          </cell>
          <cell r="I1379">
            <v>45.519316493313518</v>
          </cell>
          <cell r="J1379">
            <v>65.882521373537458</v>
          </cell>
          <cell r="K1379">
            <v>0</v>
          </cell>
          <cell r="L1379">
            <v>0</v>
          </cell>
          <cell r="M1379">
            <v>0</v>
          </cell>
          <cell r="N1379">
            <v>1225.810109932554</v>
          </cell>
          <cell r="O1379">
            <v>0</v>
          </cell>
          <cell r="P1379">
            <v>0</v>
          </cell>
        </row>
        <row r="1380">
          <cell r="A1380" t="str">
            <v>Varies</v>
          </cell>
          <cell r="B1380">
            <v>38534</v>
          </cell>
          <cell r="C1380" t="str">
            <v>CPS AGCOMP</v>
          </cell>
          <cell r="D1380">
            <v>8.2231575000000015E-2</v>
          </cell>
          <cell r="E1380">
            <v>26.314104000000004</v>
          </cell>
          <cell r="F1380">
            <v>1</v>
          </cell>
          <cell r="G1380">
            <v>43.192498383686235</v>
          </cell>
          <cell r="H1380">
            <v>43.192498383686235</v>
          </cell>
          <cell r="I1380">
            <v>51.792812433918378</v>
          </cell>
          <cell r="J1380">
            <v>226.30955835046987</v>
          </cell>
          <cell r="K1380">
            <v>0</v>
          </cell>
          <cell r="L1380">
            <v>0</v>
          </cell>
          <cell r="M1380">
            <v>0</v>
          </cell>
          <cell r="N1380">
            <v>1136.5718944881517</v>
          </cell>
          <cell r="O1380">
            <v>0</v>
          </cell>
          <cell r="P1380">
            <v>0</v>
          </cell>
        </row>
        <row r="1381">
          <cell r="A1381" t="str">
            <v>Varies</v>
          </cell>
          <cell r="B1381">
            <v>38565</v>
          </cell>
          <cell r="C1381" t="str">
            <v>CPS AGCOMP</v>
          </cell>
          <cell r="D1381">
            <v>8.1597961956521775E-2</v>
          </cell>
          <cell r="E1381">
            <v>30.028050000000015</v>
          </cell>
          <cell r="F1381">
            <v>1</v>
          </cell>
          <cell r="G1381">
            <v>43.186863662605653</v>
          </cell>
          <cell r="H1381">
            <v>43.186863662605653</v>
          </cell>
          <cell r="I1381">
            <v>51.855893383902234</v>
          </cell>
          <cell r="J1381">
            <v>260.31405792257993</v>
          </cell>
          <cell r="K1381">
            <v>0</v>
          </cell>
          <cell r="L1381">
            <v>0</v>
          </cell>
          <cell r="M1381">
            <v>0</v>
          </cell>
          <cell r="N1381">
            <v>1296.8173014039064</v>
          </cell>
          <cell r="O1381">
            <v>0</v>
          </cell>
          <cell r="P1381">
            <v>0</v>
          </cell>
        </row>
        <row r="1382">
          <cell r="A1382" t="str">
            <v>Varies</v>
          </cell>
          <cell r="B1382">
            <v>38596</v>
          </cell>
          <cell r="C1382" t="str">
            <v>CPS AGCOMP</v>
          </cell>
          <cell r="D1382">
            <v>7.9253541666666663E-2</v>
          </cell>
          <cell r="E1382">
            <v>26.629189999999998</v>
          </cell>
          <cell r="F1382">
            <v>1</v>
          </cell>
          <cell r="G1382">
            <v>43.183123255548416</v>
          </cell>
          <cell r="H1382">
            <v>43.183123255548416</v>
          </cell>
          <cell r="I1382">
            <v>43.614866976351351</v>
          </cell>
          <cell r="J1382">
            <v>11.496985572568299</v>
          </cell>
          <cell r="K1382">
            <v>0</v>
          </cell>
          <cell r="L1382">
            <v>0</v>
          </cell>
          <cell r="M1382">
            <v>0</v>
          </cell>
          <cell r="N1382">
            <v>1149.9315939654173</v>
          </cell>
          <cell r="O1382">
            <v>0</v>
          </cell>
          <cell r="P1382">
            <v>0</v>
          </cell>
        </row>
        <row r="1383">
          <cell r="A1383" t="str">
            <v>Varies</v>
          </cell>
          <cell r="B1383">
            <v>38626</v>
          </cell>
          <cell r="C1383" t="str">
            <v>CPS AGCOMP</v>
          </cell>
          <cell r="D1383">
            <v>6.1732187499999994E-2</v>
          </cell>
          <cell r="E1383">
            <v>20.742014999999999</v>
          </cell>
          <cell r="F1383">
            <v>1</v>
          </cell>
          <cell r="G1383">
            <v>43.197763703748933</v>
          </cell>
          <cell r="H1383">
            <v>43.197763703748933</v>
          </cell>
          <cell r="I1383">
            <v>41.163520472773328</v>
          </cell>
          <cell r="J1383">
            <v>-42.194303610544459</v>
          </cell>
          <cell r="K1383">
            <v>0</v>
          </cell>
          <cell r="L1383">
            <v>0</v>
          </cell>
          <cell r="M1383">
            <v>0</v>
          </cell>
          <cell r="N1383">
            <v>896.00866270961581</v>
          </cell>
          <cell r="O1383">
            <v>0</v>
          </cell>
          <cell r="P1383">
            <v>0</v>
          </cell>
        </row>
        <row r="1384">
          <cell r="A1384" t="str">
            <v>Varies</v>
          </cell>
          <cell r="B1384">
            <v>38657</v>
          </cell>
          <cell r="C1384" t="str">
            <v>CPS AGCOMP</v>
          </cell>
          <cell r="D1384">
            <v>5.7324166666666697E-2</v>
          </cell>
          <cell r="E1384">
            <v>19.260920000000009</v>
          </cell>
          <cell r="F1384">
            <v>1</v>
          </cell>
          <cell r="G1384">
            <v>43.202174554445477</v>
          </cell>
          <cell r="H1384">
            <v>43.202174554445477</v>
          </cell>
          <cell r="I1384">
            <v>41.357333333333344</v>
          </cell>
          <cell r="J1384">
            <v>-35.533339172543137</v>
          </cell>
          <cell r="K1384">
            <v>0</v>
          </cell>
          <cell r="L1384">
            <v>0</v>
          </cell>
          <cell r="M1384">
            <v>0</v>
          </cell>
          <cell r="N1384">
            <v>832.11362791921044</v>
          </cell>
          <cell r="O1384">
            <v>0</v>
          </cell>
          <cell r="P1384">
            <v>0</v>
          </cell>
        </row>
        <row r="1385">
          <cell r="A1385" t="str">
            <v>Varies</v>
          </cell>
          <cell r="B1385">
            <v>38687</v>
          </cell>
          <cell r="C1385" t="str">
            <v>CPS AGCOMP</v>
          </cell>
          <cell r="D1385">
            <v>0</v>
          </cell>
          <cell r="E1385">
            <v>0</v>
          </cell>
          <cell r="F1385">
            <v>1</v>
          </cell>
          <cell r="G1385">
            <v>40.358866409989119</v>
          </cell>
          <cell r="H1385">
            <v>40.358866409989119</v>
          </cell>
          <cell r="I1385">
            <v>41.516470820969346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</row>
        <row r="1386">
          <cell r="A1386" t="str">
            <v>Varies</v>
          </cell>
          <cell r="B1386">
            <v>38718</v>
          </cell>
          <cell r="C1386" t="str">
            <v>CPS AGCOMP</v>
          </cell>
          <cell r="D1386">
            <v>0</v>
          </cell>
          <cell r="E1386">
            <v>0</v>
          </cell>
          <cell r="F1386">
            <v>1</v>
          </cell>
          <cell r="G1386">
            <v>40.358866409989119</v>
          </cell>
          <cell r="H1386">
            <v>40.358866409989119</v>
          </cell>
          <cell r="I1386">
            <v>42.089193181818182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</row>
        <row r="1387">
          <cell r="A1387" t="str">
            <v>Varies</v>
          </cell>
          <cell r="B1387">
            <v>38749</v>
          </cell>
          <cell r="C1387" t="str">
            <v>CPS AGCOMP</v>
          </cell>
          <cell r="D1387">
            <v>0</v>
          </cell>
          <cell r="E1387">
            <v>0</v>
          </cell>
          <cell r="F1387">
            <v>1</v>
          </cell>
          <cell r="G1387">
            <v>40.358866409989119</v>
          </cell>
          <cell r="H1387">
            <v>40.358866409989119</v>
          </cell>
          <cell r="I1387">
            <v>41.837277725118483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Varies</v>
          </cell>
          <cell r="B1388">
            <v>38777</v>
          </cell>
          <cell r="C1388" t="str">
            <v>CPS AGCOMP</v>
          </cell>
          <cell r="D1388">
            <v>0</v>
          </cell>
          <cell r="E1388">
            <v>0</v>
          </cell>
          <cell r="F1388">
            <v>1</v>
          </cell>
          <cell r="G1388">
            <v>40.358866409989119</v>
          </cell>
          <cell r="H1388">
            <v>40.358866409989119</v>
          </cell>
          <cell r="I1388">
            <v>41.519852427184468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</row>
        <row r="1389">
          <cell r="A1389" t="str">
            <v>Varies</v>
          </cell>
          <cell r="B1389">
            <v>38808</v>
          </cell>
          <cell r="C1389" t="str">
            <v>CPS AGCOMP</v>
          </cell>
          <cell r="D1389">
            <v>0</v>
          </cell>
          <cell r="E1389">
            <v>0</v>
          </cell>
          <cell r="F1389">
            <v>1</v>
          </cell>
          <cell r="G1389">
            <v>40.358866409989119</v>
          </cell>
          <cell r="H1389">
            <v>40.358866409989119</v>
          </cell>
          <cell r="I1389">
            <v>42.307240143369178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</row>
        <row r="1390">
          <cell r="A1390" t="str">
            <v>Varies</v>
          </cell>
          <cell r="B1390">
            <v>38838</v>
          </cell>
          <cell r="C1390" t="str">
            <v>CPS AGCOMP</v>
          </cell>
          <cell r="D1390">
            <v>0</v>
          </cell>
          <cell r="E1390">
            <v>0</v>
          </cell>
          <cell r="F1390">
            <v>1</v>
          </cell>
          <cell r="G1390">
            <v>40.358866409989119</v>
          </cell>
          <cell r="H1390">
            <v>40.358866409989119</v>
          </cell>
          <cell r="I1390">
            <v>44.841506499041124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</row>
        <row r="1391">
          <cell r="A1391" t="str">
            <v>Varies</v>
          </cell>
          <cell r="B1391">
            <v>38869</v>
          </cell>
          <cell r="C1391" t="str">
            <v>CPS AGCOMP</v>
          </cell>
          <cell r="D1391">
            <v>0</v>
          </cell>
          <cell r="E1391">
            <v>0</v>
          </cell>
          <cell r="F1391">
            <v>1</v>
          </cell>
          <cell r="G1391">
            <v>40.358866409989119</v>
          </cell>
          <cell r="H1391">
            <v>40.358866409989119</v>
          </cell>
          <cell r="I1391">
            <v>45.149159414137124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</row>
        <row r="1392">
          <cell r="A1392" t="str">
            <v>Varies</v>
          </cell>
          <cell r="B1392">
            <v>38899</v>
          </cell>
          <cell r="C1392" t="str">
            <v>CPS AGCOMP</v>
          </cell>
          <cell r="D1392">
            <v>0</v>
          </cell>
          <cell r="E1392">
            <v>0</v>
          </cell>
          <cell r="F1392">
            <v>1</v>
          </cell>
          <cell r="G1392">
            <v>40.358866409989119</v>
          </cell>
          <cell r="H1392">
            <v>40.358866409989119</v>
          </cell>
          <cell r="I1392">
            <v>51.350526538380201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</row>
        <row r="1393">
          <cell r="A1393" t="str">
            <v>Varies</v>
          </cell>
          <cell r="B1393">
            <v>38930</v>
          </cell>
          <cell r="C1393" t="str">
            <v>CPS AGCOMP</v>
          </cell>
          <cell r="D1393">
            <v>0</v>
          </cell>
          <cell r="E1393">
            <v>0</v>
          </cell>
          <cell r="F1393">
            <v>1</v>
          </cell>
          <cell r="G1393">
            <v>40.358866409989119</v>
          </cell>
          <cell r="H1393">
            <v>40.358866409989119</v>
          </cell>
          <cell r="I1393">
            <v>51.347391487568473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</row>
        <row r="1394">
          <cell r="A1394" t="str">
            <v>Varies</v>
          </cell>
          <cell r="B1394">
            <v>38961</v>
          </cell>
          <cell r="C1394" t="str">
            <v>CPS AGCOMP</v>
          </cell>
          <cell r="D1394">
            <v>0</v>
          </cell>
          <cell r="E1394">
            <v>0</v>
          </cell>
          <cell r="F1394">
            <v>1</v>
          </cell>
          <cell r="G1394">
            <v>40.358866409989119</v>
          </cell>
          <cell r="H1394">
            <v>40.358866409989119</v>
          </cell>
          <cell r="I1394">
            <v>43.300405405405407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</row>
        <row r="1395">
          <cell r="A1395" t="str">
            <v>Varies</v>
          </cell>
          <cell r="B1395">
            <v>38991</v>
          </cell>
          <cell r="C1395" t="str">
            <v>CPS AGCOMP</v>
          </cell>
          <cell r="D1395">
            <v>0</v>
          </cell>
          <cell r="E1395">
            <v>0</v>
          </cell>
          <cell r="F1395">
            <v>1</v>
          </cell>
          <cell r="G1395">
            <v>40.358866409989119</v>
          </cell>
          <cell r="H1395">
            <v>40.358866409989119</v>
          </cell>
          <cell r="I1395">
            <v>41.047239341494304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</row>
        <row r="1396">
          <cell r="A1396" t="str">
            <v>Varies</v>
          </cell>
          <cell r="B1396">
            <v>39022</v>
          </cell>
          <cell r="C1396" t="str">
            <v>CPS AGCOMP</v>
          </cell>
          <cell r="D1396">
            <v>0</v>
          </cell>
          <cell r="E1396">
            <v>0</v>
          </cell>
          <cell r="F1396">
            <v>1</v>
          </cell>
          <cell r="G1396">
            <v>40.358866409989119</v>
          </cell>
          <cell r="H1396">
            <v>40.358866409989119</v>
          </cell>
          <cell r="I1396">
            <v>41.34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</row>
        <row r="1397">
          <cell r="A1397" t="str">
            <v>Varies</v>
          </cell>
          <cell r="B1397">
            <v>39052</v>
          </cell>
          <cell r="C1397" t="str">
            <v>CPS AGCOMP</v>
          </cell>
          <cell r="D1397">
            <v>0</v>
          </cell>
          <cell r="E1397">
            <v>0</v>
          </cell>
          <cell r="F1397">
            <v>1</v>
          </cell>
          <cell r="G1397">
            <v>40.358866409989119</v>
          </cell>
          <cell r="H1397">
            <v>40.358866409989119</v>
          </cell>
          <cell r="I1397">
            <v>41.41586547972306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>
            <v>36526</v>
          </cell>
          <cell r="B1398">
            <v>37895</v>
          </cell>
          <cell r="C1398" t="str">
            <v>CPS XI</v>
          </cell>
          <cell r="D1398">
            <v>11.089267486413041</v>
          </cell>
          <cell r="E1398">
            <v>4080.8504349999994</v>
          </cell>
          <cell r="F1398">
            <v>1</v>
          </cell>
          <cell r="G1398">
            <v>32.6</v>
          </cell>
          <cell r="H1398">
            <v>32.6</v>
          </cell>
          <cell r="I1398">
            <v>38.625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133035.724181</v>
          </cell>
          <cell r="O1398">
            <v>0</v>
          </cell>
          <cell r="P1398">
            <v>0</v>
          </cell>
        </row>
        <row r="1399">
          <cell r="A1399">
            <v>36526</v>
          </cell>
          <cell r="B1399">
            <v>37926</v>
          </cell>
          <cell r="C1399" t="str">
            <v>CPS XI</v>
          </cell>
          <cell r="D1399">
            <v>10.069289236842106</v>
          </cell>
          <cell r="E1399">
            <v>3061.0639280000005</v>
          </cell>
          <cell r="F1399">
            <v>1</v>
          </cell>
          <cell r="G1399">
            <v>32.6</v>
          </cell>
          <cell r="H1399">
            <v>32.6</v>
          </cell>
          <cell r="I1399">
            <v>39.125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99790.684052800018</v>
          </cell>
          <cell r="O1399">
            <v>0</v>
          </cell>
          <cell r="P1399">
            <v>0</v>
          </cell>
        </row>
        <row r="1400">
          <cell r="A1400">
            <v>36526</v>
          </cell>
          <cell r="B1400">
            <v>37956</v>
          </cell>
          <cell r="C1400" t="str">
            <v>CPS XI</v>
          </cell>
          <cell r="D1400">
            <v>10.097269894886358</v>
          </cell>
          <cell r="E1400">
            <v>3554.2390029999979</v>
          </cell>
          <cell r="F1400">
            <v>1</v>
          </cell>
          <cell r="G1400">
            <v>32.6</v>
          </cell>
          <cell r="H1400">
            <v>32.6</v>
          </cell>
          <cell r="I1400">
            <v>39.375</v>
          </cell>
          <cell r="J1400">
            <v>24079.969245324981</v>
          </cell>
          <cell r="K1400">
            <v>0</v>
          </cell>
          <cell r="L1400">
            <v>0</v>
          </cell>
          <cell r="M1400">
            <v>0</v>
          </cell>
          <cell r="N1400">
            <v>115868.19149779994</v>
          </cell>
          <cell r="O1400">
            <v>0</v>
          </cell>
          <cell r="P1400">
            <v>0</v>
          </cell>
        </row>
        <row r="1401">
          <cell r="A1401">
            <v>36526</v>
          </cell>
          <cell r="B1401">
            <v>37987</v>
          </cell>
          <cell r="C1401" t="str">
            <v>CPS XI</v>
          </cell>
          <cell r="D1401">
            <v>9.1904909226190519</v>
          </cell>
          <cell r="E1401">
            <v>3088.0049500000014</v>
          </cell>
          <cell r="F1401">
            <v>1</v>
          </cell>
          <cell r="G1401">
            <v>32.6</v>
          </cell>
          <cell r="H1401">
            <v>32.6</v>
          </cell>
          <cell r="I1401">
            <v>43.509999999999991</v>
          </cell>
          <cell r="J1401">
            <v>33690.134004499982</v>
          </cell>
          <cell r="K1401">
            <v>0</v>
          </cell>
          <cell r="L1401">
            <v>0</v>
          </cell>
          <cell r="M1401">
            <v>0</v>
          </cell>
          <cell r="N1401">
            <v>100668.96137000005</v>
          </cell>
          <cell r="O1401">
            <v>0</v>
          </cell>
          <cell r="P1401">
            <v>0</v>
          </cell>
        </row>
        <row r="1402">
          <cell r="A1402">
            <v>36526</v>
          </cell>
          <cell r="B1402">
            <v>38018</v>
          </cell>
          <cell r="C1402" t="str">
            <v>CPS XI</v>
          </cell>
          <cell r="D1402">
            <v>9.1002772256249944</v>
          </cell>
          <cell r="E1402">
            <v>2912.0887121999981</v>
          </cell>
          <cell r="F1402">
            <v>1</v>
          </cell>
          <cell r="G1402">
            <v>32.6</v>
          </cell>
          <cell r="H1402">
            <v>32.6</v>
          </cell>
          <cell r="I1402">
            <v>43.510000000000005</v>
          </cell>
          <cell r="J1402">
            <v>31770.88785010199</v>
          </cell>
          <cell r="K1402">
            <v>0</v>
          </cell>
          <cell r="L1402">
            <v>0</v>
          </cell>
          <cell r="M1402">
            <v>0</v>
          </cell>
          <cell r="N1402">
            <v>94934.092017719944</v>
          </cell>
          <cell r="O1402">
            <v>0</v>
          </cell>
          <cell r="P1402">
            <v>0</v>
          </cell>
        </row>
        <row r="1403">
          <cell r="A1403">
            <v>36526</v>
          </cell>
          <cell r="B1403">
            <v>38047</v>
          </cell>
          <cell r="C1403" t="str">
            <v>CPS XI</v>
          </cell>
          <cell r="D1403">
            <v>9.0927167203804355</v>
          </cell>
          <cell r="E1403">
            <v>3346.1197531000003</v>
          </cell>
          <cell r="F1403">
            <v>1</v>
          </cell>
          <cell r="G1403">
            <v>32.6</v>
          </cell>
          <cell r="H1403">
            <v>32.6</v>
          </cell>
          <cell r="I1403">
            <v>43.410000000000004</v>
          </cell>
          <cell r="J1403">
            <v>36171.55453101101</v>
          </cell>
          <cell r="K1403">
            <v>0</v>
          </cell>
          <cell r="L1403">
            <v>0</v>
          </cell>
          <cell r="M1403">
            <v>0</v>
          </cell>
          <cell r="N1403">
            <v>109083.50395106002</v>
          </cell>
          <cell r="O1403">
            <v>0</v>
          </cell>
          <cell r="P1403">
            <v>0</v>
          </cell>
        </row>
        <row r="1404">
          <cell r="A1404">
            <v>36526</v>
          </cell>
          <cell r="B1404">
            <v>38078</v>
          </cell>
          <cell r="C1404" t="str">
            <v>CPS XI</v>
          </cell>
          <cell r="D1404">
            <v>9.3456628110795421</v>
          </cell>
          <cell r="E1404">
            <v>3289.673309499999</v>
          </cell>
          <cell r="F1404">
            <v>1</v>
          </cell>
          <cell r="G1404">
            <v>32.6</v>
          </cell>
          <cell r="H1404">
            <v>32.6</v>
          </cell>
          <cell r="I1404">
            <v>43.41</v>
          </cell>
          <cell r="J1404">
            <v>35561.368475694973</v>
          </cell>
          <cell r="K1404">
            <v>0</v>
          </cell>
          <cell r="L1404">
            <v>0</v>
          </cell>
          <cell r="M1404">
            <v>0</v>
          </cell>
          <cell r="N1404">
            <v>107243.34988969998</v>
          </cell>
          <cell r="O1404">
            <v>0</v>
          </cell>
          <cell r="P1404">
            <v>0</v>
          </cell>
        </row>
        <row r="1405">
          <cell r="A1405">
            <v>36526</v>
          </cell>
          <cell r="B1405">
            <v>38108</v>
          </cell>
          <cell r="C1405" t="str">
            <v>CPS XI</v>
          </cell>
          <cell r="D1405">
            <v>10.475145558750006</v>
          </cell>
          <cell r="E1405">
            <v>3352.046578800002</v>
          </cell>
          <cell r="F1405">
            <v>1</v>
          </cell>
          <cell r="G1405">
            <v>32.6</v>
          </cell>
          <cell r="H1405">
            <v>32.6</v>
          </cell>
          <cell r="I1405">
            <v>45.91</v>
          </cell>
          <cell r="J1405">
            <v>44615.739963828011</v>
          </cell>
          <cell r="K1405">
            <v>0</v>
          </cell>
          <cell r="L1405">
            <v>0</v>
          </cell>
          <cell r="M1405">
            <v>0</v>
          </cell>
          <cell r="N1405">
            <v>109276.71846888006</v>
          </cell>
          <cell r="O1405">
            <v>0</v>
          </cell>
          <cell r="P1405">
            <v>0</v>
          </cell>
        </row>
        <row r="1406">
          <cell r="A1406">
            <v>36526</v>
          </cell>
          <cell r="B1406">
            <v>38139</v>
          </cell>
          <cell r="C1406" t="str">
            <v>CPS XI</v>
          </cell>
          <cell r="D1406">
            <v>11.418078804545448</v>
          </cell>
          <cell r="E1406">
            <v>4019.163739199998</v>
          </cell>
          <cell r="F1406">
            <v>1</v>
          </cell>
          <cell r="G1406">
            <v>32.6</v>
          </cell>
          <cell r="H1406">
            <v>32.6</v>
          </cell>
          <cell r="I1406">
            <v>46.534999999999997</v>
          </cell>
          <cell r="J1406">
            <v>56007.046705751949</v>
          </cell>
          <cell r="K1406">
            <v>0</v>
          </cell>
          <cell r="L1406">
            <v>0</v>
          </cell>
          <cell r="M1406">
            <v>0</v>
          </cell>
          <cell r="N1406">
            <v>131024.73789791994</v>
          </cell>
          <cell r="O1406">
            <v>0</v>
          </cell>
          <cell r="P1406">
            <v>0</v>
          </cell>
        </row>
        <row r="1407">
          <cell r="A1407">
            <v>36526</v>
          </cell>
          <cell r="B1407">
            <v>38169</v>
          </cell>
          <cell r="C1407" t="str">
            <v>CPS XI</v>
          </cell>
          <cell r="D1407">
            <v>11.689432097619058</v>
          </cell>
          <cell r="E1407">
            <v>3927.6491848000032</v>
          </cell>
          <cell r="F1407">
            <v>1</v>
          </cell>
          <cell r="G1407">
            <v>32.6</v>
          </cell>
          <cell r="H1407">
            <v>32.6</v>
          </cell>
          <cell r="I1407">
            <v>52.66</v>
          </cell>
          <cell r="J1407">
            <v>78788.64264708804</v>
          </cell>
          <cell r="K1407">
            <v>0</v>
          </cell>
          <cell r="L1407">
            <v>0</v>
          </cell>
          <cell r="M1407">
            <v>0</v>
          </cell>
          <cell r="N1407">
            <v>128041.36342448011</v>
          </cell>
          <cell r="O1407">
            <v>0</v>
          </cell>
          <cell r="P1407">
            <v>0</v>
          </cell>
        </row>
        <row r="1408">
          <cell r="A1408">
            <v>36526</v>
          </cell>
          <cell r="B1408">
            <v>38200</v>
          </cell>
          <cell r="C1408" t="str">
            <v>CPS XI</v>
          </cell>
          <cell r="D1408">
            <v>11.878198202272717</v>
          </cell>
          <cell r="E1408">
            <v>4181.1257671999965</v>
          </cell>
          <cell r="F1408">
            <v>1</v>
          </cell>
          <cell r="G1408">
            <v>32.6</v>
          </cell>
          <cell r="H1408">
            <v>32.6</v>
          </cell>
          <cell r="I1408">
            <v>52.66</v>
          </cell>
          <cell r="J1408">
            <v>83873.382890031906</v>
          </cell>
          <cell r="K1408">
            <v>0</v>
          </cell>
          <cell r="L1408">
            <v>0</v>
          </cell>
          <cell r="M1408">
            <v>0</v>
          </cell>
          <cell r="N1408">
            <v>136304.70001071988</v>
          </cell>
          <cell r="O1408">
            <v>0</v>
          </cell>
          <cell r="P1408">
            <v>0</v>
          </cell>
        </row>
        <row r="1409">
          <cell r="A1409">
            <v>36526</v>
          </cell>
          <cell r="B1409">
            <v>38231</v>
          </cell>
          <cell r="C1409" t="str">
            <v>CPS XI</v>
          </cell>
          <cell r="D1409">
            <v>12.28049345357144</v>
          </cell>
          <cell r="E1409">
            <v>4126.2458004000036</v>
          </cell>
          <cell r="F1409">
            <v>1</v>
          </cell>
          <cell r="G1409">
            <v>32.6</v>
          </cell>
          <cell r="H1409">
            <v>32.6</v>
          </cell>
          <cell r="I1409">
            <v>44.66</v>
          </cell>
          <cell r="J1409">
            <v>49762.524352824024</v>
          </cell>
          <cell r="K1409">
            <v>0</v>
          </cell>
          <cell r="L1409">
            <v>0</v>
          </cell>
          <cell r="M1409">
            <v>0</v>
          </cell>
          <cell r="N1409">
            <v>134515.61309304013</v>
          </cell>
          <cell r="O1409">
            <v>0</v>
          </cell>
          <cell r="P1409">
            <v>0</v>
          </cell>
        </row>
        <row r="1410">
          <cell r="A1410">
            <v>36526</v>
          </cell>
          <cell r="B1410">
            <v>38261</v>
          </cell>
          <cell r="C1410" t="str">
            <v>CPS XI</v>
          </cell>
          <cell r="D1410">
            <v>11.135464761904775</v>
          </cell>
          <cell r="E1410">
            <v>3741.5161600000042</v>
          </cell>
          <cell r="F1410">
            <v>1</v>
          </cell>
          <cell r="G1410">
            <v>32.6</v>
          </cell>
          <cell r="H1410">
            <v>32.6</v>
          </cell>
          <cell r="I1410">
            <v>41.91</v>
          </cell>
          <cell r="J1410">
            <v>34833.515449600018</v>
          </cell>
          <cell r="K1410">
            <v>0</v>
          </cell>
          <cell r="L1410">
            <v>0</v>
          </cell>
          <cell r="M1410">
            <v>0</v>
          </cell>
          <cell r="N1410">
            <v>121973.42681600014</v>
          </cell>
          <cell r="O1410">
            <v>0</v>
          </cell>
          <cell r="P1410">
            <v>0</v>
          </cell>
        </row>
        <row r="1411">
          <cell r="A1411">
            <v>36526</v>
          </cell>
          <cell r="B1411">
            <v>38292</v>
          </cell>
          <cell r="C1411" t="str">
            <v>CPS XI</v>
          </cell>
          <cell r="D1411">
            <v>10.205861559523802</v>
          </cell>
          <cell r="E1411">
            <v>3429.1694839999973</v>
          </cell>
          <cell r="F1411">
            <v>1</v>
          </cell>
          <cell r="G1411">
            <v>32.6</v>
          </cell>
          <cell r="H1411">
            <v>32.6</v>
          </cell>
          <cell r="I1411">
            <v>41.91</v>
          </cell>
          <cell r="J1411">
            <v>31925.567896039956</v>
          </cell>
          <cell r="K1411">
            <v>0</v>
          </cell>
          <cell r="L1411">
            <v>0</v>
          </cell>
          <cell r="M1411">
            <v>0</v>
          </cell>
          <cell r="N1411">
            <v>111790.92517839992</v>
          </cell>
          <cell r="O1411">
            <v>0</v>
          </cell>
          <cell r="P1411">
            <v>0</v>
          </cell>
        </row>
        <row r="1412">
          <cell r="A1412">
            <v>36526</v>
          </cell>
          <cell r="B1412">
            <v>38322</v>
          </cell>
          <cell r="C1412" t="str">
            <v>CPS XI</v>
          </cell>
          <cell r="D1412">
            <v>10.026897045108694</v>
          </cell>
          <cell r="E1412">
            <v>3689.8981125999994</v>
          </cell>
          <cell r="F1412">
            <v>1</v>
          </cell>
          <cell r="G1412">
            <v>32.6</v>
          </cell>
          <cell r="H1412">
            <v>32.6</v>
          </cell>
          <cell r="I1412">
            <v>41.91</v>
          </cell>
          <cell r="J1412">
            <v>34352.951428305976</v>
          </cell>
          <cell r="K1412">
            <v>0</v>
          </cell>
          <cell r="L1412">
            <v>0</v>
          </cell>
          <cell r="M1412">
            <v>0</v>
          </cell>
          <cell r="N1412">
            <v>120290.67847075999</v>
          </cell>
          <cell r="O1412">
            <v>0</v>
          </cell>
          <cell r="P1412">
            <v>0</v>
          </cell>
        </row>
        <row r="1413">
          <cell r="A1413">
            <v>36526</v>
          </cell>
          <cell r="B1413">
            <v>37895</v>
          </cell>
          <cell r="C1413" t="str">
            <v>CPS XV</v>
          </cell>
          <cell r="D1413">
            <v>0.59948496739130408</v>
          </cell>
          <cell r="E1413">
            <v>220.61046799999988</v>
          </cell>
          <cell r="F1413">
            <v>1</v>
          </cell>
          <cell r="G1413">
            <v>32.65</v>
          </cell>
          <cell r="H1413">
            <v>32.65</v>
          </cell>
          <cell r="I1413">
            <v>38.625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7202.931780199996</v>
          </cell>
          <cell r="O1413">
            <v>0</v>
          </cell>
          <cell r="P1413">
            <v>0</v>
          </cell>
        </row>
        <row r="1414">
          <cell r="A1414">
            <v>36526</v>
          </cell>
          <cell r="B1414">
            <v>37926</v>
          </cell>
          <cell r="C1414" t="str">
            <v>CPS XV</v>
          </cell>
          <cell r="D1414">
            <v>0.54920678947368418</v>
          </cell>
          <cell r="E1414">
            <v>166.95886399999998</v>
          </cell>
          <cell r="F1414">
            <v>1</v>
          </cell>
          <cell r="G1414">
            <v>32.65</v>
          </cell>
          <cell r="H1414">
            <v>32.65</v>
          </cell>
          <cell r="I1414">
            <v>39.125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5451.2069095999987</v>
          </cell>
          <cell r="O1414">
            <v>0</v>
          </cell>
          <cell r="P1414">
            <v>0</v>
          </cell>
        </row>
        <row r="1415">
          <cell r="A1415">
            <v>36526</v>
          </cell>
          <cell r="B1415">
            <v>37956</v>
          </cell>
          <cell r="C1415" t="str">
            <v>CPS XV</v>
          </cell>
          <cell r="D1415">
            <v>0.5918213920454547</v>
          </cell>
          <cell r="E1415">
            <v>208.32113000000004</v>
          </cell>
          <cell r="F1415">
            <v>1</v>
          </cell>
          <cell r="G1415">
            <v>32.65</v>
          </cell>
          <cell r="H1415">
            <v>32.65</v>
          </cell>
          <cell r="I1415">
            <v>39.375</v>
          </cell>
          <cell r="J1415">
            <v>1400.9595992500006</v>
          </cell>
          <cell r="K1415">
            <v>0</v>
          </cell>
          <cell r="L1415">
            <v>0</v>
          </cell>
          <cell r="M1415">
            <v>0</v>
          </cell>
          <cell r="N1415">
            <v>6801.6848945000011</v>
          </cell>
          <cell r="O1415">
            <v>0</v>
          </cell>
          <cell r="P1415">
            <v>0</v>
          </cell>
        </row>
        <row r="1416">
          <cell r="A1416">
            <v>36526</v>
          </cell>
          <cell r="B1416">
            <v>37987</v>
          </cell>
          <cell r="C1416" t="str">
            <v>CPS XV</v>
          </cell>
          <cell r="D1416">
            <v>0.46746277380952383</v>
          </cell>
          <cell r="E1416">
            <v>157.06749200000002</v>
          </cell>
          <cell r="F1416">
            <v>1</v>
          </cell>
          <cell r="G1416">
            <v>32.65</v>
          </cell>
          <cell r="H1416">
            <v>32.65</v>
          </cell>
          <cell r="I1416">
            <v>43.509999999999991</v>
          </cell>
          <cell r="J1416">
            <v>1705.7529631199989</v>
          </cell>
          <cell r="K1416">
            <v>0</v>
          </cell>
          <cell r="L1416">
            <v>0</v>
          </cell>
          <cell r="M1416">
            <v>0</v>
          </cell>
          <cell r="N1416">
            <v>5128.2536138000005</v>
          </cell>
          <cell r="O1416">
            <v>0</v>
          </cell>
          <cell r="P1416">
            <v>0</v>
          </cell>
        </row>
        <row r="1417">
          <cell r="A1417">
            <v>36526</v>
          </cell>
          <cell r="B1417">
            <v>38018</v>
          </cell>
          <cell r="C1417" t="str">
            <v>CPS XV</v>
          </cell>
          <cell r="D1417">
            <v>0.44788798437500021</v>
          </cell>
          <cell r="E1417">
            <v>143.32415500000008</v>
          </cell>
          <cell r="F1417">
            <v>1</v>
          </cell>
          <cell r="G1417">
            <v>32.65</v>
          </cell>
          <cell r="H1417">
            <v>32.65</v>
          </cell>
          <cell r="I1417">
            <v>43.510000000000005</v>
          </cell>
          <cell r="J1417">
            <v>1556.5003233000018</v>
          </cell>
          <cell r="K1417">
            <v>0</v>
          </cell>
          <cell r="L1417">
            <v>0</v>
          </cell>
          <cell r="M1417">
            <v>0</v>
          </cell>
          <cell r="N1417">
            <v>4679.5336607500021</v>
          </cell>
          <cell r="O1417">
            <v>0</v>
          </cell>
          <cell r="P1417">
            <v>0</v>
          </cell>
        </row>
        <row r="1418">
          <cell r="A1418">
            <v>36526</v>
          </cell>
          <cell r="B1418">
            <v>38047</v>
          </cell>
          <cell r="C1418" t="str">
            <v>CPS XV</v>
          </cell>
          <cell r="D1418">
            <v>0.43416221195652194</v>
          </cell>
          <cell r="E1418">
            <v>159.77169400000008</v>
          </cell>
          <cell r="F1418">
            <v>1</v>
          </cell>
          <cell r="G1418">
            <v>32.65</v>
          </cell>
          <cell r="H1418">
            <v>32.65</v>
          </cell>
          <cell r="I1418">
            <v>43.410000000000004</v>
          </cell>
          <cell r="J1418">
            <v>1719.1434274400017</v>
          </cell>
          <cell r="K1418">
            <v>0</v>
          </cell>
          <cell r="L1418">
            <v>0</v>
          </cell>
          <cell r="M1418">
            <v>0</v>
          </cell>
          <cell r="N1418">
            <v>5216.5458091000028</v>
          </cell>
          <cell r="O1418">
            <v>0</v>
          </cell>
          <cell r="P1418">
            <v>0</v>
          </cell>
        </row>
        <row r="1419">
          <cell r="A1419">
            <v>36526</v>
          </cell>
          <cell r="B1419">
            <v>38078</v>
          </cell>
          <cell r="C1419" t="str">
            <v>CPS XV</v>
          </cell>
          <cell r="D1419">
            <v>0.45712936079545474</v>
          </cell>
          <cell r="E1419">
            <v>160.90953500000006</v>
          </cell>
          <cell r="F1419">
            <v>1</v>
          </cell>
          <cell r="G1419">
            <v>32.65</v>
          </cell>
          <cell r="H1419">
            <v>32.65</v>
          </cell>
          <cell r="I1419">
            <v>43.41</v>
          </cell>
          <cell r="J1419">
            <v>1731.3865966000003</v>
          </cell>
          <cell r="K1419">
            <v>0</v>
          </cell>
          <cell r="L1419">
            <v>0</v>
          </cell>
          <cell r="M1419">
            <v>0</v>
          </cell>
          <cell r="N1419">
            <v>5253.696317750002</v>
          </cell>
          <cell r="O1419">
            <v>0</v>
          </cell>
          <cell r="P1419">
            <v>0</v>
          </cell>
        </row>
        <row r="1420">
          <cell r="A1420">
            <v>36526</v>
          </cell>
          <cell r="B1420">
            <v>38108</v>
          </cell>
          <cell r="C1420" t="str">
            <v>CPS XV</v>
          </cell>
          <cell r="D1420">
            <v>0.49961659687499954</v>
          </cell>
          <cell r="E1420">
            <v>159.87731099999985</v>
          </cell>
          <cell r="F1420">
            <v>1</v>
          </cell>
          <cell r="G1420">
            <v>32.65</v>
          </cell>
          <cell r="H1420">
            <v>32.65</v>
          </cell>
          <cell r="I1420">
            <v>45.91</v>
          </cell>
          <cell r="J1420">
            <v>2119.9731438599979</v>
          </cell>
          <cell r="K1420">
            <v>0</v>
          </cell>
          <cell r="L1420">
            <v>0</v>
          </cell>
          <cell r="M1420">
            <v>0</v>
          </cell>
          <cell r="N1420">
            <v>5219.9942041499953</v>
          </cell>
          <cell r="O1420">
            <v>0</v>
          </cell>
          <cell r="P1420">
            <v>0</v>
          </cell>
        </row>
        <row r="1421">
          <cell r="A1421">
            <v>36526</v>
          </cell>
          <cell r="B1421">
            <v>38139</v>
          </cell>
          <cell r="C1421" t="str">
            <v>CPS XV</v>
          </cell>
          <cell r="D1421">
            <v>0.55516096022727235</v>
          </cell>
          <cell r="E1421">
            <v>195.41665799999987</v>
          </cell>
          <cell r="F1421">
            <v>1</v>
          </cell>
          <cell r="G1421">
            <v>32.65</v>
          </cell>
          <cell r="H1421">
            <v>32.65</v>
          </cell>
          <cell r="I1421">
            <v>46.534999999999997</v>
          </cell>
          <cell r="J1421">
            <v>2713.3602963299977</v>
          </cell>
          <cell r="K1421">
            <v>0</v>
          </cell>
          <cell r="L1421">
            <v>0</v>
          </cell>
          <cell r="M1421">
            <v>0</v>
          </cell>
          <cell r="N1421">
            <v>6380.3538836999951</v>
          </cell>
          <cell r="O1421">
            <v>0</v>
          </cell>
          <cell r="P1421">
            <v>0</v>
          </cell>
        </row>
        <row r="1422">
          <cell r="A1422">
            <v>36526</v>
          </cell>
          <cell r="B1422">
            <v>38169</v>
          </cell>
          <cell r="C1422" t="str">
            <v>CPS XV</v>
          </cell>
          <cell r="D1422">
            <v>0.5645694523809528</v>
          </cell>
          <cell r="E1422">
            <v>189.69533600000014</v>
          </cell>
          <cell r="F1422">
            <v>1</v>
          </cell>
          <cell r="G1422">
            <v>32.65</v>
          </cell>
          <cell r="H1422">
            <v>32.65</v>
          </cell>
          <cell r="I1422">
            <v>52.66</v>
          </cell>
          <cell r="J1422">
            <v>3795.8036733600024</v>
          </cell>
          <cell r="K1422">
            <v>0</v>
          </cell>
          <cell r="L1422">
            <v>0</v>
          </cell>
          <cell r="M1422">
            <v>0</v>
          </cell>
          <cell r="N1422">
            <v>6193.5527204000045</v>
          </cell>
          <cell r="O1422">
            <v>0</v>
          </cell>
          <cell r="P1422">
            <v>0</v>
          </cell>
        </row>
        <row r="1423">
          <cell r="A1423">
            <v>36526</v>
          </cell>
          <cell r="B1423">
            <v>38200</v>
          </cell>
          <cell r="C1423" t="str">
            <v>CPS XV</v>
          </cell>
          <cell r="D1423">
            <v>0.73842806250000015</v>
          </cell>
          <cell r="E1423">
            <v>259.92667800000004</v>
          </cell>
          <cell r="F1423">
            <v>1</v>
          </cell>
          <cell r="G1423">
            <v>32.65</v>
          </cell>
          <cell r="H1423">
            <v>32.65</v>
          </cell>
          <cell r="I1423">
            <v>52.66</v>
          </cell>
          <cell r="J1423">
            <v>5201.13282678</v>
          </cell>
          <cell r="K1423">
            <v>0</v>
          </cell>
          <cell r="L1423">
            <v>0</v>
          </cell>
          <cell r="M1423">
            <v>0</v>
          </cell>
          <cell r="N1423">
            <v>8486.6060367000009</v>
          </cell>
          <cell r="O1423">
            <v>0</v>
          </cell>
          <cell r="P1423">
            <v>0</v>
          </cell>
        </row>
        <row r="1424">
          <cell r="A1424">
            <v>36526</v>
          </cell>
          <cell r="B1424">
            <v>38231</v>
          </cell>
          <cell r="C1424" t="str">
            <v>CPS XV</v>
          </cell>
          <cell r="D1424">
            <v>0.79025820535714308</v>
          </cell>
          <cell r="E1424">
            <v>265.52675700000009</v>
          </cell>
          <cell r="F1424">
            <v>1</v>
          </cell>
          <cell r="G1424">
            <v>32.65</v>
          </cell>
          <cell r="H1424">
            <v>32.65</v>
          </cell>
          <cell r="I1424">
            <v>44.66</v>
          </cell>
          <cell r="J1424">
            <v>3188.9763515700006</v>
          </cell>
          <cell r="K1424">
            <v>0</v>
          </cell>
          <cell r="L1424">
            <v>0</v>
          </cell>
          <cell r="M1424">
            <v>0</v>
          </cell>
          <cell r="N1424">
            <v>8669.4486160500019</v>
          </cell>
          <cell r="O1424">
            <v>0</v>
          </cell>
          <cell r="P1424">
            <v>0</v>
          </cell>
        </row>
        <row r="1425">
          <cell r="A1425">
            <v>36526</v>
          </cell>
          <cell r="B1425">
            <v>38261</v>
          </cell>
          <cell r="C1425" t="str">
            <v>CPS XV</v>
          </cell>
          <cell r="D1425">
            <v>0.60401134523809552</v>
          </cell>
          <cell r="E1425">
            <v>202.94781200000008</v>
          </cell>
          <cell r="F1425">
            <v>1</v>
          </cell>
          <cell r="G1425">
            <v>32.65</v>
          </cell>
          <cell r="H1425">
            <v>32.65</v>
          </cell>
          <cell r="I1425">
            <v>41.91</v>
          </cell>
          <cell r="J1425">
            <v>1879.2967391200004</v>
          </cell>
          <cell r="K1425">
            <v>0</v>
          </cell>
          <cell r="L1425">
            <v>0</v>
          </cell>
          <cell r="M1425">
            <v>0</v>
          </cell>
          <cell r="N1425">
            <v>6626.2460618000023</v>
          </cell>
          <cell r="O1425">
            <v>0</v>
          </cell>
          <cell r="P1425">
            <v>0</v>
          </cell>
        </row>
        <row r="1426">
          <cell r="A1426">
            <v>36526</v>
          </cell>
          <cell r="B1426">
            <v>38292</v>
          </cell>
          <cell r="C1426" t="str">
            <v>CPS XV</v>
          </cell>
          <cell r="D1426">
            <v>0.55349582738095215</v>
          </cell>
          <cell r="E1426">
            <v>185.97459799999993</v>
          </cell>
          <cell r="F1426">
            <v>1</v>
          </cell>
          <cell r="G1426">
            <v>32.65</v>
          </cell>
          <cell r="H1426">
            <v>32.65</v>
          </cell>
          <cell r="I1426">
            <v>41.91</v>
          </cell>
          <cell r="J1426">
            <v>1722.124777479999</v>
          </cell>
          <cell r="K1426">
            <v>0</v>
          </cell>
          <cell r="L1426">
            <v>0</v>
          </cell>
          <cell r="M1426">
            <v>0</v>
          </cell>
          <cell r="N1426">
            <v>6072.0706246999971</v>
          </cell>
          <cell r="O1426">
            <v>0</v>
          </cell>
          <cell r="P1426">
            <v>0</v>
          </cell>
        </row>
        <row r="1427">
          <cell r="A1427">
            <v>36526</v>
          </cell>
          <cell r="B1427">
            <v>38322</v>
          </cell>
          <cell r="C1427" t="str">
            <v>CPS XV</v>
          </cell>
          <cell r="D1427">
            <v>0.5817083423913042</v>
          </cell>
          <cell r="E1427">
            <v>214.06866999999994</v>
          </cell>
          <cell r="F1427">
            <v>1</v>
          </cell>
          <cell r="G1427">
            <v>32.65</v>
          </cell>
          <cell r="H1427">
            <v>32.65</v>
          </cell>
          <cell r="I1427">
            <v>41.91</v>
          </cell>
          <cell r="J1427">
            <v>1982.2758841999989</v>
          </cell>
          <cell r="K1427">
            <v>0</v>
          </cell>
          <cell r="L1427">
            <v>0</v>
          </cell>
          <cell r="M1427">
            <v>0</v>
          </cell>
          <cell r="N1427">
            <v>6989.3420754999979</v>
          </cell>
          <cell r="O1427">
            <v>0</v>
          </cell>
          <cell r="P1427">
            <v>0</v>
          </cell>
        </row>
        <row r="1428">
          <cell r="A1428">
            <v>36526</v>
          </cell>
          <cell r="B1428">
            <v>37895</v>
          </cell>
          <cell r="C1428" t="str">
            <v>CPS. XVIII</v>
          </cell>
          <cell r="D1428">
            <v>0.22386665461956518</v>
          </cell>
          <cell r="E1428">
            <v>82.382928899999982</v>
          </cell>
          <cell r="F1428">
            <v>1</v>
          </cell>
          <cell r="G1428">
            <v>41.9</v>
          </cell>
          <cell r="H1428">
            <v>41.9</v>
          </cell>
          <cell r="I1428">
            <v>38.625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3451.8447209099991</v>
          </cell>
          <cell r="O1428">
            <v>0</v>
          </cell>
          <cell r="P1428">
            <v>0</v>
          </cell>
        </row>
        <row r="1429">
          <cell r="A1429">
            <v>36526</v>
          </cell>
          <cell r="B1429">
            <v>37926</v>
          </cell>
          <cell r="C1429" t="str">
            <v>CPS. XVIII</v>
          </cell>
          <cell r="D1429">
            <v>0.17969704539473683</v>
          </cell>
          <cell r="E1429">
            <v>54.627901799999997</v>
          </cell>
          <cell r="F1429">
            <v>1</v>
          </cell>
          <cell r="G1429">
            <v>41.9</v>
          </cell>
          <cell r="H1429">
            <v>41.9</v>
          </cell>
          <cell r="I1429">
            <v>39.125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2288.9090854199999</v>
          </cell>
          <cell r="O1429">
            <v>0</v>
          </cell>
          <cell r="P1429">
            <v>0</v>
          </cell>
        </row>
        <row r="1430">
          <cell r="A1430">
            <v>36526</v>
          </cell>
          <cell r="B1430">
            <v>37956</v>
          </cell>
          <cell r="C1430" t="str">
            <v>CPS. XVIII</v>
          </cell>
          <cell r="D1430">
            <v>0.18312809829545448</v>
          </cell>
          <cell r="E1430">
            <v>64.461090599999977</v>
          </cell>
          <cell r="F1430">
            <v>1</v>
          </cell>
          <cell r="G1430">
            <v>41.9</v>
          </cell>
          <cell r="H1430">
            <v>41.9</v>
          </cell>
          <cell r="I1430">
            <v>39.375</v>
          </cell>
          <cell r="J1430">
            <v>-162.76425376499986</v>
          </cell>
          <cell r="K1430">
            <v>0</v>
          </cell>
          <cell r="L1430">
            <v>0</v>
          </cell>
          <cell r="M1430">
            <v>0</v>
          </cell>
          <cell r="N1430">
            <v>2700.9196961399989</v>
          </cell>
          <cell r="O1430">
            <v>0</v>
          </cell>
          <cell r="P1430">
            <v>0</v>
          </cell>
        </row>
        <row r="1431">
          <cell r="A1431">
            <v>36526</v>
          </cell>
          <cell r="B1431">
            <v>37987</v>
          </cell>
          <cell r="C1431" t="str">
            <v>CPS. XVIII</v>
          </cell>
          <cell r="D1431">
            <v>0.15122987261904758</v>
          </cell>
          <cell r="E1431">
            <v>50.813237199999989</v>
          </cell>
          <cell r="F1431">
            <v>1</v>
          </cell>
          <cell r="G1431">
            <v>41.9</v>
          </cell>
          <cell r="H1431">
            <v>41.9</v>
          </cell>
          <cell r="I1431">
            <v>43.509999999999991</v>
          </cell>
          <cell r="J1431">
            <v>81.809311891999599</v>
          </cell>
          <cell r="K1431">
            <v>0</v>
          </cell>
          <cell r="L1431">
            <v>0</v>
          </cell>
          <cell r="M1431">
            <v>0</v>
          </cell>
          <cell r="N1431">
            <v>2129.0746386799997</v>
          </cell>
          <cell r="O1431">
            <v>0</v>
          </cell>
          <cell r="P1431">
            <v>0</v>
          </cell>
        </row>
        <row r="1432">
          <cell r="A1432">
            <v>36526</v>
          </cell>
          <cell r="B1432">
            <v>38018</v>
          </cell>
          <cell r="C1432" t="str">
            <v>CPS. XVIII</v>
          </cell>
          <cell r="D1432">
            <v>0.15258254249999995</v>
          </cell>
          <cell r="E1432">
            <v>48.826413599999981</v>
          </cell>
          <cell r="F1432">
            <v>1</v>
          </cell>
          <cell r="G1432">
            <v>41.9</v>
          </cell>
          <cell r="H1432">
            <v>41.9</v>
          </cell>
          <cell r="I1432">
            <v>43.510000000000005</v>
          </cell>
          <cell r="J1432">
            <v>78.610525896000283</v>
          </cell>
          <cell r="K1432">
            <v>0</v>
          </cell>
          <cell r="L1432">
            <v>0</v>
          </cell>
          <cell r="M1432">
            <v>0</v>
          </cell>
          <cell r="N1432">
            <v>2045.8267298399992</v>
          </cell>
          <cell r="O1432">
            <v>0</v>
          </cell>
          <cell r="P1432">
            <v>0</v>
          </cell>
        </row>
        <row r="1433">
          <cell r="A1433">
            <v>36526</v>
          </cell>
          <cell r="B1433">
            <v>38047</v>
          </cell>
          <cell r="C1433" t="str">
            <v>CPS. XVIII</v>
          </cell>
          <cell r="D1433">
            <v>0.15079094103260873</v>
          </cell>
          <cell r="E1433">
            <v>55.491066300000014</v>
          </cell>
          <cell r="F1433">
            <v>1</v>
          </cell>
          <cell r="G1433">
            <v>41.9</v>
          </cell>
          <cell r="H1433">
            <v>41.9</v>
          </cell>
          <cell r="I1433">
            <v>43.410000000000004</v>
          </cell>
          <cell r="J1433">
            <v>83.791510113000299</v>
          </cell>
          <cell r="K1433">
            <v>0</v>
          </cell>
          <cell r="L1433">
            <v>0</v>
          </cell>
          <cell r="M1433">
            <v>0</v>
          </cell>
          <cell r="N1433">
            <v>2325.0756779700005</v>
          </cell>
          <cell r="O1433">
            <v>0</v>
          </cell>
          <cell r="P1433">
            <v>0</v>
          </cell>
        </row>
        <row r="1434">
          <cell r="A1434">
            <v>36526</v>
          </cell>
          <cell r="B1434">
            <v>38078</v>
          </cell>
          <cell r="C1434" t="str">
            <v>CPS. XVIII</v>
          </cell>
          <cell r="D1434">
            <v>0.1590827653409092</v>
          </cell>
          <cell r="E1434">
            <v>55.997133400000038</v>
          </cell>
          <cell r="F1434">
            <v>1</v>
          </cell>
          <cell r="G1434">
            <v>41.9</v>
          </cell>
          <cell r="H1434">
            <v>41.9</v>
          </cell>
          <cell r="I1434">
            <v>43.41</v>
          </cell>
          <cell r="J1434">
            <v>84.555671433999947</v>
          </cell>
          <cell r="K1434">
            <v>0</v>
          </cell>
          <cell r="L1434">
            <v>0</v>
          </cell>
          <cell r="M1434">
            <v>0</v>
          </cell>
          <cell r="N1434">
            <v>2346.2798894600014</v>
          </cell>
          <cell r="O1434">
            <v>0</v>
          </cell>
          <cell r="P1434">
            <v>0</v>
          </cell>
        </row>
        <row r="1437">
          <cell r="A1437" t="str">
            <v>Trade Date</v>
          </cell>
          <cell r="B1437" t="str">
            <v>Month</v>
          </cell>
          <cell r="C1437" t="str">
            <v>Counterparty</v>
          </cell>
          <cell r="D1437" t="str">
            <v>Quantity</v>
          </cell>
          <cell r="E1437" t="str">
            <v>MWh</v>
          </cell>
          <cell r="F1437" t="str">
            <v>Multiple</v>
          </cell>
          <cell r="G1437" t="str">
            <v>Underlying</v>
          </cell>
          <cell r="H1437" t="str">
            <v>Contract Price</v>
          </cell>
          <cell r="I1437" t="str">
            <v>Market Price</v>
          </cell>
          <cell r="J1437" t="str">
            <v>MTM</v>
          </cell>
          <cell r="K1437" t="str">
            <v>NYMEX NG Exposure</v>
          </cell>
          <cell r="L1437" t="str">
            <v>GD HH NG Exposure</v>
          </cell>
          <cell r="M1437" t="str">
            <v>GD HSC NG Exposure</v>
          </cell>
          <cell r="N1437" t="str">
            <v>Settlement</v>
          </cell>
          <cell r="O1437" t="str">
            <v>Peak</v>
          </cell>
          <cell r="P1437" t="str">
            <v>Demand</v>
          </cell>
        </row>
        <row r="1438">
          <cell r="A1438">
            <v>36526</v>
          </cell>
          <cell r="B1438">
            <v>37895</v>
          </cell>
          <cell r="C1438" t="str">
            <v>CPS XI</v>
          </cell>
          <cell r="D1438">
            <v>10.867741992187501</v>
          </cell>
          <cell r="E1438">
            <v>1391.0709750000001</v>
          </cell>
          <cell r="F1438">
            <v>1</v>
          </cell>
          <cell r="G1438">
            <v>32.6</v>
          </cell>
          <cell r="H1438">
            <v>32.6</v>
          </cell>
          <cell r="I1438">
            <v>33.549999999999997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45348.913785000004</v>
          </cell>
          <cell r="O1438">
            <v>0</v>
          </cell>
          <cell r="P1438">
            <v>0</v>
          </cell>
        </row>
        <row r="1439">
          <cell r="A1439">
            <v>36526</v>
          </cell>
          <cell r="B1439">
            <v>37926</v>
          </cell>
          <cell r="C1439" t="str">
            <v>CPS XI</v>
          </cell>
          <cell r="D1439">
            <v>9.7766582727272677</v>
          </cell>
          <cell r="E1439">
            <v>1720.691855999999</v>
          </cell>
          <cell r="F1439">
            <v>1</v>
          </cell>
          <cell r="G1439">
            <v>32.6</v>
          </cell>
          <cell r="H1439">
            <v>32.6</v>
          </cell>
          <cell r="I1439">
            <v>34.514000000000003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56094.554505599968</v>
          </cell>
          <cell r="O1439">
            <v>0</v>
          </cell>
          <cell r="P1439">
            <v>0</v>
          </cell>
        </row>
        <row r="1440">
          <cell r="A1440">
            <v>36526</v>
          </cell>
          <cell r="B1440">
            <v>37956</v>
          </cell>
          <cell r="C1440" t="str">
            <v>CPS XI</v>
          </cell>
          <cell r="D1440">
            <v>9.6223399944444399</v>
          </cell>
          <cell r="E1440">
            <v>1385.6169591999994</v>
          </cell>
          <cell r="F1440">
            <v>1</v>
          </cell>
          <cell r="G1440">
            <v>32.6</v>
          </cell>
          <cell r="H1440">
            <v>32.6</v>
          </cell>
          <cell r="I1440">
            <v>35.355200000000004</v>
          </cell>
          <cell r="J1440">
            <v>3817.6518459878412</v>
          </cell>
          <cell r="K1440">
            <v>0</v>
          </cell>
          <cell r="L1440">
            <v>0</v>
          </cell>
          <cell r="M1440">
            <v>0</v>
          </cell>
          <cell r="N1440">
            <v>45171.112869919983</v>
          </cell>
          <cell r="O1440">
            <v>0</v>
          </cell>
          <cell r="P1440">
            <v>0</v>
          </cell>
        </row>
        <row r="1441">
          <cell r="A1441">
            <v>36526</v>
          </cell>
          <cell r="B1441">
            <v>37987</v>
          </cell>
          <cell r="C1441" t="str">
            <v>CPS XI</v>
          </cell>
          <cell r="D1441">
            <v>8.769619999999998</v>
          </cell>
          <cell r="E1441">
            <v>1403.1391999999996</v>
          </cell>
          <cell r="F1441">
            <v>1</v>
          </cell>
          <cell r="G1441">
            <v>32.6</v>
          </cell>
          <cell r="H1441">
            <v>32.6</v>
          </cell>
          <cell r="I1441">
            <v>39.539600000000007</v>
          </cell>
          <cell r="J1441">
            <v>9737.2247923200048</v>
          </cell>
          <cell r="K1441">
            <v>0</v>
          </cell>
          <cell r="L1441">
            <v>0</v>
          </cell>
          <cell r="M1441">
            <v>0</v>
          </cell>
          <cell r="N1441">
            <v>45742.337919999991</v>
          </cell>
          <cell r="O1441">
            <v>0</v>
          </cell>
          <cell r="P1441">
            <v>0</v>
          </cell>
        </row>
        <row r="1442">
          <cell r="A1442">
            <v>36526</v>
          </cell>
          <cell r="B1442">
            <v>38018</v>
          </cell>
          <cell r="C1442" t="str">
            <v>CPS XI</v>
          </cell>
          <cell r="D1442">
            <v>8.508060468750001</v>
          </cell>
          <cell r="E1442">
            <v>1225.1607075000002</v>
          </cell>
          <cell r="F1442">
            <v>1</v>
          </cell>
          <cell r="G1442">
            <v>32.6</v>
          </cell>
          <cell r="H1442">
            <v>32.6</v>
          </cell>
          <cell r="I1442">
            <v>39.538000000000004</v>
          </cell>
          <cell r="J1442">
            <v>8500.1649886350042</v>
          </cell>
          <cell r="K1442">
            <v>0</v>
          </cell>
          <cell r="L1442">
            <v>0</v>
          </cell>
          <cell r="M1442">
            <v>0</v>
          </cell>
          <cell r="N1442">
            <v>39940.239064500005</v>
          </cell>
          <cell r="O1442">
            <v>0</v>
          </cell>
          <cell r="P1442">
            <v>0</v>
          </cell>
        </row>
        <row r="1443">
          <cell r="A1443">
            <v>36526</v>
          </cell>
          <cell r="B1443">
            <v>38047</v>
          </cell>
          <cell r="C1443" t="str">
            <v>CPS XI</v>
          </cell>
          <cell r="D1443">
            <v>8.6856103687500017</v>
          </cell>
          <cell r="E1443">
            <v>1111.7581272000002</v>
          </cell>
          <cell r="F1443">
            <v>1</v>
          </cell>
          <cell r="G1443">
            <v>32.6</v>
          </cell>
          <cell r="H1443">
            <v>32.6</v>
          </cell>
          <cell r="I1443">
            <v>38.448</v>
          </cell>
          <cell r="J1443">
            <v>6501.5615278656005</v>
          </cell>
          <cell r="K1443">
            <v>0</v>
          </cell>
          <cell r="L1443">
            <v>0</v>
          </cell>
          <cell r="M1443">
            <v>0</v>
          </cell>
          <cell r="N1443">
            <v>36243.314946720006</v>
          </cell>
          <cell r="O1443">
            <v>0</v>
          </cell>
          <cell r="P1443">
            <v>0</v>
          </cell>
        </row>
        <row r="1444">
          <cell r="A1444">
            <v>36526</v>
          </cell>
          <cell r="B1444">
            <v>38078</v>
          </cell>
          <cell r="C1444" t="str">
            <v>CPS XI</v>
          </cell>
          <cell r="D1444">
            <v>8.7901366757812482</v>
          </cell>
          <cell r="E1444">
            <v>1125.1374944999998</v>
          </cell>
          <cell r="F1444">
            <v>1</v>
          </cell>
          <cell r="G1444">
            <v>32.6</v>
          </cell>
          <cell r="H1444">
            <v>32.6</v>
          </cell>
          <cell r="I1444">
            <v>38.317760000000007</v>
          </cell>
          <cell r="J1444">
            <v>6433.2661605523253</v>
          </cell>
          <cell r="K1444">
            <v>0</v>
          </cell>
          <cell r="L1444">
            <v>0</v>
          </cell>
          <cell r="M1444">
            <v>0</v>
          </cell>
          <cell r="N1444">
            <v>36679.482320699994</v>
          </cell>
          <cell r="O1444">
            <v>0</v>
          </cell>
          <cell r="P1444">
            <v>0</v>
          </cell>
        </row>
        <row r="1445">
          <cell r="A1445">
            <v>36526</v>
          </cell>
          <cell r="B1445">
            <v>38108</v>
          </cell>
          <cell r="C1445" t="str">
            <v>CPS XI</v>
          </cell>
          <cell r="D1445">
            <v>10.246656269318191</v>
          </cell>
          <cell r="E1445">
            <v>1803.4115034000015</v>
          </cell>
          <cell r="F1445">
            <v>1</v>
          </cell>
          <cell r="G1445">
            <v>32.6</v>
          </cell>
          <cell r="H1445">
            <v>32.6</v>
          </cell>
          <cell r="I1445">
            <v>40.676760000000009</v>
          </cell>
          <cell r="J1445">
            <v>14565.721894201009</v>
          </cell>
          <cell r="K1445">
            <v>0</v>
          </cell>
          <cell r="L1445">
            <v>0</v>
          </cell>
          <cell r="M1445">
            <v>0</v>
          </cell>
          <cell r="N1445">
            <v>58791.215010840053</v>
          </cell>
          <cell r="O1445">
            <v>0</v>
          </cell>
          <cell r="P1445">
            <v>0</v>
          </cell>
        </row>
        <row r="1446">
          <cell r="A1446">
            <v>36526</v>
          </cell>
          <cell r="B1446">
            <v>38139</v>
          </cell>
          <cell r="C1446" t="str">
            <v>CPS XI</v>
          </cell>
          <cell r="D1446">
            <v>11.025371262499997</v>
          </cell>
          <cell r="E1446">
            <v>1411.2475215999996</v>
          </cell>
          <cell r="F1446">
            <v>1</v>
          </cell>
          <cell r="G1446">
            <v>32.6</v>
          </cell>
          <cell r="H1446">
            <v>32.6</v>
          </cell>
          <cell r="I1446">
            <v>40.682519999999997</v>
          </cell>
          <cell r="J1446">
            <v>11406.436318282422</v>
          </cell>
          <cell r="K1446">
            <v>0</v>
          </cell>
          <cell r="L1446">
            <v>0</v>
          </cell>
          <cell r="M1446">
            <v>0</v>
          </cell>
          <cell r="N1446">
            <v>46006.669204159989</v>
          </cell>
          <cell r="O1446">
            <v>0</v>
          </cell>
          <cell r="P1446">
            <v>0</v>
          </cell>
        </row>
        <row r="1447">
          <cell r="A1447">
            <v>36526</v>
          </cell>
          <cell r="B1447">
            <v>38169</v>
          </cell>
          <cell r="C1447" t="str">
            <v>CPS XI</v>
          </cell>
          <cell r="D1447">
            <v>11.280463763749996</v>
          </cell>
          <cell r="E1447">
            <v>1804.8742021999992</v>
          </cell>
          <cell r="F1447">
            <v>1</v>
          </cell>
          <cell r="G1447">
            <v>32.6</v>
          </cell>
          <cell r="H1447">
            <v>32.6</v>
          </cell>
          <cell r="I1447">
            <v>43.313279999999999</v>
          </cell>
          <cell r="J1447">
            <v>19336.122692945202</v>
          </cell>
          <cell r="K1447">
            <v>0</v>
          </cell>
          <cell r="L1447">
            <v>0</v>
          </cell>
          <cell r="M1447">
            <v>0</v>
          </cell>
          <cell r="N1447">
            <v>58838.89899171998</v>
          </cell>
          <cell r="O1447">
            <v>0</v>
          </cell>
          <cell r="P1447">
            <v>0</v>
          </cell>
        </row>
        <row r="1448">
          <cell r="A1448">
            <v>36526</v>
          </cell>
          <cell r="B1448">
            <v>38200</v>
          </cell>
          <cell r="C1448" t="str">
            <v>CPS XI</v>
          </cell>
          <cell r="D1448">
            <v>11.326985450000002</v>
          </cell>
          <cell r="E1448">
            <v>1631.0859048000002</v>
          </cell>
          <cell r="F1448">
            <v>1</v>
          </cell>
          <cell r="G1448">
            <v>32.6</v>
          </cell>
          <cell r="H1448">
            <v>32.6</v>
          </cell>
          <cell r="I1448">
            <v>43.318720000000006</v>
          </cell>
          <cell r="J1448">
            <v>17483.153109497867</v>
          </cell>
          <cell r="K1448">
            <v>0</v>
          </cell>
          <cell r="L1448">
            <v>0</v>
          </cell>
          <cell r="M1448">
            <v>0</v>
          </cell>
          <cell r="N1448">
            <v>53173.400496480011</v>
          </cell>
          <cell r="O1448">
            <v>0</v>
          </cell>
          <cell r="P1448">
            <v>0</v>
          </cell>
        </row>
        <row r="1449">
          <cell r="A1449">
            <v>36526</v>
          </cell>
          <cell r="B1449">
            <v>38231</v>
          </cell>
          <cell r="C1449" t="str">
            <v>CPS XI</v>
          </cell>
          <cell r="D1449">
            <v>11.703029009722227</v>
          </cell>
          <cell r="E1449">
            <v>1685.2361774000008</v>
          </cell>
          <cell r="F1449">
            <v>1</v>
          </cell>
          <cell r="G1449">
            <v>32.6</v>
          </cell>
          <cell r="H1449">
            <v>32.6</v>
          </cell>
          <cell r="I1449">
            <v>39.315519999999999</v>
          </cell>
          <cell r="J1449">
            <v>11317.237254053251</v>
          </cell>
          <cell r="K1449">
            <v>0</v>
          </cell>
          <cell r="L1449">
            <v>0</v>
          </cell>
          <cell r="M1449">
            <v>0</v>
          </cell>
          <cell r="N1449">
            <v>54938.699383240026</v>
          </cell>
          <cell r="O1449">
            <v>0</v>
          </cell>
          <cell r="P1449">
            <v>0</v>
          </cell>
        </row>
        <row r="1450">
          <cell r="A1450">
            <v>36526</v>
          </cell>
          <cell r="B1450">
            <v>38261</v>
          </cell>
          <cell r="C1450" t="str">
            <v>CPS XI</v>
          </cell>
          <cell r="D1450">
            <v>10.764573406250003</v>
          </cell>
          <cell r="E1450">
            <v>1722.3317450000004</v>
          </cell>
          <cell r="F1450">
            <v>1</v>
          </cell>
          <cell r="G1450">
            <v>32.6</v>
          </cell>
          <cell r="H1450">
            <v>32.6</v>
          </cell>
          <cell r="I1450">
            <v>37.816159999999996</v>
          </cell>
          <cell r="J1450">
            <v>8983.957954999194</v>
          </cell>
          <cell r="K1450">
            <v>0</v>
          </cell>
          <cell r="L1450">
            <v>0</v>
          </cell>
          <cell r="M1450">
            <v>0</v>
          </cell>
          <cell r="N1450">
            <v>56148.014887000019</v>
          </cell>
          <cell r="O1450">
            <v>0</v>
          </cell>
          <cell r="P1450">
            <v>0</v>
          </cell>
        </row>
        <row r="1451">
          <cell r="A1451">
            <v>36526</v>
          </cell>
          <cell r="B1451">
            <v>38292</v>
          </cell>
          <cell r="C1451" t="str">
            <v>CPS XI</v>
          </cell>
          <cell r="D1451">
            <v>9.4407885555555566</v>
          </cell>
          <cell r="E1451">
            <v>1359.4735520000002</v>
          </cell>
          <cell r="F1451">
            <v>1</v>
          </cell>
          <cell r="G1451">
            <v>32.6</v>
          </cell>
          <cell r="H1451">
            <v>32.6</v>
          </cell>
          <cell r="I1451">
            <v>37.864800000000002</v>
          </cell>
          <cell r="J1451">
            <v>7157.3563565696022</v>
          </cell>
          <cell r="K1451">
            <v>0</v>
          </cell>
          <cell r="L1451">
            <v>0</v>
          </cell>
          <cell r="M1451">
            <v>0</v>
          </cell>
          <cell r="N1451">
            <v>44318.837795200008</v>
          </cell>
          <cell r="O1451">
            <v>0</v>
          </cell>
          <cell r="P1451">
            <v>0</v>
          </cell>
        </row>
        <row r="1452">
          <cell r="A1452">
            <v>36526</v>
          </cell>
          <cell r="B1452">
            <v>38322</v>
          </cell>
          <cell r="C1452" t="str">
            <v>CPS XI</v>
          </cell>
          <cell r="D1452">
            <v>9.644038710937501</v>
          </cell>
          <cell r="E1452">
            <v>1234.4369550000001</v>
          </cell>
          <cell r="F1452">
            <v>1</v>
          </cell>
          <cell r="G1452">
            <v>32.6</v>
          </cell>
          <cell r="H1452">
            <v>32.6</v>
          </cell>
          <cell r="I1452">
            <v>37.9176</v>
          </cell>
          <cell r="J1452">
            <v>6564.2419519079995</v>
          </cell>
          <cell r="K1452">
            <v>0</v>
          </cell>
          <cell r="L1452">
            <v>0</v>
          </cell>
          <cell r="M1452">
            <v>0</v>
          </cell>
          <cell r="N1452">
            <v>40242.644733000008</v>
          </cell>
          <cell r="O1452">
            <v>0</v>
          </cell>
          <cell r="P1452">
            <v>0</v>
          </cell>
        </row>
        <row r="1453">
          <cell r="A1453" t="str">
            <v>Varies</v>
          </cell>
          <cell r="B1453">
            <v>37926</v>
          </cell>
          <cell r="C1453" t="str">
            <v>CPS AGCOMP</v>
          </cell>
          <cell r="D1453">
            <v>0.28607727083333312</v>
          </cell>
          <cell r="E1453">
            <v>50.349599666666627</v>
          </cell>
          <cell r="F1453">
            <v>1</v>
          </cell>
          <cell r="G1453">
            <v>40.358866409989119</v>
          </cell>
          <cell r="H1453">
            <v>40.358866409989119</v>
          </cell>
          <cell r="I1453">
            <v>34.514000000000003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2032.052766743431</v>
          </cell>
          <cell r="O1453">
            <v>0</v>
          </cell>
          <cell r="P1453">
            <v>0</v>
          </cell>
        </row>
        <row r="1454">
          <cell r="A1454" t="str">
            <v>Varies</v>
          </cell>
          <cell r="B1454">
            <v>37956</v>
          </cell>
          <cell r="C1454" t="str">
            <v>CPS AGCOMP</v>
          </cell>
          <cell r="D1454">
            <v>0.37342114583333325</v>
          </cell>
          <cell r="E1454">
            <v>53.77264499999999</v>
          </cell>
          <cell r="F1454">
            <v>1</v>
          </cell>
          <cell r="G1454">
            <v>41.06255740275202</v>
          </cell>
          <cell r="H1454">
            <v>41.06255740275202</v>
          </cell>
          <cell r="I1454">
            <v>35.355200000000004</v>
          </cell>
          <cell r="J1454">
            <v>-306.89970350630614</v>
          </cell>
          <cell r="K1454">
            <v>0</v>
          </cell>
          <cell r="L1454">
            <v>0</v>
          </cell>
          <cell r="M1454">
            <v>0</v>
          </cell>
          <cell r="N1454">
            <v>2208.0423220103062</v>
          </cell>
          <cell r="O1454">
            <v>0</v>
          </cell>
          <cell r="P1454">
            <v>0</v>
          </cell>
        </row>
        <row r="1455">
          <cell r="A1455" t="str">
            <v>Varies</v>
          </cell>
          <cell r="B1455">
            <v>37987</v>
          </cell>
          <cell r="C1455" t="str">
            <v>CPS AGCOMP</v>
          </cell>
          <cell r="D1455">
            <v>45.041327006250008</v>
          </cell>
          <cell r="E1455">
            <v>7206.6123210000014</v>
          </cell>
          <cell r="F1455">
            <v>1</v>
          </cell>
          <cell r="G1455">
            <v>38.484752127104876</v>
          </cell>
          <cell r="H1455">
            <v>38.484752127104876</v>
          </cell>
          <cell r="I1455">
            <v>39.539600000000007</v>
          </cell>
          <cell r="J1455">
            <v>7601.879677586694</v>
          </cell>
          <cell r="K1455">
            <v>0</v>
          </cell>
          <cell r="L1455">
            <v>0</v>
          </cell>
          <cell r="M1455">
            <v>0</v>
          </cell>
          <cell r="N1455">
            <v>277344.688849825</v>
          </cell>
          <cell r="O1455">
            <v>0</v>
          </cell>
          <cell r="P1455">
            <v>0</v>
          </cell>
        </row>
        <row r="1456">
          <cell r="A1456" t="str">
            <v>Varies</v>
          </cell>
          <cell r="B1456">
            <v>38018</v>
          </cell>
          <cell r="C1456" t="str">
            <v>CPS AGCOMP</v>
          </cell>
          <cell r="D1456">
            <v>43.936447609722201</v>
          </cell>
          <cell r="E1456">
            <v>6326.8484557999973</v>
          </cell>
          <cell r="F1456">
            <v>1</v>
          </cell>
          <cell r="G1456">
            <v>38.475589355469204</v>
          </cell>
          <cell r="H1456">
            <v>38.475589355469204</v>
          </cell>
          <cell r="I1456">
            <v>39.538000000000004</v>
          </cell>
          <cell r="J1456">
            <v>6721.7111457751726</v>
          </cell>
          <cell r="K1456">
            <v>0</v>
          </cell>
          <cell r="L1456">
            <v>0</v>
          </cell>
          <cell r="M1456">
            <v>0</v>
          </cell>
          <cell r="N1456">
            <v>243429.22309964514</v>
          </cell>
          <cell r="O1456">
            <v>0</v>
          </cell>
          <cell r="P1456">
            <v>0</v>
          </cell>
        </row>
        <row r="1457">
          <cell r="A1457" t="str">
            <v>Varies</v>
          </cell>
          <cell r="B1457">
            <v>38047</v>
          </cell>
          <cell r="C1457" t="str">
            <v>CPS AGCOMP</v>
          </cell>
          <cell r="D1457">
            <v>46.69922868125002</v>
          </cell>
          <cell r="E1457">
            <v>5977.5012712000025</v>
          </cell>
          <cell r="F1457">
            <v>1</v>
          </cell>
          <cell r="G1457">
            <v>38.47035162446798</v>
          </cell>
          <cell r="H1457">
            <v>38.47035162446798</v>
          </cell>
          <cell r="I1457">
            <v>38.448</v>
          </cell>
          <cell r="J1457">
            <v>-133.60686367073555</v>
          </cell>
          <cell r="K1457">
            <v>0</v>
          </cell>
          <cell r="L1457">
            <v>0</v>
          </cell>
          <cell r="M1457">
            <v>0</v>
          </cell>
          <cell r="N1457">
            <v>229956.57573876844</v>
          </cell>
          <cell r="O1457">
            <v>0</v>
          </cell>
          <cell r="P1457">
            <v>0</v>
          </cell>
        </row>
        <row r="1458">
          <cell r="A1458" t="str">
            <v>Varies</v>
          </cell>
          <cell r="B1458">
            <v>38078</v>
          </cell>
          <cell r="C1458" t="str">
            <v>CPS AGCOMP</v>
          </cell>
          <cell r="D1458">
            <v>48.699556601562499</v>
          </cell>
          <cell r="E1458">
            <v>6233.5432449999998</v>
          </cell>
          <cell r="F1458">
            <v>1</v>
          </cell>
          <cell r="G1458">
            <v>38.471212580814651</v>
          </cell>
          <cell r="H1458">
            <v>38.471212580814651</v>
          </cell>
          <cell r="I1458">
            <v>38.317760000000007</v>
          </cell>
          <cell r="J1458">
            <v>-956.5532985649412</v>
          </cell>
          <cell r="K1458">
            <v>0</v>
          </cell>
          <cell r="L1458">
            <v>0</v>
          </cell>
          <cell r="M1458">
            <v>0</v>
          </cell>
          <cell r="N1458">
            <v>239811.96731009617</v>
          </cell>
          <cell r="O1458">
            <v>0</v>
          </cell>
          <cell r="P1458">
            <v>0</v>
          </cell>
        </row>
        <row r="1459">
          <cell r="A1459" t="str">
            <v>Varies</v>
          </cell>
          <cell r="B1459">
            <v>38108</v>
          </cell>
          <cell r="C1459" t="str">
            <v>CPS AGCOMP</v>
          </cell>
          <cell r="D1459">
            <v>53.460991846590929</v>
          </cell>
          <cell r="E1459">
            <v>9409.1345650000039</v>
          </cell>
          <cell r="F1459">
            <v>1</v>
          </cell>
          <cell r="G1459">
            <v>38.485505271776276</v>
          </cell>
          <cell r="H1459">
            <v>38.485505271776276</v>
          </cell>
          <cell r="I1459">
            <v>40.676760000000009</v>
          </cell>
          <cell r="J1459">
            <v>20617.810604049613</v>
          </cell>
          <cell r="K1459">
            <v>0</v>
          </cell>
          <cell r="L1459">
            <v>0</v>
          </cell>
          <cell r="M1459">
            <v>0</v>
          </cell>
          <cell r="N1459">
            <v>362115.29790416005</v>
          </cell>
          <cell r="O1459">
            <v>0</v>
          </cell>
          <cell r="P1459">
            <v>0</v>
          </cell>
        </row>
        <row r="1460">
          <cell r="A1460" t="str">
            <v>Varies</v>
          </cell>
          <cell r="B1460">
            <v>38139</v>
          </cell>
          <cell r="C1460" t="str">
            <v>CPS AGCOMP</v>
          </cell>
          <cell r="D1460">
            <v>56.364263318750048</v>
          </cell>
          <cell r="E1460">
            <v>7214.6257048000061</v>
          </cell>
          <cell r="F1460">
            <v>1</v>
          </cell>
          <cell r="G1460">
            <v>38.517396704440756</v>
          </cell>
          <cell r="H1460">
            <v>38.517396704440756</v>
          </cell>
          <cell r="I1460">
            <v>40.682519999999997</v>
          </cell>
          <cell r="J1460">
            <v>15620.554182202997</v>
          </cell>
          <cell r="K1460">
            <v>0</v>
          </cell>
          <cell r="L1460">
            <v>0</v>
          </cell>
          <cell r="M1460">
            <v>0</v>
          </cell>
          <cell r="N1460">
            <v>277888.6003458373</v>
          </cell>
          <cell r="O1460">
            <v>0</v>
          </cell>
          <cell r="P1460">
            <v>0</v>
          </cell>
        </row>
        <row r="1461">
          <cell r="A1461" t="str">
            <v>Varies</v>
          </cell>
          <cell r="B1461">
            <v>38169</v>
          </cell>
          <cell r="C1461" t="str">
            <v>CPS AGCOMP</v>
          </cell>
          <cell r="D1461">
            <v>58.098293086250017</v>
          </cell>
          <cell r="E1461">
            <v>9295.7268938000034</v>
          </cell>
          <cell r="F1461">
            <v>1</v>
          </cell>
          <cell r="G1461">
            <v>38.521275431242188</v>
          </cell>
          <cell r="H1461">
            <v>38.521275431242188</v>
          </cell>
          <cell r="I1461">
            <v>43.313279999999999</v>
          </cell>
          <cell r="J1461">
            <v>44545.16574501447</v>
          </cell>
          <cell r="K1461">
            <v>0</v>
          </cell>
          <cell r="L1461">
            <v>0</v>
          </cell>
          <cell r="M1461">
            <v>0</v>
          </cell>
          <cell r="N1461">
            <v>358083.25600967533</v>
          </cell>
          <cell r="O1461">
            <v>0</v>
          </cell>
          <cell r="P1461">
            <v>0</v>
          </cell>
        </row>
        <row r="1462">
          <cell r="A1462" t="str">
            <v>Varies</v>
          </cell>
          <cell r="B1462">
            <v>38200</v>
          </cell>
          <cell r="C1462" t="str">
            <v>CPS AGCOMP</v>
          </cell>
          <cell r="D1462">
            <v>57.284770645833326</v>
          </cell>
          <cell r="E1462">
            <v>8249.0069729999996</v>
          </cell>
          <cell r="F1462">
            <v>1</v>
          </cell>
          <cell r="G1462">
            <v>38.51058369554876</v>
          </cell>
          <cell r="H1462">
            <v>38.51058369554876</v>
          </cell>
          <cell r="I1462">
            <v>43.318720000000006</v>
          </cell>
          <cell r="J1462">
            <v>39662.349902552778</v>
          </cell>
          <cell r="K1462">
            <v>0</v>
          </cell>
          <cell r="L1462">
            <v>0</v>
          </cell>
          <cell r="M1462">
            <v>0</v>
          </cell>
          <cell r="N1462">
            <v>317674.07343888184</v>
          </cell>
          <cell r="O1462">
            <v>0</v>
          </cell>
          <cell r="P1462">
            <v>0</v>
          </cell>
        </row>
        <row r="1463">
          <cell r="A1463" t="str">
            <v>Varies</v>
          </cell>
          <cell r="B1463">
            <v>38231</v>
          </cell>
          <cell r="C1463" t="str">
            <v>CPS AGCOMP</v>
          </cell>
          <cell r="D1463">
            <v>55.538926497222214</v>
          </cell>
          <cell r="E1463">
            <v>7997.6054155999991</v>
          </cell>
          <cell r="F1463">
            <v>1</v>
          </cell>
          <cell r="G1463">
            <v>38.487888693596254</v>
          </cell>
          <cell r="H1463">
            <v>38.487888693596254</v>
          </cell>
          <cell r="I1463">
            <v>39.315519999999999</v>
          </cell>
          <cell r="J1463">
            <v>6619.0686182146956</v>
          </cell>
          <cell r="K1463">
            <v>0</v>
          </cell>
          <cell r="L1463">
            <v>0</v>
          </cell>
          <cell r="M1463">
            <v>0</v>
          </cell>
          <cell r="N1463">
            <v>307810.94705091539</v>
          </cell>
          <cell r="O1463">
            <v>0</v>
          </cell>
          <cell r="P1463">
            <v>0</v>
          </cell>
        </row>
        <row r="1464">
          <cell r="A1464" t="str">
            <v>Varies</v>
          </cell>
          <cell r="B1464">
            <v>38261</v>
          </cell>
          <cell r="C1464" t="str">
            <v>CPS AGCOMP</v>
          </cell>
          <cell r="D1464">
            <v>52.538543406250014</v>
          </cell>
          <cell r="E1464">
            <v>8406.1669450000027</v>
          </cell>
          <cell r="F1464">
            <v>1</v>
          </cell>
          <cell r="G1464">
            <v>38.461859463737341</v>
          </cell>
          <cell r="H1464">
            <v>38.461859463737341</v>
          </cell>
          <cell r="I1464">
            <v>37.816159999999996</v>
          </cell>
          <cell r="J1464">
            <v>-5427.8574884730897</v>
          </cell>
          <cell r="K1464">
            <v>0</v>
          </cell>
          <cell r="L1464">
            <v>0</v>
          </cell>
          <cell r="M1464">
            <v>0</v>
          </cell>
          <cell r="N1464">
            <v>323316.81166730437</v>
          </cell>
          <cell r="O1464">
            <v>0</v>
          </cell>
          <cell r="P1464">
            <v>0</v>
          </cell>
        </row>
        <row r="1465">
          <cell r="A1465" t="str">
            <v>Varies</v>
          </cell>
          <cell r="B1465">
            <v>38292</v>
          </cell>
          <cell r="C1465" t="str">
            <v>CPS AGCOMP</v>
          </cell>
          <cell r="D1465">
            <v>46.114498291666685</v>
          </cell>
          <cell r="E1465">
            <v>6640.4877540000025</v>
          </cell>
          <cell r="F1465">
            <v>1</v>
          </cell>
          <cell r="G1465">
            <v>38.363237146097426</v>
          </cell>
          <cell r="H1465">
            <v>38.363237146097426</v>
          </cell>
          <cell r="I1465">
            <v>37.864800000000002</v>
          </cell>
          <cell r="J1465">
            <v>-3309.8657647986479</v>
          </cell>
          <cell r="K1465">
            <v>0</v>
          </cell>
          <cell r="L1465">
            <v>0</v>
          </cell>
          <cell r="M1465">
            <v>0</v>
          </cell>
          <cell r="N1465">
            <v>254750.60647245796</v>
          </cell>
          <cell r="O1465">
            <v>0</v>
          </cell>
          <cell r="P1465">
            <v>0</v>
          </cell>
        </row>
        <row r="1466">
          <cell r="A1466" t="str">
            <v>Varies</v>
          </cell>
          <cell r="B1466">
            <v>38322</v>
          </cell>
          <cell r="C1466" t="str">
            <v>CPS AGCOMP</v>
          </cell>
          <cell r="D1466">
            <v>45.801598101562504</v>
          </cell>
          <cell r="E1466">
            <v>5862.6045570000006</v>
          </cell>
          <cell r="F1466">
            <v>1</v>
          </cell>
          <cell r="G1466">
            <v>38.302517003490358</v>
          </cell>
          <cell r="H1466">
            <v>38.302517003490358</v>
          </cell>
          <cell r="I1466">
            <v>37.9176</v>
          </cell>
          <cell r="J1466">
            <v>-2256.6161787293577</v>
          </cell>
          <cell r="K1466">
            <v>0</v>
          </cell>
          <cell r="L1466">
            <v>0</v>
          </cell>
          <cell r="M1466">
            <v>0</v>
          </cell>
          <cell r="N1466">
            <v>224552.51072923257</v>
          </cell>
          <cell r="O1466">
            <v>0</v>
          </cell>
          <cell r="P1466">
            <v>0</v>
          </cell>
        </row>
        <row r="1467">
          <cell r="A1467" t="str">
            <v>Varies</v>
          </cell>
          <cell r="B1467">
            <v>38353</v>
          </cell>
          <cell r="C1467" t="str">
            <v>CPS AGCOMP</v>
          </cell>
          <cell r="D1467">
            <v>8.1201168749999969E-2</v>
          </cell>
          <cell r="E1467">
            <v>12.992186999999994</v>
          </cell>
          <cell r="F1467">
            <v>1</v>
          </cell>
          <cell r="G1467">
            <v>42.491014419849861</v>
          </cell>
          <cell r="H1467">
            <v>42.491014419849861</v>
          </cell>
          <cell r="I1467">
            <v>39.348150000000004</v>
          </cell>
          <cell r="J1467">
            <v>-40.832682258335844</v>
          </cell>
          <cell r="K1467">
            <v>0</v>
          </cell>
          <cell r="L1467">
            <v>0</v>
          </cell>
          <cell r="M1467">
            <v>0</v>
          </cell>
          <cell r="N1467">
            <v>552.05120516238571</v>
          </cell>
          <cell r="O1467">
            <v>0</v>
          </cell>
          <cell r="P1467">
            <v>0</v>
          </cell>
        </row>
        <row r="1468">
          <cell r="A1468" t="str">
            <v>Varies</v>
          </cell>
          <cell r="B1468">
            <v>38384</v>
          </cell>
          <cell r="C1468" t="str">
            <v>CPS AGCOMP</v>
          </cell>
          <cell r="D1468">
            <v>8.31298828125E-2</v>
          </cell>
          <cell r="E1468">
            <v>10.640625</v>
          </cell>
          <cell r="F1468">
            <v>1</v>
          </cell>
          <cell r="G1468">
            <v>42.473435401418186</v>
          </cell>
          <cell r="H1468">
            <v>42.473435401418186</v>
          </cell>
          <cell r="I1468">
            <v>39.057772511848341</v>
          </cell>
          <cell r="J1468">
            <v>-36.344787934329126</v>
          </cell>
          <cell r="K1468">
            <v>0</v>
          </cell>
          <cell r="L1468">
            <v>0</v>
          </cell>
          <cell r="M1468">
            <v>0</v>
          </cell>
          <cell r="N1468">
            <v>451.94389856821539</v>
          </cell>
          <cell r="O1468">
            <v>0</v>
          </cell>
          <cell r="P1468">
            <v>0</v>
          </cell>
        </row>
        <row r="1469">
          <cell r="A1469" t="str">
            <v>Varies</v>
          </cell>
          <cell r="B1469">
            <v>38412</v>
          </cell>
          <cell r="C1469" t="str">
            <v>CPS AGCOMP</v>
          </cell>
          <cell r="D1469">
            <v>0.10198288281249995</v>
          </cell>
          <cell r="E1469">
            <v>13.053808999999994</v>
          </cell>
          <cell r="F1469">
            <v>1</v>
          </cell>
          <cell r="G1469">
            <v>42.461172712563915</v>
          </cell>
          <cell r="H1469">
            <v>42.461172712563915</v>
          </cell>
          <cell r="I1469">
            <v>37.830007766990292</v>
          </cell>
          <cell r="J1469">
            <v>-60.454342647013441</v>
          </cell>
          <cell r="K1469">
            <v>0</v>
          </cell>
          <cell r="L1469">
            <v>0</v>
          </cell>
          <cell r="M1469">
            <v>0</v>
          </cell>
          <cell r="N1469">
            <v>554.28003850582104</v>
          </cell>
          <cell r="O1469">
            <v>0</v>
          </cell>
          <cell r="P1469">
            <v>0</v>
          </cell>
        </row>
        <row r="1470">
          <cell r="A1470" t="str">
            <v>Varies</v>
          </cell>
          <cell r="B1470">
            <v>38443</v>
          </cell>
          <cell r="C1470" t="str">
            <v>CPS AGCOMP</v>
          </cell>
          <cell r="D1470">
            <v>0.11703668055555555</v>
          </cell>
          <cell r="E1470">
            <v>16.853282</v>
          </cell>
          <cell r="F1470">
            <v>1</v>
          </cell>
          <cell r="G1470">
            <v>42.438813691691223</v>
          </cell>
          <cell r="H1470">
            <v>42.438813691691223</v>
          </cell>
          <cell r="I1470">
            <v>37.847983301707785</v>
          </cell>
          <cell r="J1470">
            <v>-77.37055917656086</v>
          </cell>
          <cell r="K1470">
            <v>0</v>
          </cell>
          <cell r="L1470">
            <v>0</v>
          </cell>
          <cell r="M1470">
            <v>0</v>
          </cell>
          <cell r="N1470">
            <v>715.23329489153321</v>
          </cell>
          <cell r="O1470">
            <v>0</v>
          </cell>
          <cell r="P1470">
            <v>0</v>
          </cell>
        </row>
        <row r="1471">
          <cell r="A1471" t="str">
            <v>Varies</v>
          </cell>
          <cell r="B1471">
            <v>38473</v>
          </cell>
          <cell r="C1471" t="str">
            <v>CPS AGCOMP</v>
          </cell>
          <cell r="D1471">
            <v>0.13696981874999997</v>
          </cell>
          <cell r="E1471">
            <v>21.915170999999994</v>
          </cell>
          <cell r="F1471">
            <v>1</v>
          </cell>
          <cell r="G1471">
            <v>42.435747819854555</v>
          </cell>
          <cell r="H1471">
            <v>42.435747819854555</v>
          </cell>
          <cell r="I1471">
            <v>39.45179228234776</v>
          </cell>
          <cell r="J1471">
            <v>-65.393895860858294</v>
          </cell>
          <cell r="K1471">
            <v>0</v>
          </cell>
          <cell r="L1471">
            <v>0</v>
          </cell>
          <cell r="M1471">
            <v>0</v>
          </cell>
          <cell r="N1471">
            <v>929.98666998498948</v>
          </cell>
          <cell r="O1471">
            <v>0</v>
          </cell>
          <cell r="P1471">
            <v>0</v>
          </cell>
        </row>
        <row r="1472">
          <cell r="A1472" t="str">
            <v>Varies</v>
          </cell>
          <cell r="B1472">
            <v>38504</v>
          </cell>
          <cell r="C1472" t="str">
            <v>CPS AGCOMP</v>
          </cell>
          <cell r="D1472">
            <v>7.7993359374999988E-2</v>
          </cell>
          <cell r="E1472">
            <v>9.9831499999999984</v>
          </cell>
          <cell r="F1472">
            <v>1</v>
          </cell>
          <cell r="G1472">
            <v>43.197612963312586</v>
          </cell>
          <cell r="H1472">
            <v>43.197612963312586</v>
          </cell>
          <cell r="I1472">
            <v>40.744504660272867</v>
          </cell>
          <cell r="J1472">
            <v>-24.489748155490975</v>
          </cell>
          <cell r="K1472">
            <v>0</v>
          </cell>
          <cell r="L1472">
            <v>0</v>
          </cell>
          <cell r="M1472">
            <v>0</v>
          </cell>
          <cell r="N1472">
            <v>431.248249854694</v>
          </cell>
          <cell r="O1472">
            <v>0</v>
          </cell>
          <cell r="P1472">
            <v>0</v>
          </cell>
        </row>
        <row r="1473">
          <cell r="A1473" t="str">
            <v>Varies</v>
          </cell>
          <cell r="B1473">
            <v>38534</v>
          </cell>
          <cell r="C1473" t="str">
            <v>CPS AGCOMP</v>
          </cell>
          <cell r="D1473">
            <v>7.8952874999999978E-2</v>
          </cell>
          <cell r="E1473">
            <v>13.895705999999997</v>
          </cell>
          <cell r="F1473">
            <v>1</v>
          </cell>
          <cell r="G1473">
            <v>43.192498383686235</v>
          </cell>
          <cell r="H1473">
            <v>43.192498383686235</v>
          </cell>
          <cell r="I1473">
            <v>35.580683030949842</v>
          </cell>
          <cell r="J1473">
            <v>-105.77154826791119</v>
          </cell>
          <cell r="K1473">
            <v>0</v>
          </cell>
          <cell r="L1473">
            <v>0</v>
          </cell>
          <cell r="M1473">
            <v>0</v>
          </cell>
          <cell r="N1473">
            <v>600.19025894517904</v>
          </cell>
          <cell r="O1473">
            <v>0</v>
          </cell>
          <cell r="P1473">
            <v>0</v>
          </cell>
        </row>
        <row r="1474">
          <cell r="A1474" t="str">
            <v>Varies</v>
          </cell>
          <cell r="B1474">
            <v>38565</v>
          </cell>
          <cell r="C1474" t="str">
            <v>CPS AGCOMP</v>
          </cell>
          <cell r="D1474">
            <v>7.8581999999999999E-2</v>
          </cell>
          <cell r="E1474">
            <v>10.058496</v>
          </cell>
          <cell r="F1474">
            <v>1</v>
          </cell>
          <cell r="G1474">
            <v>43.186863662605653</v>
          </cell>
          <cell r="H1474">
            <v>43.186863662605653</v>
          </cell>
          <cell r="I1474">
            <v>32.612182741116754</v>
          </cell>
          <cell r="J1474">
            <v>-106.36538575007239</v>
          </cell>
          <cell r="K1474">
            <v>0</v>
          </cell>
          <cell r="L1474">
            <v>0</v>
          </cell>
          <cell r="M1474">
            <v>0</v>
          </cell>
          <cell r="N1474">
            <v>434.39489540286428</v>
          </cell>
          <cell r="O1474">
            <v>0</v>
          </cell>
          <cell r="P1474">
            <v>0</v>
          </cell>
        </row>
        <row r="1475">
          <cell r="A1475" t="str">
            <v>Varies</v>
          </cell>
          <cell r="B1475">
            <v>38596</v>
          </cell>
          <cell r="C1475" t="str">
            <v>CPS AGCOMP</v>
          </cell>
          <cell r="D1475">
            <v>7.4737875000000009E-2</v>
          </cell>
          <cell r="E1475">
            <v>10.762254000000002</v>
          </cell>
          <cell r="F1475">
            <v>1</v>
          </cell>
          <cell r="G1475">
            <v>43.183123255548416</v>
          </cell>
          <cell r="H1475">
            <v>43.183123255548416</v>
          </cell>
          <cell r="I1475">
            <v>23.371914893617017</v>
          </cell>
          <cell r="J1475">
            <v>-213.2132564380297</v>
          </cell>
          <cell r="K1475">
            <v>0</v>
          </cell>
          <cell r="L1475">
            <v>0</v>
          </cell>
          <cell r="M1475">
            <v>0</v>
          </cell>
          <cell r="N1475">
            <v>464.74774098951906</v>
          </cell>
          <cell r="O1475">
            <v>0</v>
          </cell>
          <cell r="P1475">
            <v>0</v>
          </cell>
        </row>
        <row r="1476">
          <cell r="A1476" t="str">
            <v>Varies</v>
          </cell>
          <cell r="B1476">
            <v>38626</v>
          </cell>
          <cell r="C1476" t="str">
            <v>CPS AGCOMP</v>
          </cell>
          <cell r="D1476">
            <v>5.8958062499999964E-2</v>
          </cell>
          <cell r="E1476">
            <v>9.4332899999999942</v>
          </cell>
          <cell r="F1476">
            <v>1</v>
          </cell>
          <cell r="G1476">
            <v>43.197763703748933</v>
          </cell>
          <cell r="H1476">
            <v>43.197763703748933</v>
          </cell>
          <cell r="I1476">
            <v>24.463991975927783</v>
          </cell>
          <cell r="J1476">
            <v>-176.72110150233786</v>
          </cell>
          <cell r="K1476">
            <v>0</v>
          </cell>
          <cell r="L1476">
            <v>0</v>
          </cell>
          <cell r="M1476">
            <v>0</v>
          </cell>
          <cell r="N1476">
            <v>407.49703236893754</v>
          </cell>
          <cell r="O1476">
            <v>0</v>
          </cell>
          <cell r="P1476">
            <v>0</v>
          </cell>
        </row>
        <row r="1477">
          <cell r="A1477" t="str">
            <v>Varies</v>
          </cell>
          <cell r="B1477">
            <v>38657</v>
          </cell>
          <cell r="C1477" t="str">
            <v>CPS AGCOMP</v>
          </cell>
          <cell r="D1477">
            <v>5.4430972222222186E-2</v>
          </cell>
          <cell r="E1477">
            <v>7.8380599999999951</v>
          </cell>
          <cell r="F1477">
            <v>1</v>
          </cell>
          <cell r="G1477">
            <v>43.202174554445477</v>
          </cell>
          <cell r="H1477">
            <v>43.202174554445477</v>
          </cell>
          <cell r="I1477">
            <v>28.162622950819671</v>
          </cell>
          <cell r="J1477">
            <v>-117.88090784231521</v>
          </cell>
          <cell r="K1477">
            <v>0</v>
          </cell>
          <cell r="L1477">
            <v>0</v>
          </cell>
          <cell r="M1477">
            <v>0</v>
          </cell>
          <cell r="N1477">
            <v>338.62123628821672</v>
          </cell>
          <cell r="O1477">
            <v>0</v>
          </cell>
          <cell r="P1477">
            <v>0</v>
          </cell>
        </row>
        <row r="1478">
          <cell r="A1478" t="str">
            <v>Varies</v>
          </cell>
          <cell r="B1478">
            <v>38687</v>
          </cell>
          <cell r="C1478" t="str">
            <v>CPS AGCOMP</v>
          </cell>
          <cell r="D1478">
            <v>0</v>
          </cell>
          <cell r="E1478">
            <v>0</v>
          </cell>
          <cell r="F1478">
            <v>1</v>
          </cell>
          <cell r="G1478">
            <v>40.358866409989119</v>
          </cell>
          <cell r="H1478">
            <v>40.358866409989119</v>
          </cell>
          <cell r="I1478">
            <v>29.039506172839502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Varies</v>
          </cell>
          <cell r="B1479">
            <v>38718</v>
          </cell>
          <cell r="C1479" t="str">
            <v>CPS AGCOMP</v>
          </cell>
          <cell r="D1479">
            <v>0</v>
          </cell>
          <cell r="E1479">
            <v>0</v>
          </cell>
          <cell r="F1479">
            <v>1</v>
          </cell>
          <cell r="G1479">
            <v>40.358866409989119</v>
          </cell>
          <cell r="H1479">
            <v>40.358866409989119</v>
          </cell>
          <cell r="I1479">
            <v>28.71022727272727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</row>
        <row r="1480">
          <cell r="A1480" t="str">
            <v>Varies</v>
          </cell>
          <cell r="B1480">
            <v>38749</v>
          </cell>
          <cell r="C1480" t="str">
            <v>CPS AGCOMP</v>
          </cell>
          <cell r="D1480">
            <v>0</v>
          </cell>
          <cell r="E1480">
            <v>0</v>
          </cell>
          <cell r="F1480">
            <v>1</v>
          </cell>
          <cell r="G1480">
            <v>40.358866409989119</v>
          </cell>
          <cell r="H1480">
            <v>40.358866409989119</v>
          </cell>
          <cell r="I1480">
            <v>28.538388625592411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</row>
        <row r="1481">
          <cell r="A1481" t="str">
            <v>Varies</v>
          </cell>
          <cell r="B1481">
            <v>38777</v>
          </cell>
          <cell r="C1481" t="str">
            <v>CPS AGCOMP</v>
          </cell>
          <cell r="D1481">
            <v>0</v>
          </cell>
          <cell r="E1481">
            <v>0</v>
          </cell>
          <cell r="F1481">
            <v>1</v>
          </cell>
          <cell r="G1481">
            <v>40.358866409989119</v>
          </cell>
          <cell r="H1481">
            <v>40.358866409989119</v>
          </cell>
          <cell r="I1481">
            <v>27.913300970873784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</row>
        <row r="1482">
          <cell r="A1482" t="str">
            <v>Varies</v>
          </cell>
          <cell r="B1482">
            <v>38808</v>
          </cell>
          <cell r="C1482" t="str">
            <v>CPS AGCOMP</v>
          </cell>
          <cell r="D1482">
            <v>0</v>
          </cell>
          <cell r="E1482">
            <v>0</v>
          </cell>
          <cell r="F1482">
            <v>1</v>
          </cell>
          <cell r="G1482">
            <v>40.358866409989119</v>
          </cell>
          <cell r="H1482">
            <v>40.358866409989119</v>
          </cell>
          <cell r="I1482">
            <v>28.442652329749105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Varies</v>
          </cell>
          <cell r="B1483">
            <v>38838</v>
          </cell>
          <cell r="C1483" t="str">
            <v>CPS AGCOMP</v>
          </cell>
          <cell r="D1483">
            <v>0</v>
          </cell>
          <cell r="E1483">
            <v>0</v>
          </cell>
          <cell r="F1483">
            <v>1</v>
          </cell>
          <cell r="G1483">
            <v>40.358866409989119</v>
          </cell>
          <cell r="H1483">
            <v>40.358866409989119</v>
          </cell>
          <cell r="I1483">
            <v>30.035371763172524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</row>
        <row r="1484">
          <cell r="A1484" t="str">
            <v>Varies</v>
          </cell>
          <cell r="B1484">
            <v>38869</v>
          </cell>
          <cell r="C1484" t="str">
            <v>CPS AGCOMP</v>
          </cell>
          <cell r="D1484">
            <v>0</v>
          </cell>
          <cell r="E1484">
            <v>0</v>
          </cell>
          <cell r="F1484">
            <v>1</v>
          </cell>
          <cell r="G1484">
            <v>40.358866409989119</v>
          </cell>
          <cell r="H1484">
            <v>40.358866409989119</v>
          </cell>
          <cell r="I1484">
            <v>32.001272727272728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</row>
        <row r="1485">
          <cell r="A1485" t="str">
            <v>Varies</v>
          </cell>
          <cell r="B1485">
            <v>38899</v>
          </cell>
          <cell r="C1485" t="str">
            <v>CPS AGCOMP</v>
          </cell>
          <cell r="D1485">
            <v>0</v>
          </cell>
          <cell r="E1485">
            <v>0</v>
          </cell>
          <cell r="F1485">
            <v>1</v>
          </cell>
          <cell r="G1485">
            <v>40.358866409989119</v>
          </cell>
          <cell r="H1485">
            <v>40.358866409989119</v>
          </cell>
          <cell r="I1485">
            <v>35.276840981856992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</row>
        <row r="1486">
          <cell r="A1486" t="str">
            <v>Varies</v>
          </cell>
          <cell r="B1486">
            <v>38930</v>
          </cell>
          <cell r="C1486" t="str">
            <v>CPS AGCOMP</v>
          </cell>
          <cell r="D1486">
            <v>0</v>
          </cell>
          <cell r="E1486">
            <v>0</v>
          </cell>
          <cell r="F1486">
            <v>1</v>
          </cell>
          <cell r="G1486">
            <v>40.358866409989119</v>
          </cell>
          <cell r="H1486">
            <v>40.358866409989119</v>
          </cell>
          <cell r="I1486">
            <v>32.292385786802029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</row>
        <row r="1487">
          <cell r="A1487" t="str">
            <v>Varies</v>
          </cell>
          <cell r="B1487">
            <v>38961</v>
          </cell>
          <cell r="C1487" t="str">
            <v>CPS AGCOMP</v>
          </cell>
          <cell r="D1487">
            <v>0</v>
          </cell>
          <cell r="E1487">
            <v>0</v>
          </cell>
          <cell r="F1487">
            <v>1</v>
          </cell>
          <cell r="G1487">
            <v>40.358866409989119</v>
          </cell>
          <cell r="H1487">
            <v>40.358866409989119</v>
          </cell>
          <cell r="I1487">
            <v>23.203404255319143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Varies</v>
          </cell>
          <cell r="B1488">
            <v>38991</v>
          </cell>
          <cell r="C1488" t="str">
            <v>CPS AGCOMP</v>
          </cell>
          <cell r="D1488">
            <v>0</v>
          </cell>
          <cell r="E1488">
            <v>0</v>
          </cell>
          <cell r="F1488">
            <v>1</v>
          </cell>
          <cell r="G1488">
            <v>40.358866409989119</v>
          </cell>
          <cell r="H1488">
            <v>40.358866409989119</v>
          </cell>
          <cell r="I1488">
            <v>24.394884653961888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</row>
        <row r="1489">
          <cell r="A1489" t="str">
            <v>Varies</v>
          </cell>
          <cell r="B1489">
            <v>39022</v>
          </cell>
          <cell r="C1489" t="str">
            <v>CPS AGCOMP</v>
          </cell>
          <cell r="D1489">
            <v>0</v>
          </cell>
          <cell r="E1489">
            <v>0</v>
          </cell>
          <cell r="F1489">
            <v>1</v>
          </cell>
          <cell r="G1489">
            <v>40.358866409989119</v>
          </cell>
          <cell r="H1489">
            <v>40.358866409989119</v>
          </cell>
          <cell r="I1489">
            <v>28.150819672131142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</row>
        <row r="1490">
          <cell r="A1490" t="str">
            <v>Varies</v>
          </cell>
          <cell r="B1490">
            <v>39052</v>
          </cell>
          <cell r="C1490" t="str">
            <v>CPS AGCOMP</v>
          </cell>
          <cell r="D1490">
            <v>0</v>
          </cell>
          <cell r="E1490">
            <v>0</v>
          </cell>
          <cell r="F1490">
            <v>1</v>
          </cell>
          <cell r="G1490">
            <v>40.358866409989119</v>
          </cell>
          <cell r="H1490">
            <v>40.358866409989119</v>
          </cell>
          <cell r="I1490">
            <v>28.969135802469136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</row>
        <row r="1491">
          <cell r="A1491">
            <v>36526</v>
          </cell>
          <cell r="B1491">
            <v>37895</v>
          </cell>
          <cell r="C1491" t="str">
            <v>CPS XV</v>
          </cell>
          <cell r="D1491">
            <v>0.56154774999999957</v>
          </cell>
          <cell r="E1491">
            <v>71.878111999999945</v>
          </cell>
          <cell r="F1491">
            <v>1</v>
          </cell>
          <cell r="G1491">
            <v>32.65</v>
          </cell>
          <cell r="H1491">
            <v>32.65</v>
          </cell>
          <cell r="I1491">
            <v>33.549999999999997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2346.8203567999981</v>
          </cell>
          <cell r="O1491">
            <v>0</v>
          </cell>
          <cell r="P1491">
            <v>0</v>
          </cell>
        </row>
        <row r="1492">
          <cell r="A1492">
            <v>36526</v>
          </cell>
          <cell r="B1492">
            <v>37926</v>
          </cell>
          <cell r="C1492" t="str">
            <v>CPS XV</v>
          </cell>
          <cell r="D1492">
            <v>0.50579868181818166</v>
          </cell>
          <cell r="E1492">
            <v>89.020567999999969</v>
          </cell>
          <cell r="F1492">
            <v>1</v>
          </cell>
          <cell r="G1492">
            <v>32.65</v>
          </cell>
          <cell r="H1492">
            <v>32.65</v>
          </cell>
          <cell r="I1492">
            <v>34.514000000000003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2906.5215451999989</v>
          </cell>
          <cell r="O1492">
            <v>0</v>
          </cell>
          <cell r="P1492">
            <v>0</v>
          </cell>
        </row>
        <row r="1493">
          <cell r="A1493">
            <v>36526</v>
          </cell>
          <cell r="B1493">
            <v>37956</v>
          </cell>
          <cell r="C1493" t="str">
            <v>CPS XV</v>
          </cell>
          <cell r="D1493">
            <v>0.52953496527777755</v>
          </cell>
          <cell r="E1493">
            <v>76.253034999999969</v>
          </cell>
          <cell r="F1493">
            <v>1</v>
          </cell>
          <cell r="G1493">
            <v>32.65</v>
          </cell>
          <cell r="H1493">
            <v>32.65</v>
          </cell>
          <cell r="I1493">
            <v>35.355200000000004</v>
          </cell>
          <cell r="J1493">
            <v>206.27971028200028</v>
          </cell>
          <cell r="K1493">
            <v>0</v>
          </cell>
          <cell r="L1493">
            <v>0</v>
          </cell>
          <cell r="M1493">
            <v>0</v>
          </cell>
          <cell r="N1493">
            <v>2489.6615927499988</v>
          </cell>
          <cell r="O1493">
            <v>0</v>
          </cell>
          <cell r="P1493">
            <v>0</v>
          </cell>
        </row>
        <row r="1494">
          <cell r="A1494">
            <v>36526</v>
          </cell>
          <cell r="B1494">
            <v>37987</v>
          </cell>
          <cell r="C1494" t="str">
            <v>CPS XV</v>
          </cell>
          <cell r="D1494">
            <v>0.43659490000000006</v>
          </cell>
          <cell r="E1494">
            <v>69.855184000000008</v>
          </cell>
          <cell r="F1494">
            <v>1</v>
          </cell>
          <cell r="G1494">
            <v>32.65</v>
          </cell>
          <cell r="H1494">
            <v>32.65</v>
          </cell>
          <cell r="I1494">
            <v>39.539600000000007</v>
          </cell>
          <cell r="J1494">
            <v>481.27427568640064</v>
          </cell>
          <cell r="K1494">
            <v>0</v>
          </cell>
          <cell r="L1494">
            <v>0</v>
          </cell>
          <cell r="M1494">
            <v>0</v>
          </cell>
          <cell r="N1494">
            <v>2280.7717576</v>
          </cell>
          <cell r="O1494">
            <v>0</v>
          </cell>
          <cell r="P1494">
            <v>0</v>
          </cell>
        </row>
        <row r="1495">
          <cell r="A1495">
            <v>36526</v>
          </cell>
          <cell r="B1495">
            <v>38018</v>
          </cell>
          <cell r="C1495" t="str">
            <v>CPS XV</v>
          </cell>
          <cell r="D1495">
            <v>0.4160585069444443</v>
          </cell>
          <cell r="E1495">
            <v>59.912424999999978</v>
          </cell>
          <cell r="F1495">
            <v>1</v>
          </cell>
          <cell r="G1495">
            <v>32.65</v>
          </cell>
          <cell r="H1495">
            <v>32.65</v>
          </cell>
          <cell r="I1495">
            <v>39.538000000000004</v>
          </cell>
          <cell r="J1495">
            <v>412.67678340000015</v>
          </cell>
          <cell r="K1495">
            <v>0</v>
          </cell>
          <cell r="L1495">
            <v>0</v>
          </cell>
          <cell r="M1495">
            <v>0</v>
          </cell>
          <cell r="N1495">
            <v>1956.1406762499992</v>
          </cell>
          <cell r="O1495">
            <v>0</v>
          </cell>
          <cell r="P1495">
            <v>0</v>
          </cell>
        </row>
        <row r="1496">
          <cell r="A1496">
            <v>36526</v>
          </cell>
          <cell r="B1496">
            <v>38047</v>
          </cell>
          <cell r="C1496" t="str">
            <v>CPS XV</v>
          </cell>
          <cell r="D1496">
            <v>0.41234859375000005</v>
          </cell>
          <cell r="E1496">
            <v>52.780620000000006</v>
          </cell>
          <cell r="F1496">
            <v>1</v>
          </cell>
          <cell r="G1496">
            <v>32.65</v>
          </cell>
          <cell r="H1496">
            <v>32.65</v>
          </cell>
          <cell r="I1496">
            <v>38.448</v>
          </cell>
          <cell r="J1496">
            <v>306.02203476000011</v>
          </cell>
          <cell r="K1496">
            <v>0</v>
          </cell>
          <cell r="L1496">
            <v>0</v>
          </cell>
          <cell r="M1496">
            <v>0</v>
          </cell>
          <cell r="N1496">
            <v>1723.2872430000002</v>
          </cell>
          <cell r="O1496">
            <v>0</v>
          </cell>
          <cell r="P1496">
            <v>0</v>
          </cell>
        </row>
        <row r="1497">
          <cell r="A1497">
            <v>36526</v>
          </cell>
          <cell r="B1497">
            <v>38078</v>
          </cell>
          <cell r="C1497" t="str">
            <v>CPS XV</v>
          </cell>
          <cell r="D1497">
            <v>0.42810766406249995</v>
          </cell>
          <cell r="E1497">
            <v>54.797780999999993</v>
          </cell>
          <cell r="F1497">
            <v>1</v>
          </cell>
          <cell r="G1497">
            <v>32.65</v>
          </cell>
          <cell r="H1497">
            <v>32.65</v>
          </cell>
          <cell r="I1497">
            <v>38.317760000000007</v>
          </cell>
          <cell r="J1497">
            <v>310.58067124056043</v>
          </cell>
          <cell r="K1497">
            <v>0</v>
          </cell>
          <cell r="L1497">
            <v>0</v>
          </cell>
          <cell r="M1497">
            <v>0</v>
          </cell>
          <cell r="N1497">
            <v>1789.1475496499997</v>
          </cell>
          <cell r="O1497">
            <v>0</v>
          </cell>
          <cell r="P1497">
            <v>0</v>
          </cell>
        </row>
        <row r="1498">
          <cell r="A1498">
            <v>36526</v>
          </cell>
          <cell r="B1498">
            <v>38108</v>
          </cell>
          <cell r="C1498" t="str">
            <v>CPS XV</v>
          </cell>
          <cell r="D1498">
            <v>0.48746959659090899</v>
          </cell>
          <cell r="E1498">
            <v>85.794648999999978</v>
          </cell>
          <cell r="F1498">
            <v>1</v>
          </cell>
          <cell r="G1498">
            <v>32.65</v>
          </cell>
          <cell r="H1498">
            <v>32.65</v>
          </cell>
          <cell r="I1498">
            <v>40.676760000000009</v>
          </cell>
          <cell r="J1498">
            <v>688.65305680724066</v>
          </cell>
          <cell r="K1498">
            <v>0</v>
          </cell>
          <cell r="L1498">
            <v>0</v>
          </cell>
          <cell r="M1498">
            <v>0</v>
          </cell>
          <cell r="N1498">
            <v>2801.195289849999</v>
          </cell>
          <cell r="O1498">
            <v>0</v>
          </cell>
          <cell r="P1498">
            <v>0</v>
          </cell>
        </row>
        <row r="1499">
          <cell r="A1499">
            <v>36526</v>
          </cell>
          <cell r="B1499">
            <v>38139</v>
          </cell>
          <cell r="C1499" t="str">
            <v>CPS XV</v>
          </cell>
          <cell r="D1499">
            <v>0.53471960937499985</v>
          </cell>
          <cell r="E1499">
            <v>68.444109999999981</v>
          </cell>
          <cell r="F1499">
            <v>1</v>
          </cell>
          <cell r="G1499">
            <v>32.65</v>
          </cell>
          <cell r="H1499">
            <v>32.65</v>
          </cell>
          <cell r="I1499">
            <v>40.682519999999997</v>
          </cell>
          <cell r="J1499">
            <v>549.77868245719969</v>
          </cell>
          <cell r="K1499">
            <v>0</v>
          </cell>
          <cell r="L1499">
            <v>0</v>
          </cell>
          <cell r="M1499">
            <v>0</v>
          </cell>
          <cell r="N1499">
            <v>2234.7001914999992</v>
          </cell>
          <cell r="O1499">
            <v>0</v>
          </cell>
          <cell r="P1499">
            <v>0</v>
          </cell>
        </row>
        <row r="1500">
          <cell r="A1500">
            <v>36526</v>
          </cell>
          <cell r="B1500">
            <v>38169</v>
          </cell>
          <cell r="C1500" t="str">
            <v>CPS XV</v>
          </cell>
          <cell r="D1500">
            <v>0.53895710000000019</v>
          </cell>
          <cell r="E1500">
            <v>86.23313600000003</v>
          </cell>
          <cell r="F1500">
            <v>1</v>
          </cell>
          <cell r="G1500">
            <v>32.65</v>
          </cell>
          <cell r="H1500">
            <v>32.65</v>
          </cell>
          <cell r="I1500">
            <v>43.313279999999999</v>
          </cell>
          <cell r="J1500">
            <v>919.52807444608038</v>
          </cell>
          <cell r="K1500">
            <v>0</v>
          </cell>
          <cell r="L1500">
            <v>0</v>
          </cell>
          <cell r="M1500">
            <v>0</v>
          </cell>
          <cell r="N1500">
            <v>2815.511890400001</v>
          </cell>
          <cell r="O1500">
            <v>0</v>
          </cell>
          <cell r="P1500">
            <v>0</v>
          </cell>
        </row>
        <row r="1501">
          <cell r="A1501">
            <v>36526</v>
          </cell>
          <cell r="B1501">
            <v>38200</v>
          </cell>
          <cell r="C1501" t="str">
            <v>CPS XV</v>
          </cell>
          <cell r="D1501">
            <v>0.64328343750000017</v>
          </cell>
          <cell r="E1501">
            <v>92.632815000000022</v>
          </cell>
          <cell r="F1501">
            <v>1</v>
          </cell>
          <cell r="G1501">
            <v>32.65</v>
          </cell>
          <cell r="H1501">
            <v>32.65</v>
          </cell>
          <cell r="I1501">
            <v>43.318720000000006</v>
          </cell>
          <cell r="J1501">
            <v>988.27356604680097</v>
          </cell>
          <cell r="K1501">
            <v>0</v>
          </cell>
          <cell r="L1501">
            <v>0</v>
          </cell>
          <cell r="M1501">
            <v>0</v>
          </cell>
          <cell r="N1501">
            <v>3024.4614097500007</v>
          </cell>
          <cell r="O1501">
            <v>0</v>
          </cell>
          <cell r="P1501">
            <v>0</v>
          </cell>
        </row>
        <row r="1502">
          <cell r="A1502">
            <v>36526</v>
          </cell>
          <cell r="B1502">
            <v>38231</v>
          </cell>
          <cell r="C1502" t="str">
            <v>CPS XV</v>
          </cell>
          <cell r="D1502">
            <v>0.68626543749999969</v>
          </cell>
          <cell r="E1502">
            <v>98.822222999999951</v>
          </cell>
          <cell r="F1502">
            <v>1</v>
          </cell>
          <cell r="G1502">
            <v>32.65</v>
          </cell>
          <cell r="H1502">
            <v>32.65</v>
          </cell>
          <cell r="I1502">
            <v>39.315519999999999</v>
          </cell>
          <cell r="J1502">
            <v>658.70150385095974</v>
          </cell>
          <cell r="K1502">
            <v>0</v>
          </cell>
          <cell r="L1502">
            <v>0</v>
          </cell>
          <cell r="M1502">
            <v>0</v>
          </cell>
          <cell r="N1502">
            <v>3226.5455809499981</v>
          </cell>
          <cell r="O1502">
            <v>0</v>
          </cell>
          <cell r="P1502">
            <v>0</v>
          </cell>
        </row>
        <row r="1503">
          <cell r="A1503">
            <v>36526</v>
          </cell>
          <cell r="B1503">
            <v>38261</v>
          </cell>
          <cell r="C1503" t="str">
            <v>CPS XV</v>
          </cell>
          <cell r="D1503">
            <v>0.55772064375000008</v>
          </cell>
          <cell r="E1503">
            <v>89.235303000000016</v>
          </cell>
          <cell r="F1503">
            <v>1</v>
          </cell>
          <cell r="G1503">
            <v>32.65</v>
          </cell>
          <cell r="H1503">
            <v>32.65</v>
          </cell>
          <cell r="I1503">
            <v>37.816159999999996</v>
          </cell>
          <cell r="J1503">
            <v>461.00385294647987</v>
          </cell>
          <cell r="K1503">
            <v>0</v>
          </cell>
          <cell r="L1503">
            <v>0</v>
          </cell>
          <cell r="M1503">
            <v>0</v>
          </cell>
          <cell r="N1503">
            <v>2913.5326429500005</v>
          </cell>
          <cell r="O1503">
            <v>0</v>
          </cell>
          <cell r="P1503">
            <v>0</v>
          </cell>
        </row>
        <row r="1504">
          <cell r="A1504">
            <v>36526</v>
          </cell>
          <cell r="B1504">
            <v>38292</v>
          </cell>
          <cell r="C1504" t="str">
            <v>CPS XV</v>
          </cell>
          <cell r="D1504">
            <v>0.48739863888888912</v>
          </cell>
          <cell r="E1504">
            <v>70.185404000000034</v>
          </cell>
          <cell r="F1504">
            <v>1</v>
          </cell>
          <cell r="G1504">
            <v>32.65</v>
          </cell>
          <cell r="H1504">
            <v>32.65</v>
          </cell>
          <cell r="I1504">
            <v>37.864800000000002</v>
          </cell>
          <cell r="J1504">
            <v>366.00284477920047</v>
          </cell>
          <cell r="K1504">
            <v>0</v>
          </cell>
          <cell r="L1504">
            <v>0</v>
          </cell>
          <cell r="M1504">
            <v>0</v>
          </cell>
          <cell r="N1504">
            <v>2291.5534406000011</v>
          </cell>
          <cell r="O1504">
            <v>0</v>
          </cell>
          <cell r="P1504">
            <v>0</v>
          </cell>
        </row>
        <row r="1505">
          <cell r="A1505">
            <v>36526</v>
          </cell>
          <cell r="B1505">
            <v>38322</v>
          </cell>
          <cell r="C1505" t="str">
            <v>CPS XV</v>
          </cell>
          <cell r="D1505">
            <v>0.53367703125000021</v>
          </cell>
          <cell r="E1505">
            <v>68.310660000000027</v>
          </cell>
          <cell r="F1505">
            <v>1</v>
          </cell>
          <cell r="G1505">
            <v>32.65</v>
          </cell>
          <cell r="H1505">
            <v>32.65</v>
          </cell>
          <cell r="I1505">
            <v>37.9176</v>
          </cell>
          <cell r="J1505">
            <v>359.83323261600026</v>
          </cell>
          <cell r="K1505">
            <v>0</v>
          </cell>
          <cell r="L1505">
            <v>0</v>
          </cell>
          <cell r="M1505">
            <v>0</v>
          </cell>
          <cell r="N1505">
            <v>2230.343049000001</v>
          </cell>
          <cell r="O1505">
            <v>0</v>
          </cell>
          <cell r="P1505">
            <v>0</v>
          </cell>
        </row>
        <row r="1506">
          <cell r="A1506">
            <v>36526</v>
          </cell>
          <cell r="B1506">
            <v>37895</v>
          </cell>
          <cell r="C1506" t="str">
            <v>CPS. XVIII</v>
          </cell>
          <cell r="D1506">
            <v>0.18322511562499996</v>
          </cell>
          <cell r="E1506">
            <v>23.452814799999995</v>
          </cell>
          <cell r="F1506">
            <v>1</v>
          </cell>
          <cell r="G1506">
            <v>41.9</v>
          </cell>
          <cell r="H1506">
            <v>41.9</v>
          </cell>
          <cell r="I1506">
            <v>33.549999999999997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982.67294011999979</v>
          </cell>
          <cell r="O1506">
            <v>0</v>
          </cell>
          <cell r="P1506">
            <v>0</v>
          </cell>
        </row>
        <row r="1507">
          <cell r="A1507">
            <v>36526</v>
          </cell>
          <cell r="B1507">
            <v>37926</v>
          </cell>
          <cell r="C1507" t="str">
            <v>CPS. XVIII</v>
          </cell>
          <cell r="D1507">
            <v>0.14487460056818185</v>
          </cell>
          <cell r="E1507">
            <v>25.497929700000007</v>
          </cell>
          <cell r="F1507">
            <v>1</v>
          </cell>
          <cell r="G1507">
            <v>41.9</v>
          </cell>
          <cell r="H1507">
            <v>41.9</v>
          </cell>
          <cell r="I1507">
            <v>34.514000000000003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1068.3632544300003</v>
          </cell>
          <cell r="O1507">
            <v>0</v>
          </cell>
          <cell r="P1507">
            <v>0</v>
          </cell>
        </row>
        <row r="1508">
          <cell r="A1508">
            <v>36526</v>
          </cell>
          <cell r="B1508">
            <v>37956</v>
          </cell>
          <cell r="C1508" t="str">
            <v>CPS. XVIII</v>
          </cell>
          <cell r="D1508">
            <v>0.14622947708333336</v>
          </cell>
          <cell r="E1508">
            <v>21.057044700000006</v>
          </cell>
          <cell r="F1508">
            <v>1</v>
          </cell>
          <cell r="G1508">
            <v>41.9</v>
          </cell>
          <cell r="H1508">
            <v>41.9</v>
          </cell>
          <cell r="I1508">
            <v>35.355200000000004</v>
          </cell>
          <cell r="J1508">
            <v>-137.81414615255994</v>
          </cell>
          <cell r="K1508">
            <v>0</v>
          </cell>
          <cell r="L1508">
            <v>0</v>
          </cell>
          <cell r="M1508">
            <v>0</v>
          </cell>
          <cell r="N1508">
            <v>882.29017293000027</v>
          </cell>
          <cell r="O1508">
            <v>0</v>
          </cell>
          <cell r="P1508">
            <v>0</v>
          </cell>
        </row>
        <row r="1509">
          <cell r="A1509">
            <v>36526</v>
          </cell>
          <cell r="B1509">
            <v>37987</v>
          </cell>
          <cell r="C1509" t="str">
            <v>CPS. XVIII</v>
          </cell>
          <cell r="D1509">
            <v>0.12226769499999997</v>
          </cell>
          <cell r="E1509">
            <v>19.562831199999994</v>
          </cell>
          <cell r="F1509">
            <v>1</v>
          </cell>
          <cell r="G1509">
            <v>41.9</v>
          </cell>
          <cell r="H1509">
            <v>41.9</v>
          </cell>
          <cell r="I1509">
            <v>39.539600000000007</v>
          </cell>
          <cell r="J1509">
            <v>-46.176106764479819</v>
          </cell>
          <cell r="K1509">
            <v>0</v>
          </cell>
          <cell r="L1509">
            <v>0</v>
          </cell>
          <cell r="M1509">
            <v>0</v>
          </cell>
          <cell r="N1509">
            <v>819.68262727999979</v>
          </cell>
          <cell r="O1509">
            <v>0</v>
          </cell>
          <cell r="P1509">
            <v>0</v>
          </cell>
        </row>
        <row r="1510">
          <cell r="A1510">
            <v>36526</v>
          </cell>
          <cell r="B1510">
            <v>38018</v>
          </cell>
          <cell r="C1510" t="str">
            <v>CPS. XVIII</v>
          </cell>
          <cell r="D1510">
            <v>0.11529793611111115</v>
          </cell>
          <cell r="E1510">
            <v>16.602902800000006</v>
          </cell>
          <cell r="F1510">
            <v>1</v>
          </cell>
          <cell r="G1510">
            <v>41.9</v>
          </cell>
          <cell r="H1510">
            <v>41.9</v>
          </cell>
          <cell r="I1510">
            <v>39.538000000000004</v>
          </cell>
          <cell r="J1510">
            <v>-39.216056413599929</v>
          </cell>
          <cell r="K1510">
            <v>0</v>
          </cell>
          <cell r="L1510">
            <v>0</v>
          </cell>
          <cell r="M1510">
            <v>0</v>
          </cell>
          <cell r="N1510">
            <v>695.66162732000021</v>
          </cell>
          <cell r="O1510">
            <v>0</v>
          </cell>
          <cell r="P1510">
            <v>0</v>
          </cell>
        </row>
        <row r="1511">
          <cell r="A1511">
            <v>36526</v>
          </cell>
          <cell r="B1511">
            <v>38047</v>
          </cell>
          <cell r="C1511" t="str">
            <v>CPS. XVIII</v>
          </cell>
          <cell r="D1511">
            <v>0.11844011484375001</v>
          </cell>
          <cell r="E1511">
            <v>15.160334700000002</v>
          </cell>
          <cell r="F1511">
            <v>1</v>
          </cell>
          <cell r="G1511">
            <v>41.9</v>
          </cell>
          <cell r="H1511">
            <v>41.9</v>
          </cell>
          <cell r="I1511">
            <v>38.448</v>
          </cell>
          <cell r="J1511">
            <v>-52.333475384399975</v>
          </cell>
          <cell r="K1511">
            <v>0</v>
          </cell>
          <cell r="L1511">
            <v>0</v>
          </cell>
          <cell r="M1511">
            <v>0</v>
          </cell>
          <cell r="N1511">
            <v>635.21802393000007</v>
          </cell>
          <cell r="O1511">
            <v>0</v>
          </cell>
          <cell r="P1511">
            <v>0</v>
          </cell>
        </row>
        <row r="1512">
          <cell r="A1512">
            <v>36526</v>
          </cell>
          <cell r="B1512">
            <v>38078</v>
          </cell>
          <cell r="C1512" t="str">
            <v>CPS. XVIII</v>
          </cell>
          <cell r="D1512">
            <v>0.12238691484374994</v>
          </cell>
          <cell r="E1512">
            <v>15.665525099999993</v>
          </cell>
          <cell r="F1512">
            <v>1</v>
          </cell>
          <cell r="G1512">
            <v>41.9</v>
          </cell>
          <cell r="H1512">
            <v>41.9</v>
          </cell>
          <cell r="I1512">
            <v>38.317760000000007</v>
          </cell>
          <cell r="J1512">
            <v>-56.117670634223842</v>
          </cell>
          <cell r="K1512">
            <v>0</v>
          </cell>
          <cell r="L1512">
            <v>0</v>
          </cell>
          <cell r="M1512">
            <v>0</v>
          </cell>
          <cell r="N1512">
            <v>656.38550168999973</v>
          </cell>
          <cell r="O1512">
            <v>0</v>
          </cell>
          <cell r="P1512">
            <v>0</v>
          </cell>
        </row>
        <row r="1513">
          <cell r="A1513">
            <v>36526</v>
          </cell>
          <cell r="B1513">
            <v>37895</v>
          </cell>
          <cell r="C1513" t="str">
            <v>CPS II</v>
          </cell>
          <cell r="D1513">
            <v>0.76411158046874939</v>
          </cell>
          <cell r="E1513">
            <v>97.806282299999921</v>
          </cell>
          <cell r="F1513">
            <v>1</v>
          </cell>
          <cell r="G1513">
            <v>32.6</v>
          </cell>
          <cell r="H1513">
            <v>32.6</v>
          </cell>
          <cell r="I1513">
            <v>33.549999999999997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3188.4848029799978</v>
          </cell>
          <cell r="O1513">
            <v>0</v>
          </cell>
          <cell r="P1513">
            <v>0</v>
          </cell>
        </row>
        <row r="1514">
          <cell r="A1514">
            <v>36526</v>
          </cell>
          <cell r="B1514">
            <v>37926</v>
          </cell>
          <cell r="C1514" t="str">
            <v>CPS II</v>
          </cell>
          <cell r="D1514">
            <v>0.6878059738636364</v>
          </cell>
          <cell r="E1514">
            <v>121.05385140000001</v>
          </cell>
          <cell r="F1514">
            <v>1</v>
          </cell>
          <cell r="G1514">
            <v>32.6</v>
          </cell>
          <cell r="H1514">
            <v>32.6</v>
          </cell>
          <cell r="I1514">
            <v>34.514000000000003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3946.3555556400006</v>
          </cell>
          <cell r="O1514">
            <v>0</v>
          </cell>
          <cell r="P1514">
            <v>0</v>
          </cell>
        </row>
        <row r="1515">
          <cell r="A1515">
            <v>36526</v>
          </cell>
          <cell r="B1515">
            <v>37956</v>
          </cell>
          <cell r="C1515" t="str">
            <v>CPS II</v>
          </cell>
          <cell r="D1515">
            <v>1.0123760756944447</v>
          </cell>
          <cell r="E1515">
            <v>145.78215490000002</v>
          </cell>
          <cell r="F1515">
            <v>1</v>
          </cell>
          <cell r="G1515">
            <v>32.6</v>
          </cell>
          <cell r="H1515">
            <v>32.6</v>
          </cell>
          <cell r="I1515">
            <v>35.355200000000004</v>
          </cell>
          <cell r="J1515">
            <v>401.65899318048037</v>
          </cell>
          <cell r="K1515">
            <v>0</v>
          </cell>
          <cell r="L1515">
            <v>0</v>
          </cell>
          <cell r="M1515">
            <v>0</v>
          </cell>
          <cell r="N1515">
            <v>4752.4982497400006</v>
          </cell>
          <cell r="O1515">
            <v>0</v>
          </cell>
          <cell r="P1515">
            <v>0</v>
          </cell>
        </row>
        <row r="1516">
          <cell r="A1516">
            <v>36526</v>
          </cell>
          <cell r="B1516">
            <v>37987</v>
          </cell>
          <cell r="C1516" t="str">
            <v>CPS II</v>
          </cell>
          <cell r="D1516">
            <v>0.22960592624999993</v>
          </cell>
          <cell r="E1516">
            <v>36.736948199999986</v>
          </cell>
          <cell r="F1516">
            <v>1</v>
          </cell>
          <cell r="G1516">
            <v>32.6</v>
          </cell>
          <cell r="H1516">
            <v>32.6</v>
          </cell>
          <cell r="I1516">
            <v>39.539600000000007</v>
          </cell>
          <cell r="J1516">
            <v>254.93972572872011</v>
          </cell>
          <cell r="K1516">
            <v>0</v>
          </cell>
          <cell r="L1516">
            <v>0</v>
          </cell>
          <cell r="M1516">
            <v>0</v>
          </cell>
          <cell r="N1516">
            <v>1197.6245113199996</v>
          </cell>
          <cell r="O1516">
            <v>0</v>
          </cell>
          <cell r="P1516">
            <v>0</v>
          </cell>
        </row>
        <row r="1517">
          <cell r="A1517">
            <v>36526</v>
          </cell>
          <cell r="B1517">
            <v>38018</v>
          </cell>
          <cell r="C1517" t="str">
            <v>CPS II</v>
          </cell>
          <cell r="D1517">
            <v>6.8507461111111098E-2</v>
          </cell>
          <cell r="E1517">
            <v>9.8650743999999975</v>
          </cell>
          <cell r="F1517">
            <v>1</v>
          </cell>
          <cell r="G1517">
            <v>32.6</v>
          </cell>
          <cell r="H1517">
            <v>32.6</v>
          </cell>
          <cell r="I1517">
            <v>39.538000000000004</v>
          </cell>
          <cell r="J1517">
            <v>68.443886187200007</v>
          </cell>
          <cell r="K1517">
            <v>0</v>
          </cell>
          <cell r="L1517">
            <v>0</v>
          </cell>
          <cell r="M1517">
            <v>0</v>
          </cell>
          <cell r="N1517">
            <v>321.60142543999996</v>
          </cell>
          <cell r="O1517">
            <v>0</v>
          </cell>
          <cell r="P1517">
            <v>0</v>
          </cell>
        </row>
        <row r="1518">
          <cell r="A1518">
            <v>36526</v>
          </cell>
          <cell r="B1518">
            <v>38047</v>
          </cell>
          <cell r="C1518" t="str">
            <v>CPS II</v>
          </cell>
          <cell r="D1518">
            <v>4.7246914062499978E-2</v>
          </cell>
          <cell r="E1518">
            <v>6.0476049999999972</v>
          </cell>
          <cell r="F1518">
            <v>1</v>
          </cell>
          <cell r="G1518">
            <v>32.6</v>
          </cell>
          <cell r="H1518">
            <v>32.6</v>
          </cell>
          <cell r="I1518">
            <v>38.448</v>
          </cell>
          <cell r="J1518">
            <v>35.366394039999975</v>
          </cell>
          <cell r="K1518">
            <v>0</v>
          </cell>
          <cell r="L1518">
            <v>0</v>
          </cell>
          <cell r="M1518">
            <v>0</v>
          </cell>
          <cell r="N1518">
            <v>197.15192299999993</v>
          </cell>
          <cell r="O1518">
            <v>0</v>
          </cell>
          <cell r="P1518">
            <v>0</v>
          </cell>
        </row>
        <row r="1519">
          <cell r="A1519">
            <v>36526</v>
          </cell>
          <cell r="B1519">
            <v>38078</v>
          </cell>
          <cell r="C1519" t="str">
            <v>CPS II</v>
          </cell>
          <cell r="D1519">
            <v>4.7898475781250005E-2</v>
          </cell>
          <cell r="E1519">
            <v>6.1310049000000006</v>
          </cell>
          <cell r="F1519">
            <v>1</v>
          </cell>
          <cell r="G1519">
            <v>32.6</v>
          </cell>
          <cell r="H1519">
            <v>32.6</v>
          </cell>
          <cell r="I1519">
            <v>38.317760000000007</v>
          </cell>
          <cell r="J1519">
            <v>35.055614577024038</v>
          </cell>
          <cell r="K1519">
            <v>0</v>
          </cell>
          <cell r="L1519">
            <v>0</v>
          </cell>
          <cell r="M1519">
            <v>0</v>
          </cell>
          <cell r="N1519">
            <v>199.87075974000004</v>
          </cell>
          <cell r="O1519">
            <v>0</v>
          </cell>
          <cell r="P1519">
            <v>0</v>
          </cell>
        </row>
        <row r="1520">
          <cell r="A1520">
            <v>36526</v>
          </cell>
          <cell r="B1520">
            <v>38108</v>
          </cell>
          <cell r="C1520" t="str">
            <v>CPS II</v>
          </cell>
          <cell r="D1520">
            <v>4.4814328977272735E-2</v>
          </cell>
          <cell r="E1520">
            <v>7.8873219000000017</v>
          </cell>
          <cell r="F1520">
            <v>1</v>
          </cell>
          <cell r="G1520">
            <v>32.6</v>
          </cell>
          <cell r="H1520">
            <v>32.6</v>
          </cell>
          <cell r="I1520">
            <v>40.676760000000009</v>
          </cell>
          <cell r="J1520">
            <v>63.704006029044074</v>
          </cell>
          <cell r="K1520">
            <v>0</v>
          </cell>
          <cell r="L1520">
            <v>0</v>
          </cell>
          <cell r="M1520">
            <v>0</v>
          </cell>
          <cell r="N1520">
            <v>257.12669394000005</v>
          </cell>
          <cell r="O1520">
            <v>0</v>
          </cell>
          <cell r="P1520">
            <v>0</v>
          </cell>
        </row>
        <row r="1521">
          <cell r="A1521">
            <v>36526</v>
          </cell>
          <cell r="B1521">
            <v>38139</v>
          </cell>
          <cell r="C1521" t="str">
            <v>CPS II</v>
          </cell>
          <cell r="D1521">
            <v>5.5702466406250005E-2</v>
          </cell>
          <cell r="E1521">
            <v>7.1299157000000006</v>
          </cell>
          <cell r="F1521">
            <v>1</v>
          </cell>
          <cell r="G1521">
            <v>32.6</v>
          </cell>
          <cell r="H1521">
            <v>32.6</v>
          </cell>
          <cell r="I1521">
            <v>40.682519999999997</v>
          </cell>
          <cell r="J1521">
            <v>57.627686243563971</v>
          </cell>
          <cell r="K1521">
            <v>0</v>
          </cell>
          <cell r="L1521">
            <v>0</v>
          </cell>
          <cell r="M1521">
            <v>0</v>
          </cell>
          <cell r="N1521">
            <v>232.43525182000002</v>
          </cell>
          <cell r="O1521">
            <v>0</v>
          </cell>
          <cell r="P1521">
            <v>0</v>
          </cell>
        </row>
        <row r="1522">
          <cell r="A1522">
            <v>36526</v>
          </cell>
          <cell r="B1522">
            <v>38169</v>
          </cell>
          <cell r="C1522" t="str">
            <v>CPS II</v>
          </cell>
          <cell r="D1522">
            <v>0.18947776687500001</v>
          </cell>
          <cell r="E1522">
            <v>30.316442700000003</v>
          </cell>
          <cell r="F1522">
            <v>1</v>
          </cell>
          <cell r="G1522">
            <v>32.6</v>
          </cell>
          <cell r="H1522">
            <v>32.6</v>
          </cell>
          <cell r="I1522">
            <v>43.313279999999999</v>
          </cell>
          <cell r="J1522">
            <v>324.78853924905593</v>
          </cell>
          <cell r="K1522">
            <v>0</v>
          </cell>
          <cell r="L1522">
            <v>0</v>
          </cell>
          <cell r="M1522">
            <v>0</v>
          </cell>
          <cell r="N1522">
            <v>988.31603202000019</v>
          </cell>
          <cell r="O1522">
            <v>0</v>
          </cell>
          <cell r="P1522">
            <v>0</v>
          </cell>
        </row>
        <row r="1523">
          <cell r="A1523">
            <v>36526</v>
          </cell>
          <cell r="B1523">
            <v>38200</v>
          </cell>
          <cell r="C1523" t="str">
            <v>CPS II</v>
          </cell>
          <cell r="D1523">
            <v>1.8467320868055555</v>
          </cell>
          <cell r="E1523">
            <v>265.92942049999999</v>
          </cell>
          <cell r="F1523">
            <v>1</v>
          </cell>
          <cell r="G1523">
            <v>32.6</v>
          </cell>
          <cell r="H1523">
            <v>32.6</v>
          </cell>
          <cell r="I1523">
            <v>43.318720000000006</v>
          </cell>
          <cell r="J1523">
            <v>2850.4229981017611</v>
          </cell>
          <cell r="K1523">
            <v>0</v>
          </cell>
          <cell r="L1523">
            <v>0</v>
          </cell>
          <cell r="M1523">
            <v>0</v>
          </cell>
          <cell r="N1523">
            <v>8669.2991082999997</v>
          </cell>
          <cell r="O1523">
            <v>0</v>
          </cell>
          <cell r="P1523">
            <v>0</v>
          </cell>
        </row>
        <row r="1524">
          <cell r="A1524">
            <v>36526</v>
          </cell>
          <cell r="B1524">
            <v>38231</v>
          </cell>
          <cell r="C1524" t="str">
            <v>CPS II</v>
          </cell>
          <cell r="D1524">
            <v>2.0313321555555559</v>
          </cell>
          <cell r="E1524">
            <v>292.51183040000006</v>
          </cell>
          <cell r="F1524">
            <v>1</v>
          </cell>
          <cell r="G1524">
            <v>32.6</v>
          </cell>
          <cell r="H1524">
            <v>32.6</v>
          </cell>
          <cell r="I1524">
            <v>39.315519999999999</v>
          </cell>
          <cell r="J1524">
            <v>1964.3690472878079</v>
          </cell>
          <cell r="K1524">
            <v>0</v>
          </cell>
          <cell r="L1524">
            <v>0</v>
          </cell>
          <cell r="M1524">
            <v>0</v>
          </cell>
          <cell r="N1524">
            <v>9535.8856710400032</v>
          </cell>
          <cell r="O1524">
            <v>0</v>
          </cell>
          <cell r="P1524">
            <v>0</v>
          </cell>
        </row>
        <row r="1525">
          <cell r="A1525">
            <v>36526</v>
          </cell>
          <cell r="B1525">
            <v>38261</v>
          </cell>
          <cell r="C1525" t="str">
            <v>CPS II</v>
          </cell>
          <cell r="D1525">
            <v>0.78241093312499999</v>
          </cell>
          <cell r="E1525">
            <v>125.1857493</v>
          </cell>
          <cell r="F1525">
            <v>1</v>
          </cell>
          <cell r="G1525">
            <v>32.6</v>
          </cell>
          <cell r="H1525">
            <v>32.6</v>
          </cell>
          <cell r="I1525">
            <v>37.816159999999996</v>
          </cell>
          <cell r="J1525">
            <v>652.98889806868738</v>
          </cell>
          <cell r="K1525">
            <v>0</v>
          </cell>
          <cell r="L1525">
            <v>0</v>
          </cell>
          <cell r="M1525">
            <v>0</v>
          </cell>
          <cell r="N1525">
            <v>4081.0554271800002</v>
          </cell>
          <cell r="O1525">
            <v>0</v>
          </cell>
          <cell r="P1525">
            <v>0</v>
          </cell>
        </row>
        <row r="1526">
          <cell r="A1526">
            <v>36526</v>
          </cell>
          <cell r="B1526">
            <v>38292</v>
          </cell>
          <cell r="C1526" t="str">
            <v>CPS II</v>
          </cell>
          <cell r="D1526">
            <v>0.65594743333333294</v>
          </cell>
          <cell r="E1526">
            <v>94.456430399999945</v>
          </cell>
          <cell r="F1526">
            <v>1</v>
          </cell>
          <cell r="G1526">
            <v>32.6</v>
          </cell>
          <cell r="H1526">
            <v>32.6</v>
          </cell>
          <cell r="I1526">
            <v>37.864800000000002</v>
          </cell>
          <cell r="J1526">
            <v>497.29421476991979</v>
          </cell>
          <cell r="K1526">
            <v>0</v>
          </cell>
          <cell r="L1526">
            <v>0</v>
          </cell>
          <cell r="M1526">
            <v>0</v>
          </cell>
          <cell r="N1526">
            <v>3079.2796310399985</v>
          </cell>
          <cell r="O1526">
            <v>0</v>
          </cell>
          <cell r="P1526">
            <v>0</v>
          </cell>
        </row>
        <row r="1527">
          <cell r="A1527">
            <v>36526</v>
          </cell>
          <cell r="B1527">
            <v>38322</v>
          </cell>
          <cell r="C1527" t="str">
            <v>CPS II</v>
          </cell>
          <cell r="D1527">
            <v>1.0519136812500003</v>
          </cell>
          <cell r="E1527">
            <v>134.64495120000004</v>
          </cell>
          <cell r="F1527">
            <v>1</v>
          </cell>
          <cell r="G1527">
            <v>32.6</v>
          </cell>
          <cell r="H1527">
            <v>32.6</v>
          </cell>
          <cell r="I1527">
            <v>37.9176</v>
          </cell>
          <cell r="J1527">
            <v>715.98799250112006</v>
          </cell>
          <cell r="K1527">
            <v>0</v>
          </cell>
          <cell r="L1527">
            <v>0</v>
          </cell>
          <cell r="M1527">
            <v>0</v>
          </cell>
          <cell r="N1527">
            <v>4389.4254091200009</v>
          </cell>
          <cell r="O1527">
            <v>0</v>
          </cell>
          <cell r="P1527">
            <v>0</v>
          </cell>
        </row>
        <row r="1530">
          <cell r="A1530" t="str">
            <v>Trade Date</v>
          </cell>
          <cell r="B1530" t="str">
            <v>Month</v>
          </cell>
          <cell r="C1530" t="str">
            <v>Counterparty</v>
          </cell>
          <cell r="D1530" t="str">
            <v>Quantity</v>
          </cell>
          <cell r="E1530" t="str">
            <v>MWh</v>
          </cell>
          <cell r="F1530" t="str">
            <v>Multiple</v>
          </cell>
          <cell r="G1530" t="str">
            <v>Underlying</v>
          </cell>
          <cell r="H1530" t="str">
            <v>Contract Price</v>
          </cell>
          <cell r="I1530" t="str">
            <v>Market Price</v>
          </cell>
          <cell r="J1530" t="str">
            <v>MTM</v>
          </cell>
          <cell r="K1530" t="str">
            <v>NYMEX NG Exposure</v>
          </cell>
          <cell r="L1530" t="str">
            <v>GD HH NG Exposure</v>
          </cell>
          <cell r="M1530" t="str">
            <v>GD HSC NG Exposure</v>
          </cell>
          <cell r="N1530" t="str">
            <v>Settlement</v>
          </cell>
          <cell r="O1530" t="str">
            <v>Peak</v>
          </cell>
          <cell r="P1530" t="str">
            <v>Demand</v>
          </cell>
        </row>
        <row r="1531">
          <cell r="A1531">
            <v>36526</v>
          </cell>
          <cell r="B1531">
            <v>37895</v>
          </cell>
          <cell r="C1531" t="str">
            <v>CPS XI</v>
          </cell>
          <cell r="D1531">
            <v>10.319629588353418</v>
          </cell>
          <cell r="E1531">
            <v>2569.5877675000011</v>
          </cell>
          <cell r="F1531">
            <v>1</v>
          </cell>
          <cell r="G1531">
            <v>32.6</v>
          </cell>
          <cell r="H1531">
            <v>32.6</v>
          </cell>
          <cell r="I1531">
            <v>24.198852721451445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83768.561220500036</v>
          </cell>
          <cell r="O1531">
            <v>0</v>
          </cell>
          <cell r="P1531">
            <v>0</v>
          </cell>
        </row>
        <row r="1532">
          <cell r="A1532">
            <v>36526</v>
          </cell>
          <cell r="B1532">
            <v>37926</v>
          </cell>
          <cell r="C1532" t="str">
            <v>CPS XI</v>
          </cell>
          <cell r="D1532">
            <v>9.1569434666666663</v>
          </cell>
          <cell r="E1532">
            <v>2197.666432</v>
          </cell>
          <cell r="F1532">
            <v>1</v>
          </cell>
          <cell r="G1532">
            <v>32.6</v>
          </cell>
          <cell r="H1532">
            <v>32.6</v>
          </cell>
          <cell r="I1532">
            <v>24.199000000000002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71643.925683199996</v>
          </cell>
          <cell r="O1532">
            <v>0</v>
          </cell>
          <cell r="P1532">
            <v>0</v>
          </cell>
        </row>
        <row r="1533">
          <cell r="A1533">
            <v>36526</v>
          </cell>
          <cell r="B1533">
            <v>37956</v>
          </cell>
          <cell r="C1533" t="str">
            <v>CPS XI</v>
          </cell>
          <cell r="D1533">
            <v>9.2331501782258059</v>
          </cell>
          <cell r="E1533">
            <v>2289.8212441999999</v>
          </cell>
          <cell r="F1533">
            <v>1</v>
          </cell>
          <cell r="G1533">
            <v>32.6</v>
          </cell>
          <cell r="H1533">
            <v>32.6</v>
          </cell>
          <cell r="I1533">
            <v>24.4132</v>
          </cell>
          <cell r="J1533">
            <v>-18746.308562016562</v>
          </cell>
          <cell r="K1533">
            <v>0</v>
          </cell>
          <cell r="L1533">
            <v>0</v>
          </cell>
          <cell r="M1533">
            <v>0</v>
          </cell>
          <cell r="N1533">
            <v>74648.172560920008</v>
          </cell>
          <cell r="O1533">
            <v>0</v>
          </cell>
          <cell r="P1533">
            <v>0</v>
          </cell>
        </row>
        <row r="1534">
          <cell r="A1534">
            <v>36526</v>
          </cell>
          <cell r="B1534">
            <v>37987</v>
          </cell>
          <cell r="C1534" t="str">
            <v>CPS XI</v>
          </cell>
          <cell r="D1534">
            <v>8.4004540322580645</v>
          </cell>
          <cell r="E1534">
            <v>2083.3126000000002</v>
          </cell>
          <cell r="F1534">
            <v>1</v>
          </cell>
          <cell r="G1534">
            <v>32.6</v>
          </cell>
          <cell r="H1534">
            <v>32.6</v>
          </cell>
          <cell r="I1534">
            <v>27.6736</v>
          </cell>
          <cell r="J1534">
            <v>-10263.231192640003</v>
          </cell>
          <cell r="K1534">
            <v>0</v>
          </cell>
          <cell r="L1534">
            <v>0</v>
          </cell>
          <cell r="M1534">
            <v>0</v>
          </cell>
          <cell r="N1534">
            <v>67915.990760000015</v>
          </cell>
          <cell r="O1534">
            <v>0</v>
          </cell>
          <cell r="P1534">
            <v>0</v>
          </cell>
        </row>
        <row r="1535">
          <cell r="A1535">
            <v>36526</v>
          </cell>
          <cell r="B1535">
            <v>38018</v>
          </cell>
          <cell r="C1535" t="str">
            <v>CPS XI</v>
          </cell>
          <cell r="D1535">
            <v>8.1489986896551709</v>
          </cell>
          <cell r="E1535">
            <v>1890.5676959999996</v>
          </cell>
          <cell r="F1535">
            <v>1</v>
          </cell>
          <cell r="G1535">
            <v>32.6</v>
          </cell>
          <cell r="H1535">
            <v>32.6</v>
          </cell>
          <cell r="I1535">
            <v>27.683000000000007</v>
          </cell>
          <cell r="J1535">
            <v>-9295.9213612319872</v>
          </cell>
          <cell r="K1535">
            <v>0</v>
          </cell>
          <cell r="L1535">
            <v>0</v>
          </cell>
          <cell r="M1535">
            <v>0</v>
          </cell>
          <cell r="N1535">
            <v>61632.506889599987</v>
          </cell>
          <cell r="O1535">
            <v>0</v>
          </cell>
          <cell r="P1535">
            <v>0</v>
          </cell>
        </row>
        <row r="1536">
          <cell r="A1536">
            <v>36526</v>
          </cell>
          <cell r="B1536">
            <v>38047</v>
          </cell>
          <cell r="C1536" t="str">
            <v>CPS XI</v>
          </cell>
          <cell r="D1536">
            <v>8.1610005459677435</v>
          </cell>
          <cell r="E1536">
            <v>2023.9281354000004</v>
          </cell>
          <cell r="F1536">
            <v>1</v>
          </cell>
          <cell r="G1536">
            <v>32.6</v>
          </cell>
          <cell r="H1536">
            <v>32.6</v>
          </cell>
          <cell r="I1536">
            <v>26.867999999999995</v>
          </cell>
          <cell r="J1536">
            <v>-11601.156072112815</v>
          </cell>
          <cell r="K1536">
            <v>0</v>
          </cell>
          <cell r="L1536">
            <v>0</v>
          </cell>
          <cell r="M1536">
            <v>0</v>
          </cell>
          <cell r="N1536">
            <v>65980.057214040018</v>
          </cell>
          <cell r="O1536">
            <v>0</v>
          </cell>
          <cell r="P1536">
            <v>0</v>
          </cell>
        </row>
        <row r="1537">
          <cell r="A1537">
            <v>36526</v>
          </cell>
          <cell r="B1537">
            <v>38078</v>
          </cell>
          <cell r="C1537" t="str">
            <v>CPS XI</v>
          </cell>
          <cell r="D1537">
            <v>8.5185296343096262</v>
          </cell>
          <cell r="E1537">
            <v>2035.9285826000007</v>
          </cell>
          <cell r="F1537">
            <v>1</v>
          </cell>
          <cell r="G1537">
            <v>32.6</v>
          </cell>
          <cell r="H1537">
            <v>32.6</v>
          </cell>
          <cell r="I1537">
            <v>27.63316</v>
          </cell>
          <cell r="J1537">
            <v>-10112.13152120099</v>
          </cell>
          <cell r="K1537">
            <v>0</v>
          </cell>
          <cell r="L1537">
            <v>0</v>
          </cell>
          <cell r="M1537">
            <v>0</v>
          </cell>
          <cell r="N1537">
            <v>66371.271792760032</v>
          </cell>
          <cell r="O1537">
            <v>0</v>
          </cell>
          <cell r="P1537">
            <v>0</v>
          </cell>
        </row>
        <row r="1538">
          <cell r="A1538">
            <v>36526</v>
          </cell>
          <cell r="B1538">
            <v>38108</v>
          </cell>
          <cell r="C1538" t="str">
            <v>CPS XI</v>
          </cell>
          <cell r="D1538">
            <v>9.6622935451612921</v>
          </cell>
          <cell r="E1538">
            <v>2396.2487992000006</v>
          </cell>
          <cell r="F1538">
            <v>1</v>
          </cell>
          <cell r="G1538">
            <v>32.6</v>
          </cell>
          <cell r="H1538">
            <v>32.6</v>
          </cell>
          <cell r="I1538">
            <v>30.102160000000008</v>
          </cell>
          <cell r="J1538">
            <v>-5985.4461005937128</v>
          </cell>
          <cell r="K1538">
            <v>0</v>
          </cell>
          <cell r="L1538">
            <v>0</v>
          </cell>
          <cell r="M1538">
            <v>0</v>
          </cell>
          <cell r="N1538">
            <v>78117.710853920027</v>
          </cell>
          <cell r="O1538">
            <v>0</v>
          </cell>
          <cell r="P1538">
            <v>0</v>
          </cell>
        </row>
        <row r="1539">
          <cell r="A1539">
            <v>36526</v>
          </cell>
          <cell r="B1539">
            <v>38139</v>
          </cell>
          <cell r="C1539" t="str">
            <v>CPS XI</v>
          </cell>
          <cell r="D1539">
            <v>10.547835043333329</v>
          </cell>
          <cell r="E1539">
            <v>2531.4804103999991</v>
          </cell>
          <cell r="F1539">
            <v>1</v>
          </cell>
          <cell r="G1539">
            <v>32.6</v>
          </cell>
          <cell r="H1539">
            <v>32.6</v>
          </cell>
          <cell r="I1539">
            <v>30.068320000000003</v>
          </cell>
          <cell r="J1539">
            <v>-6408.8983254014647</v>
          </cell>
          <cell r="K1539">
            <v>0</v>
          </cell>
          <cell r="L1539">
            <v>0</v>
          </cell>
          <cell r="M1539">
            <v>0</v>
          </cell>
          <cell r="N1539">
            <v>82526.261379039977</v>
          </cell>
          <cell r="O1539">
            <v>0</v>
          </cell>
          <cell r="P1539">
            <v>0</v>
          </cell>
        </row>
        <row r="1540">
          <cell r="A1540">
            <v>36526</v>
          </cell>
          <cell r="B1540">
            <v>38169</v>
          </cell>
          <cell r="C1540" t="str">
            <v>CPS XI</v>
          </cell>
          <cell r="D1540">
            <v>10.815942398387083</v>
          </cell>
          <cell r="E1540">
            <v>2682.3537147999964</v>
          </cell>
          <cell r="F1540">
            <v>1</v>
          </cell>
          <cell r="G1540">
            <v>32.6</v>
          </cell>
          <cell r="H1540">
            <v>32.6</v>
          </cell>
          <cell r="I1540">
            <v>32.659479999999995</v>
          </cell>
          <cell r="J1540">
            <v>159.54639895628645</v>
          </cell>
          <cell r="K1540">
            <v>0</v>
          </cell>
          <cell r="L1540">
            <v>0</v>
          </cell>
          <cell r="M1540">
            <v>0</v>
          </cell>
          <cell r="N1540">
            <v>87444.731102479884</v>
          </cell>
          <cell r="O1540">
            <v>0</v>
          </cell>
          <cell r="P1540">
            <v>0</v>
          </cell>
        </row>
        <row r="1541">
          <cell r="A1541">
            <v>36526</v>
          </cell>
          <cell r="B1541">
            <v>38200</v>
          </cell>
          <cell r="C1541" t="str">
            <v>CPS XI</v>
          </cell>
          <cell r="D1541">
            <v>10.95354841935483</v>
          </cell>
          <cell r="E1541">
            <v>2716.4800079999977</v>
          </cell>
          <cell r="F1541">
            <v>1</v>
          </cell>
          <cell r="G1541">
            <v>32.6</v>
          </cell>
          <cell r="H1541">
            <v>32.6</v>
          </cell>
          <cell r="I1541">
            <v>32.627519999999997</v>
          </cell>
          <cell r="J1541">
            <v>74.757529820147838</v>
          </cell>
          <cell r="K1541">
            <v>0</v>
          </cell>
          <cell r="L1541">
            <v>0</v>
          </cell>
          <cell r="M1541">
            <v>0</v>
          </cell>
          <cell r="N1541">
            <v>88557.248260799926</v>
          </cell>
          <cell r="O1541">
            <v>0</v>
          </cell>
          <cell r="P1541">
            <v>0</v>
          </cell>
        </row>
        <row r="1542">
          <cell r="A1542">
            <v>36526</v>
          </cell>
          <cell r="B1542">
            <v>38231</v>
          </cell>
          <cell r="C1542" t="str">
            <v>CPS XI</v>
          </cell>
          <cell r="D1542">
            <v>11.318325037500001</v>
          </cell>
          <cell r="E1542">
            <v>2716.3980090000005</v>
          </cell>
          <cell r="F1542">
            <v>1</v>
          </cell>
          <cell r="G1542">
            <v>32.6</v>
          </cell>
          <cell r="H1542">
            <v>32.6</v>
          </cell>
          <cell r="I1542">
            <v>28.646319999999999</v>
          </cell>
          <cell r="J1542">
            <v>-10739.768480223127</v>
          </cell>
          <cell r="K1542">
            <v>0</v>
          </cell>
          <cell r="L1542">
            <v>0</v>
          </cell>
          <cell r="M1542">
            <v>0</v>
          </cell>
          <cell r="N1542">
            <v>88554.575093400024</v>
          </cell>
          <cell r="O1542">
            <v>0</v>
          </cell>
          <cell r="P1542">
            <v>0</v>
          </cell>
        </row>
        <row r="1543">
          <cell r="A1543">
            <v>36526</v>
          </cell>
          <cell r="B1543">
            <v>38261</v>
          </cell>
          <cell r="C1543" t="str">
            <v>CPS XI</v>
          </cell>
          <cell r="D1543">
            <v>10.349071164658636</v>
          </cell>
          <cell r="E1543">
            <v>2576.9187200000001</v>
          </cell>
          <cell r="F1543">
            <v>1</v>
          </cell>
          <cell r="G1543">
            <v>32.6</v>
          </cell>
          <cell r="H1543">
            <v>32.6</v>
          </cell>
          <cell r="I1543">
            <v>27.14256</v>
          </cell>
          <cell r="J1543">
            <v>-14063.379299276805</v>
          </cell>
          <cell r="K1543">
            <v>0</v>
          </cell>
          <cell r="L1543">
            <v>0</v>
          </cell>
          <cell r="M1543">
            <v>0</v>
          </cell>
          <cell r="N1543">
            <v>84007.550272000008</v>
          </cell>
          <cell r="O1543">
            <v>0</v>
          </cell>
          <cell r="P1543">
            <v>0</v>
          </cell>
        </row>
        <row r="1544">
          <cell r="A1544">
            <v>36526</v>
          </cell>
          <cell r="B1544">
            <v>38292</v>
          </cell>
          <cell r="C1544" t="str">
            <v>CPS XI</v>
          </cell>
          <cell r="D1544">
            <v>9.1560226333333254</v>
          </cell>
          <cell r="E1544">
            <v>2197.4454319999982</v>
          </cell>
          <cell r="F1544">
            <v>1</v>
          </cell>
          <cell r="G1544">
            <v>32.6</v>
          </cell>
          <cell r="H1544">
            <v>32.6</v>
          </cell>
          <cell r="I1544">
            <v>26.8568</v>
          </cell>
          <cell r="J1544">
            <v>-12620.368605062393</v>
          </cell>
          <cell r="K1544">
            <v>0</v>
          </cell>
          <cell r="L1544">
            <v>0</v>
          </cell>
          <cell r="M1544">
            <v>0</v>
          </cell>
          <cell r="N1544">
            <v>71636.72108319994</v>
          </cell>
          <cell r="O1544">
            <v>0</v>
          </cell>
          <cell r="P1544">
            <v>0</v>
          </cell>
        </row>
        <row r="1545">
          <cell r="A1545">
            <v>36526</v>
          </cell>
          <cell r="B1545">
            <v>38322</v>
          </cell>
          <cell r="C1545" t="str">
            <v>CPS XI</v>
          </cell>
          <cell r="D1545">
            <v>9.2187903274193559</v>
          </cell>
          <cell r="E1545">
            <v>2286.2600012000003</v>
          </cell>
          <cell r="F1545">
            <v>1</v>
          </cell>
          <cell r="G1545">
            <v>32.6</v>
          </cell>
          <cell r="H1545">
            <v>32.6</v>
          </cell>
          <cell r="I1545">
            <v>26.546600000000002</v>
          </cell>
          <cell r="J1545">
            <v>-13839.646291264082</v>
          </cell>
          <cell r="K1545">
            <v>0</v>
          </cell>
          <cell r="L1545">
            <v>0</v>
          </cell>
          <cell r="M1545">
            <v>0</v>
          </cell>
          <cell r="N1545">
            <v>74532.076039120017</v>
          </cell>
          <cell r="O1545">
            <v>0</v>
          </cell>
          <cell r="P1545">
            <v>0</v>
          </cell>
        </row>
        <row r="1546">
          <cell r="A1546" t="str">
            <v>Varies</v>
          </cell>
          <cell r="B1546">
            <v>37926</v>
          </cell>
          <cell r="C1546" t="str">
            <v>CPS AGCOMP</v>
          </cell>
          <cell r="D1546">
            <v>0.24763616304347824</v>
          </cell>
          <cell r="E1546">
            <v>59.432679130434778</v>
          </cell>
          <cell r="F1546">
            <v>1</v>
          </cell>
          <cell r="G1546">
            <v>40.358866409989119</v>
          </cell>
          <cell r="H1546">
            <v>40.358866409989119</v>
          </cell>
          <cell r="I1546">
            <v>24.199000000000002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2398.6355574129657</v>
          </cell>
          <cell r="O1546">
            <v>0</v>
          </cell>
          <cell r="P1546">
            <v>0</v>
          </cell>
        </row>
        <row r="1547">
          <cell r="A1547" t="str">
            <v>Varies</v>
          </cell>
          <cell r="B1547">
            <v>37956</v>
          </cell>
          <cell r="C1547" t="str">
            <v>CPS AGCOMP</v>
          </cell>
          <cell r="D1547">
            <v>0.33244417338709698</v>
          </cell>
          <cell r="E1547">
            <v>82.446155000000047</v>
          </cell>
          <cell r="F1547">
            <v>1</v>
          </cell>
          <cell r="G1547">
            <v>41.06255740275202</v>
          </cell>
          <cell r="H1547">
            <v>41.06255740275202</v>
          </cell>
          <cell r="I1547">
            <v>24.4132</v>
          </cell>
          <cell r="J1547">
            <v>-1372.6755010776913</v>
          </cell>
          <cell r="K1547">
            <v>0</v>
          </cell>
          <cell r="L1547">
            <v>0</v>
          </cell>
          <cell r="M1547">
            <v>0</v>
          </cell>
          <cell r="N1547">
            <v>3385.4499723236922</v>
          </cell>
          <cell r="O1547">
            <v>0</v>
          </cell>
          <cell r="P1547">
            <v>0</v>
          </cell>
        </row>
        <row r="1548">
          <cell r="A1548" t="str">
            <v>Varies</v>
          </cell>
          <cell r="B1548">
            <v>37987</v>
          </cell>
          <cell r="C1548" t="str">
            <v>CPS AGCOMP</v>
          </cell>
          <cell r="D1548">
            <v>49.030605467741964</v>
          </cell>
          <cell r="E1548">
            <v>12159.590156000007</v>
          </cell>
          <cell r="F1548">
            <v>1</v>
          </cell>
          <cell r="G1548">
            <v>38.484752127104876</v>
          </cell>
          <cell r="H1548">
            <v>38.484752127104876</v>
          </cell>
          <cell r="I1548">
            <v>27.6736</v>
          </cell>
          <cell r="J1548">
            <v>-131459.17897976298</v>
          </cell>
          <cell r="K1548">
            <v>0</v>
          </cell>
          <cell r="L1548">
            <v>0</v>
          </cell>
          <cell r="M1548">
            <v>0</v>
          </cell>
          <cell r="N1548">
            <v>467958.81312084477</v>
          </cell>
          <cell r="O1548">
            <v>0</v>
          </cell>
          <cell r="P1548">
            <v>0</v>
          </cell>
        </row>
        <row r="1549">
          <cell r="A1549" t="str">
            <v>Varies</v>
          </cell>
          <cell r="B1549">
            <v>38018</v>
          </cell>
          <cell r="C1549" t="str">
            <v>CPS AGCOMP</v>
          </cell>
          <cell r="D1549">
            <v>48.577904525862095</v>
          </cell>
          <cell r="E1549">
            <v>11270.073850000006</v>
          </cell>
          <cell r="F1549">
            <v>1</v>
          </cell>
          <cell r="G1549">
            <v>38.475589355469204</v>
          </cell>
          <cell r="H1549">
            <v>38.475589355469204</v>
          </cell>
          <cell r="I1549">
            <v>27.683000000000007</v>
          </cell>
          <cell r="J1549">
            <v>-121633.27906886181</v>
          </cell>
          <cell r="K1549">
            <v>0</v>
          </cell>
          <cell r="L1549">
            <v>0</v>
          </cell>
          <cell r="M1549">
            <v>0</v>
          </cell>
          <cell r="N1549">
            <v>433622.73345841205</v>
          </cell>
          <cell r="O1549">
            <v>0</v>
          </cell>
          <cell r="P1549">
            <v>0</v>
          </cell>
        </row>
        <row r="1550">
          <cell r="A1550" t="str">
            <v>Varies</v>
          </cell>
          <cell r="B1550">
            <v>38047</v>
          </cell>
          <cell r="C1550" t="str">
            <v>CPS AGCOMP</v>
          </cell>
          <cell r="D1550">
            <v>49.764515685483886</v>
          </cell>
          <cell r="E1550">
            <v>12341.599890000003</v>
          </cell>
          <cell r="F1550">
            <v>1</v>
          </cell>
          <cell r="G1550">
            <v>38.47035162446798</v>
          </cell>
          <cell r="H1550">
            <v>38.47035162446798</v>
          </cell>
          <cell r="I1550">
            <v>26.867999999999995</v>
          </cell>
          <cell r="J1550">
            <v>-143191.58153227545</v>
          </cell>
          <cell r="K1550">
            <v>0</v>
          </cell>
          <cell r="L1550">
            <v>0</v>
          </cell>
          <cell r="M1550">
            <v>0</v>
          </cell>
          <cell r="N1550">
            <v>474785.68737679545</v>
          </cell>
          <cell r="O1550">
            <v>0</v>
          </cell>
          <cell r="P1550">
            <v>0</v>
          </cell>
        </row>
        <row r="1551">
          <cell r="A1551" t="str">
            <v>Varies</v>
          </cell>
          <cell r="B1551">
            <v>38078</v>
          </cell>
          <cell r="C1551" t="str">
            <v>CPS AGCOMP</v>
          </cell>
          <cell r="D1551">
            <v>53.224883200836786</v>
          </cell>
          <cell r="E1551">
            <v>12720.747084999992</v>
          </cell>
          <cell r="F1551">
            <v>1</v>
          </cell>
          <cell r="G1551">
            <v>38.471212580814651</v>
          </cell>
          <cell r="H1551">
            <v>38.471212580814651</v>
          </cell>
          <cell r="I1551">
            <v>27.63316</v>
          </cell>
          <cell r="J1551">
            <v>-137868.12577447461</v>
          </cell>
          <cell r="K1551">
            <v>0</v>
          </cell>
          <cell r="L1551">
            <v>0</v>
          </cell>
          <cell r="M1551">
            <v>0</v>
          </cell>
          <cell r="N1551">
            <v>489382.56529381301</v>
          </cell>
          <cell r="O1551">
            <v>0</v>
          </cell>
          <cell r="P1551">
            <v>0</v>
          </cell>
        </row>
        <row r="1552">
          <cell r="A1552" t="str">
            <v>Varies</v>
          </cell>
          <cell r="B1552">
            <v>38108</v>
          </cell>
          <cell r="C1552" t="str">
            <v>CPS AGCOMP</v>
          </cell>
          <cell r="D1552">
            <v>55.749245112903203</v>
          </cell>
          <cell r="E1552">
            <v>13825.812787999994</v>
          </cell>
          <cell r="F1552">
            <v>1</v>
          </cell>
          <cell r="G1552">
            <v>38.485505271776276</v>
          </cell>
          <cell r="H1552">
            <v>38.485505271776276</v>
          </cell>
          <cell r="I1552">
            <v>30.102160000000008</v>
          </cell>
          <cell r="J1552">
            <v>-115906.56226474361</v>
          </cell>
          <cell r="K1552">
            <v>0</v>
          </cell>
          <cell r="L1552">
            <v>0</v>
          </cell>
          <cell r="M1552">
            <v>0</v>
          </cell>
          <cell r="N1552">
            <v>532093.39093916561</v>
          </cell>
          <cell r="O1552">
            <v>0</v>
          </cell>
          <cell r="P1552">
            <v>0</v>
          </cell>
        </row>
        <row r="1553">
          <cell r="A1553" t="str">
            <v>Varies</v>
          </cell>
          <cell r="B1553">
            <v>38139</v>
          </cell>
          <cell r="C1553" t="str">
            <v>CPS AGCOMP</v>
          </cell>
          <cell r="D1553">
            <v>59.260340900000017</v>
          </cell>
          <cell r="E1553">
            <v>14222.481816000003</v>
          </cell>
          <cell r="F1553">
            <v>1</v>
          </cell>
          <cell r="G1553">
            <v>38.517396704440756</v>
          </cell>
          <cell r="H1553">
            <v>38.517396704440756</v>
          </cell>
          <cell r="I1553">
            <v>30.068320000000003</v>
          </cell>
          <cell r="J1553">
            <v>-120166.83979089784</v>
          </cell>
          <cell r="K1553">
            <v>0</v>
          </cell>
          <cell r="L1553">
            <v>0</v>
          </cell>
          <cell r="M1553">
            <v>0</v>
          </cell>
          <cell r="N1553">
            <v>547812.97422856709</v>
          </cell>
          <cell r="O1553">
            <v>0</v>
          </cell>
          <cell r="P1553">
            <v>0</v>
          </cell>
        </row>
        <row r="1554">
          <cell r="A1554" t="str">
            <v>Varies</v>
          </cell>
          <cell r="B1554">
            <v>38169</v>
          </cell>
          <cell r="C1554" t="str">
            <v>CPS AGCOMP</v>
          </cell>
          <cell r="D1554">
            <v>60.918586379032249</v>
          </cell>
          <cell r="E1554">
            <v>15107.809421999998</v>
          </cell>
          <cell r="F1554">
            <v>1</v>
          </cell>
          <cell r="G1554">
            <v>38.521275431242188</v>
          </cell>
          <cell r="H1554">
            <v>38.521275431242188</v>
          </cell>
          <cell r="I1554">
            <v>32.659479999999995</v>
          </cell>
          <cell r="J1554">
            <v>-88558.888245957351</v>
          </cell>
          <cell r="K1554">
            <v>0</v>
          </cell>
          <cell r="L1554">
            <v>0</v>
          </cell>
          <cell r="M1554">
            <v>0</v>
          </cell>
          <cell r="N1554">
            <v>581972.08790757775</v>
          </cell>
          <cell r="O1554">
            <v>0</v>
          </cell>
          <cell r="P1554">
            <v>0</v>
          </cell>
        </row>
        <row r="1555">
          <cell r="A1555" t="str">
            <v>Varies</v>
          </cell>
          <cell r="B1555">
            <v>38200</v>
          </cell>
          <cell r="C1555" t="str">
            <v>CPS AGCOMP</v>
          </cell>
          <cell r="D1555">
            <v>61.116756661290324</v>
          </cell>
          <cell r="E1555">
            <v>15156.955652000001</v>
          </cell>
          <cell r="F1555">
            <v>1</v>
          </cell>
          <cell r="G1555">
            <v>38.51058369554876</v>
          </cell>
          <cell r="H1555">
            <v>38.51058369554876</v>
          </cell>
          <cell r="I1555">
            <v>32.627519999999997</v>
          </cell>
          <cell r="J1555">
            <v>-89169.335531323843</v>
          </cell>
          <cell r="K1555">
            <v>0</v>
          </cell>
          <cell r="L1555">
            <v>0</v>
          </cell>
          <cell r="M1555">
            <v>0</v>
          </cell>
          <cell r="N1555">
            <v>583703.20920606691</v>
          </cell>
          <cell r="O1555">
            <v>0</v>
          </cell>
          <cell r="P1555">
            <v>0</v>
          </cell>
        </row>
        <row r="1556">
          <cell r="A1556" t="str">
            <v>Varies</v>
          </cell>
          <cell r="B1556">
            <v>38231</v>
          </cell>
          <cell r="C1556" t="str">
            <v>CPS AGCOMP</v>
          </cell>
          <cell r="D1556">
            <v>58.904251904166678</v>
          </cell>
          <cell r="E1556">
            <v>14137.020457000002</v>
          </cell>
          <cell r="F1556">
            <v>1</v>
          </cell>
          <cell r="G1556">
            <v>38.487888693596254</v>
          </cell>
          <cell r="H1556">
            <v>38.487888693596254</v>
          </cell>
          <cell r="I1556">
            <v>28.646319999999999</v>
          </cell>
          <cell r="J1556">
            <v>-139130.45795034105</v>
          </cell>
          <cell r="K1556">
            <v>0</v>
          </cell>
          <cell r="L1556">
            <v>0</v>
          </cell>
          <cell r="M1556">
            <v>0</v>
          </cell>
          <cell r="N1556">
            <v>544104.06980810931</v>
          </cell>
          <cell r="O1556">
            <v>0</v>
          </cell>
          <cell r="P1556">
            <v>0</v>
          </cell>
        </row>
        <row r="1557">
          <cell r="A1557" t="str">
            <v>Varies</v>
          </cell>
          <cell r="B1557">
            <v>38261</v>
          </cell>
          <cell r="C1557" t="str">
            <v>CPS AGCOMP</v>
          </cell>
          <cell r="D1557">
            <v>55.246855453815257</v>
          </cell>
          <cell r="E1557">
            <v>13756.467008</v>
          </cell>
          <cell r="F1557">
            <v>1</v>
          </cell>
          <cell r="G1557">
            <v>38.461859463737341</v>
          </cell>
          <cell r="H1557">
            <v>38.461859463737341</v>
          </cell>
          <cell r="I1557">
            <v>27.14256</v>
          </cell>
          <cell r="J1557">
            <v>-155713.56962657481</v>
          </cell>
          <cell r="K1557">
            <v>0</v>
          </cell>
          <cell r="L1557">
            <v>0</v>
          </cell>
          <cell r="M1557">
            <v>0</v>
          </cell>
          <cell r="N1557">
            <v>529099.30077923532</v>
          </cell>
          <cell r="O1557">
            <v>0</v>
          </cell>
          <cell r="P1557">
            <v>0</v>
          </cell>
        </row>
        <row r="1558">
          <cell r="A1558" t="str">
            <v>Varies</v>
          </cell>
          <cell r="B1558">
            <v>38292</v>
          </cell>
          <cell r="C1558" t="str">
            <v>CPS AGCOMP</v>
          </cell>
          <cell r="D1558">
            <v>49.967933385119061</v>
          </cell>
          <cell r="E1558">
            <v>11992.304012428574</v>
          </cell>
          <cell r="F1558">
            <v>1</v>
          </cell>
          <cell r="G1558">
            <v>38.363237146097426</v>
          </cell>
          <cell r="H1558">
            <v>38.363237146097426</v>
          </cell>
          <cell r="I1558">
            <v>26.8568</v>
          </cell>
          <cell r="J1558">
            <v>-137988.69235590135</v>
          </cell>
          <cell r="K1558">
            <v>0</v>
          </cell>
          <cell r="L1558">
            <v>0</v>
          </cell>
          <cell r="M1558">
            <v>0</v>
          </cell>
          <cell r="N1558">
            <v>460063.60275689309</v>
          </cell>
          <cell r="O1558">
            <v>0</v>
          </cell>
          <cell r="P1558">
            <v>0</v>
          </cell>
        </row>
        <row r="1559">
          <cell r="A1559" t="str">
            <v>Varies</v>
          </cell>
          <cell r="B1559">
            <v>38322</v>
          </cell>
          <cell r="C1559" t="str">
            <v>CPS AGCOMP</v>
          </cell>
          <cell r="D1559">
            <v>49.051564028225833</v>
          </cell>
          <cell r="E1559">
            <v>12164.787879000007</v>
          </cell>
          <cell r="F1559">
            <v>1</v>
          </cell>
          <cell r="G1559">
            <v>38.302517003490358</v>
          </cell>
          <cell r="H1559">
            <v>38.302517003490358</v>
          </cell>
          <cell r="I1559">
            <v>26.546600000000002</v>
          </cell>
          <cell r="J1559">
            <v>-143008.23667058957</v>
          </cell>
          <cell r="K1559">
            <v>0</v>
          </cell>
          <cell r="L1559">
            <v>0</v>
          </cell>
          <cell r="M1559">
            <v>0</v>
          </cell>
          <cell r="N1559">
            <v>465941.99457925116</v>
          </cell>
          <cell r="O1559">
            <v>0</v>
          </cell>
          <cell r="P1559">
            <v>0</v>
          </cell>
        </row>
        <row r="1560">
          <cell r="A1560" t="str">
            <v>Varies</v>
          </cell>
          <cell r="B1560">
            <v>38353</v>
          </cell>
          <cell r="C1560" t="str">
            <v>CPS AGCOMP</v>
          </cell>
          <cell r="D1560">
            <v>7.0804653225806494E-2</v>
          </cell>
          <cell r="E1560">
            <v>17.559554000000009</v>
          </cell>
          <cell r="F1560">
            <v>1</v>
          </cell>
          <cell r="G1560">
            <v>42.491014419849861</v>
          </cell>
          <cell r="H1560">
            <v>42.491014419849861</v>
          </cell>
          <cell r="I1560">
            <v>27.724149999999998</v>
          </cell>
          <cell r="J1560">
            <v>-259.29955319103249</v>
          </cell>
          <cell r="K1560">
            <v>0</v>
          </cell>
          <cell r="L1560">
            <v>0</v>
          </cell>
          <cell r="M1560">
            <v>0</v>
          </cell>
          <cell r="N1560">
            <v>746.12326222013269</v>
          </cell>
          <cell r="O1560">
            <v>0</v>
          </cell>
          <cell r="P1560">
            <v>0</v>
          </cell>
        </row>
        <row r="1561">
          <cell r="A1561" t="str">
            <v>Varies</v>
          </cell>
          <cell r="B1561">
            <v>38384</v>
          </cell>
          <cell r="C1561" t="str">
            <v>CPS AGCOMP</v>
          </cell>
          <cell r="D1561">
            <v>7.1365258928571387E-2</v>
          </cell>
          <cell r="E1561">
            <v>15.985817999999991</v>
          </cell>
          <cell r="F1561">
            <v>1</v>
          </cell>
          <cell r="G1561">
            <v>42.473435401418186</v>
          </cell>
          <cell r="H1561">
            <v>42.473435401418186</v>
          </cell>
          <cell r="I1561">
            <v>27.532772511848343</v>
          </cell>
          <cell r="J1561">
            <v>-238.83871775201749</v>
          </cell>
          <cell r="K1561">
            <v>0</v>
          </cell>
          <cell r="L1561">
            <v>0</v>
          </cell>
          <cell r="M1561">
            <v>0</v>
          </cell>
          <cell r="N1561">
            <v>678.97260816182768</v>
          </cell>
          <cell r="O1561">
            <v>0</v>
          </cell>
          <cell r="P1561">
            <v>0</v>
          </cell>
        </row>
        <row r="1562">
          <cell r="A1562" t="str">
            <v>Varies</v>
          </cell>
          <cell r="B1562">
            <v>38412</v>
          </cell>
          <cell r="C1562" t="str">
            <v>CPS AGCOMP</v>
          </cell>
          <cell r="D1562">
            <v>8.5561044354838717E-2</v>
          </cell>
          <cell r="E1562">
            <v>21.219139000000002</v>
          </cell>
          <cell r="F1562">
            <v>1</v>
          </cell>
          <cell r="G1562">
            <v>42.461172712563915</v>
          </cell>
          <cell r="H1562">
            <v>42.461172712563915</v>
          </cell>
          <cell r="I1562">
            <v>26.624007766990292</v>
          </cell>
          <cell r="J1562">
            <v>-336.05100434605419</v>
          </cell>
          <cell r="K1562">
            <v>0</v>
          </cell>
          <cell r="L1562">
            <v>0</v>
          </cell>
          <cell r="M1562">
            <v>0</v>
          </cell>
          <cell r="N1562">
            <v>900.98952589090084</v>
          </cell>
          <cell r="O1562">
            <v>0</v>
          </cell>
          <cell r="P1562">
            <v>0</v>
          </cell>
        </row>
        <row r="1563">
          <cell r="A1563" t="str">
            <v>Varies</v>
          </cell>
          <cell r="B1563">
            <v>38443</v>
          </cell>
          <cell r="C1563" t="str">
            <v>CPS AGCOMP</v>
          </cell>
          <cell r="D1563">
            <v>9.6963866108786628E-2</v>
          </cell>
          <cell r="E1563">
            <v>23.174364000000004</v>
          </cell>
          <cell r="F1563">
            <v>1</v>
          </cell>
          <cell r="G1563">
            <v>42.438813691691223</v>
          </cell>
          <cell r="H1563">
            <v>42.438813691691223</v>
          </cell>
          <cell r="I1563">
            <v>27.466983301707785</v>
          </cell>
          <cell r="J1563">
            <v>-346.96264720373819</v>
          </cell>
          <cell r="K1563">
            <v>0</v>
          </cell>
          <cell r="L1563">
            <v>0</v>
          </cell>
          <cell r="M1563">
            <v>0</v>
          </cell>
          <cell r="N1563">
            <v>983.49251621943631</v>
          </cell>
          <cell r="O1563">
            <v>0</v>
          </cell>
          <cell r="P1563">
            <v>0</v>
          </cell>
        </row>
        <row r="1564">
          <cell r="A1564" t="str">
            <v>Varies</v>
          </cell>
          <cell r="B1564">
            <v>38473</v>
          </cell>
          <cell r="C1564" t="str">
            <v>CPS AGCOMP</v>
          </cell>
          <cell r="D1564">
            <v>0.11491609274193551</v>
          </cell>
          <cell r="E1564">
            <v>28.499191000000007</v>
          </cell>
          <cell r="F1564">
            <v>1</v>
          </cell>
          <cell r="G1564">
            <v>42.435747819854555</v>
          </cell>
          <cell r="H1564">
            <v>42.435747819854555</v>
          </cell>
          <cell r="I1564">
            <v>29.229192282347757</v>
          </cell>
          <cell r="J1564">
            <v>-376.37614871551398</v>
          </cell>
          <cell r="K1564">
            <v>0</v>
          </cell>
          <cell r="L1564">
            <v>0</v>
          </cell>
          <cell r="M1564">
            <v>0</v>
          </cell>
          <cell r="N1564">
            <v>1209.3844823458689</v>
          </cell>
          <cell r="O1564">
            <v>0</v>
          </cell>
          <cell r="P1564">
            <v>0</v>
          </cell>
        </row>
        <row r="1565">
          <cell r="A1565" t="str">
            <v>Varies</v>
          </cell>
          <cell r="B1565">
            <v>38504</v>
          </cell>
          <cell r="C1565" t="str">
            <v>CPS AGCOMP</v>
          </cell>
          <cell r="D1565">
            <v>7.451052500000005E-2</v>
          </cell>
          <cell r="E1565">
            <v>17.882526000000013</v>
          </cell>
          <cell r="F1565">
            <v>1</v>
          </cell>
          <cell r="G1565">
            <v>43.197612963312586</v>
          </cell>
          <cell r="H1565">
            <v>43.197612963312586</v>
          </cell>
          <cell r="I1565">
            <v>30.484504660272872</v>
          </cell>
          <cell r="J1565">
            <v>-227.34248976992373</v>
          </cell>
          <cell r="K1565">
            <v>0</v>
          </cell>
          <cell r="L1565">
            <v>0</v>
          </cell>
          <cell r="M1565">
            <v>0</v>
          </cell>
          <cell r="N1565">
            <v>772.48243695437498</v>
          </cell>
          <cell r="O1565">
            <v>0</v>
          </cell>
          <cell r="P1565">
            <v>0</v>
          </cell>
        </row>
        <row r="1566">
          <cell r="A1566" t="str">
            <v>Varies</v>
          </cell>
          <cell r="B1566">
            <v>38534</v>
          </cell>
          <cell r="C1566" t="str">
            <v>CPS AGCOMP</v>
          </cell>
          <cell r="D1566">
            <v>7.593444354838709E-2</v>
          </cell>
          <cell r="E1566">
            <v>18.831741999999998</v>
          </cell>
          <cell r="F1566">
            <v>1</v>
          </cell>
          <cell r="G1566">
            <v>43.192498383686235</v>
          </cell>
          <cell r="H1566">
            <v>43.192498383686235</v>
          </cell>
          <cell r="I1566">
            <v>31.305862304927047</v>
          </cell>
          <cell r="J1566">
            <v>-223.8460638830847</v>
          </cell>
          <cell r="K1566">
            <v>0</v>
          </cell>
          <cell r="L1566">
            <v>0</v>
          </cell>
          <cell r="M1566">
            <v>0</v>
          </cell>
          <cell r="N1566">
            <v>813.38998589699611</v>
          </cell>
          <cell r="O1566">
            <v>0</v>
          </cell>
          <cell r="P1566">
            <v>0</v>
          </cell>
        </row>
        <row r="1567">
          <cell r="A1567" t="str">
            <v>Varies</v>
          </cell>
          <cell r="B1567">
            <v>38565</v>
          </cell>
          <cell r="C1567" t="str">
            <v>CPS AGCOMP</v>
          </cell>
          <cell r="D1567">
            <v>7.5483362903225826E-2</v>
          </cell>
          <cell r="E1567">
            <v>18.719874000000004</v>
          </cell>
          <cell r="F1567">
            <v>1</v>
          </cell>
          <cell r="G1567">
            <v>43.186863662605653</v>
          </cell>
          <cell r="H1567">
            <v>43.186863662605653</v>
          </cell>
          <cell r="I1567">
            <v>31.280070796460173</v>
          </cell>
          <cell r="J1567">
            <v>-222.8936621983423</v>
          </cell>
          <cell r="K1567">
            <v>0</v>
          </cell>
          <cell r="L1567">
            <v>0</v>
          </cell>
          <cell r="M1567">
            <v>0</v>
          </cell>
          <cell r="N1567">
            <v>808.45264621915646</v>
          </cell>
          <cell r="O1567">
            <v>0</v>
          </cell>
          <cell r="P1567">
            <v>0</v>
          </cell>
        </row>
        <row r="1568">
          <cell r="A1568" t="str">
            <v>Varies</v>
          </cell>
          <cell r="B1568">
            <v>38596</v>
          </cell>
          <cell r="C1568" t="str">
            <v>CPS AGCOMP</v>
          </cell>
          <cell r="D1568">
            <v>7.282340000000001E-2</v>
          </cell>
          <cell r="E1568">
            <v>17.477616000000001</v>
          </cell>
          <cell r="F1568">
            <v>1</v>
          </cell>
          <cell r="G1568">
            <v>43.183123255548416</v>
          </cell>
          <cell r="H1568">
            <v>43.183123255548416</v>
          </cell>
          <cell r="I1568">
            <v>27.62410123310811</v>
          </cell>
          <cell r="J1568">
            <v>-271.93461224375505</v>
          </cell>
          <cell r="K1568">
            <v>0</v>
          </cell>
          <cell r="L1568">
            <v>0</v>
          </cell>
          <cell r="M1568">
            <v>0</v>
          </cell>
          <cell r="N1568">
            <v>754.73804594114517</v>
          </cell>
          <cell r="O1568">
            <v>0</v>
          </cell>
          <cell r="P1568">
            <v>0</v>
          </cell>
        </row>
        <row r="1569">
          <cell r="A1569" t="str">
            <v>Varies</v>
          </cell>
          <cell r="B1569">
            <v>38626</v>
          </cell>
          <cell r="C1569" t="str">
            <v>CPS AGCOMP</v>
          </cell>
          <cell r="D1569">
            <v>5.7062108433734958E-2</v>
          </cell>
          <cell r="E1569">
            <v>14.208465000000004</v>
          </cell>
          <cell r="F1569">
            <v>1</v>
          </cell>
          <cell r="G1569">
            <v>43.197763703748933</v>
          </cell>
          <cell r="H1569">
            <v>43.197763703748933</v>
          </cell>
          <cell r="I1569">
            <v>26.288984347826087</v>
          </cell>
          <cell r="J1569">
            <v>-240.24779967135237</v>
          </cell>
          <cell r="K1569">
            <v>0</v>
          </cell>
          <cell r="L1569">
            <v>0</v>
          </cell>
          <cell r="M1569">
            <v>0</v>
          </cell>
          <cell r="N1569">
            <v>613.7739136629873</v>
          </cell>
          <cell r="O1569">
            <v>0</v>
          </cell>
          <cell r="P1569">
            <v>0</v>
          </cell>
        </row>
        <row r="1570">
          <cell r="A1570" t="str">
            <v>Varies</v>
          </cell>
          <cell r="B1570">
            <v>38657</v>
          </cell>
          <cell r="C1570" t="str">
            <v>CPS AGCOMP</v>
          </cell>
          <cell r="D1570">
            <v>5.1811416666666672E-2</v>
          </cell>
          <cell r="E1570">
            <v>12.434740000000001</v>
          </cell>
          <cell r="F1570">
            <v>1</v>
          </cell>
          <cell r="G1570">
            <v>43.202174554445477</v>
          </cell>
          <cell r="H1570">
            <v>43.202174554445477</v>
          </cell>
          <cell r="I1570">
            <v>25.137745112474434</v>
          </cell>
          <cell r="J1570">
            <v>-224.62648335925505</v>
          </cell>
          <cell r="K1570">
            <v>0</v>
          </cell>
          <cell r="L1570">
            <v>0</v>
          </cell>
          <cell r="M1570">
            <v>0</v>
          </cell>
          <cell r="N1570">
            <v>537.20780801914543</v>
          </cell>
          <cell r="O1570">
            <v>0</v>
          </cell>
          <cell r="P1570">
            <v>0</v>
          </cell>
        </row>
        <row r="1571">
          <cell r="A1571" t="str">
            <v>Varies</v>
          </cell>
          <cell r="B1571">
            <v>38687</v>
          </cell>
          <cell r="C1571" t="str">
            <v>CPS AGCOMP</v>
          </cell>
          <cell r="D1571">
            <v>0</v>
          </cell>
          <cell r="E1571">
            <v>0</v>
          </cell>
          <cell r="F1571">
            <v>1</v>
          </cell>
          <cell r="G1571">
            <v>40.358866409989119</v>
          </cell>
          <cell r="H1571">
            <v>40.358866409989119</v>
          </cell>
          <cell r="I1571">
            <v>24.167646528189913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</row>
        <row r="1572">
          <cell r="A1572" t="str">
            <v>Varies</v>
          </cell>
          <cell r="B1572">
            <v>38718</v>
          </cell>
          <cell r="C1572" t="str">
            <v>CPS AGCOMP</v>
          </cell>
          <cell r="D1572">
            <v>0</v>
          </cell>
          <cell r="E1572">
            <v>0</v>
          </cell>
          <cell r="F1572">
            <v>1</v>
          </cell>
          <cell r="G1572">
            <v>40.358866409989119</v>
          </cell>
          <cell r="H1572">
            <v>40.358866409989119</v>
          </cell>
          <cell r="I1572">
            <v>25.589873075435204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</row>
        <row r="1573">
          <cell r="A1573" t="str">
            <v>Varies</v>
          </cell>
          <cell r="B1573">
            <v>38749</v>
          </cell>
          <cell r="C1573" t="str">
            <v>CPS AGCOMP</v>
          </cell>
          <cell r="D1573">
            <v>0</v>
          </cell>
          <cell r="E1573">
            <v>0</v>
          </cell>
          <cell r="F1573">
            <v>1</v>
          </cell>
          <cell r="G1573">
            <v>40.358866409989119</v>
          </cell>
          <cell r="H1573">
            <v>40.358866409989119</v>
          </cell>
          <cell r="I1573">
            <v>26.60337355681424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</row>
        <row r="1574">
          <cell r="A1574" t="str">
            <v>Varies</v>
          </cell>
          <cell r="B1574">
            <v>38777</v>
          </cell>
          <cell r="C1574" t="str">
            <v>CPS AGCOMP</v>
          </cell>
          <cell r="D1574">
            <v>0</v>
          </cell>
          <cell r="E1574">
            <v>0</v>
          </cell>
          <cell r="F1574">
            <v>1</v>
          </cell>
          <cell r="G1574">
            <v>40.358866409989119</v>
          </cell>
          <cell r="H1574">
            <v>40.358866409989119</v>
          </cell>
          <cell r="I1574">
            <v>27.014279366787537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</row>
        <row r="1575">
          <cell r="A1575" t="str">
            <v>Varies</v>
          </cell>
          <cell r="B1575">
            <v>38808</v>
          </cell>
          <cell r="C1575" t="str">
            <v>CPS AGCOMP</v>
          </cell>
          <cell r="D1575">
            <v>0</v>
          </cell>
          <cell r="E1575">
            <v>0</v>
          </cell>
          <cell r="F1575">
            <v>1</v>
          </cell>
          <cell r="G1575">
            <v>40.358866409989119</v>
          </cell>
          <cell r="H1575">
            <v>40.358866409989119</v>
          </cell>
          <cell r="I1575">
            <v>29.93036312876648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</row>
        <row r="1576">
          <cell r="A1576" t="str">
            <v>Varies</v>
          </cell>
          <cell r="B1576">
            <v>38838</v>
          </cell>
          <cell r="C1576" t="str">
            <v>CPS AGCOMP</v>
          </cell>
          <cell r="D1576">
            <v>0</v>
          </cell>
          <cell r="E1576">
            <v>0</v>
          </cell>
          <cell r="F1576">
            <v>1</v>
          </cell>
          <cell r="G1576">
            <v>40.358866409989119</v>
          </cell>
          <cell r="H1576">
            <v>40.358866409989119</v>
          </cell>
          <cell r="I1576">
            <v>31.421542905775564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</row>
        <row r="1577">
          <cell r="A1577" t="str">
            <v>Varies</v>
          </cell>
          <cell r="B1577">
            <v>38869</v>
          </cell>
          <cell r="C1577" t="str">
            <v>CPS AGCOMP</v>
          </cell>
          <cell r="D1577">
            <v>0</v>
          </cell>
          <cell r="E1577">
            <v>0</v>
          </cell>
          <cell r="F1577">
            <v>1</v>
          </cell>
          <cell r="G1577">
            <v>40.358866409989119</v>
          </cell>
          <cell r="H1577">
            <v>40.358866409989119</v>
          </cell>
          <cell r="I1577">
            <v>30.638602156357774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</row>
        <row r="1578">
          <cell r="A1578" t="str">
            <v>Varies</v>
          </cell>
          <cell r="B1578">
            <v>38899</v>
          </cell>
          <cell r="C1578" t="str">
            <v>CPS AGCOMP</v>
          </cell>
          <cell r="D1578">
            <v>0</v>
          </cell>
          <cell r="E1578">
            <v>0</v>
          </cell>
          <cell r="F1578">
            <v>1</v>
          </cell>
          <cell r="G1578">
            <v>40.358866409989119</v>
          </cell>
          <cell r="H1578">
            <v>40.358866409989119</v>
          </cell>
          <cell r="I1578">
            <v>33.399706778861223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</row>
        <row r="1579">
          <cell r="A1579" t="str">
            <v>Varies</v>
          </cell>
          <cell r="B1579">
            <v>38930</v>
          </cell>
          <cell r="C1579" t="str">
            <v>CPS AGCOMP</v>
          </cell>
          <cell r="D1579">
            <v>0</v>
          </cell>
          <cell r="E1579">
            <v>0</v>
          </cell>
          <cell r="F1579">
            <v>1</v>
          </cell>
          <cell r="G1579">
            <v>40.358866409989119</v>
          </cell>
          <cell r="H1579">
            <v>40.358866409989119</v>
          </cell>
          <cell r="I1579">
            <v>31.766425672681063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</row>
        <row r="1580">
          <cell r="A1580" t="str">
            <v>Varies</v>
          </cell>
          <cell r="B1580">
            <v>38961</v>
          </cell>
          <cell r="C1580" t="str">
            <v>CPS AGCOMP</v>
          </cell>
          <cell r="D1580">
            <v>0</v>
          </cell>
          <cell r="E1580">
            <v>0</v>
          </cell>
          <cell r="F1580">
            <v>1</v>
          </cell>
          <cell r="G1580">
            <v>40.358866409989119</v>
          </cell>
          <cell r="H1580">
            <v>40.358866409989119</v>
          </cell>
          <cell r="I1580">
            <v>25.005572931924668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</row>
        <row r="1581">
          <cell r="A1581" t="str">
            <v>Varies</v>
          </cell>
          <cell r="B1581">
            <v>38991</v>
          </cell>
          <cell r="C1581" t="str">
            <v>CPS AGCOMP</v>
          </cell>
          <cell r="D1581">
            <v>0</v>
          </cell>
          <cell r="E1581">
            <v>0</v>
          </cell>
          <cell r="F1581">
            <v>1</v>
          </cell>
          <cell r="G1581">
            <v>40.358866409989119</v>
          </cell>
          <cell r="H1581">
            <v>40.358866409989119</v>
          </cell>
          <cell r="I1581">
            <v>24.35249284389268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</row>
        <row r="1582">
          <cell r="A1582" t="str">
            <v>Varies</v>
          </cell>
          <cell r="B1582">
            <v>39022</v>
          </cell>
          <cell r="C1582" t="str">
            <v>CPS AGCOMP</v>
          </cell>
          <cell r="D1582">
            <v>0</v>
          </cell>
          <cell r="E1582">
            <v>0</v>
          </cell>
          <cell r="F1582">
            <v>1</v>
          </cell>
          <cell r="G1582">
            <v>40.358866409989119</v>
          </cell>
          <cell r="H1582">
            <v>40.358866409989119</v>
          </cell>
          <cell r="I1582">
            <v>25.027581280023153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Varies</v>
          </cell>
          <cell r="B1583">
            <v>39052</v>
          </cell>
          <cell r="C1583" t="str">
            <v>CPS AGCOMP</v>
          </cell>
          <cell r="D1583">
            <v>0</v>
          </cell>
          <cell r="E1583">
            <v>0</v>
          </cell>
          <cell r="F1583">
            <v>1</v>
          </cell>
          <cell r="G1583">
            <v>40.358866409989119</v>
          </cell>
          <cell r="H1583">
            <v>40.358866409989119</v>
          </cell>
          <cell r="I1583">
            <v>24.518131573409306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</row>
        <row r="1584">
          <cell r="A1584">
            <v>36526</v>
          </cell>
          <cell r="B1584">
            <v>37895</v>
          </cell>
          <cell r="C1584" t="str">
            <v>CPS XV</v>
          </cell>
          <cell r="D1584">
            <v>0.52139805421686736</v>
          </cell>
          <cell r="E1584">
            <v>129.82811549999997</v>
          </cell>
          <cell r="F1584">
            <v>1</v>
          </cell>
          <cell r="G1584">
            <v>32.65</v>
          </cell>
          <cell r="H1584">
            <v>32.65</v>
          </cell>
          <cell r="I1584">
            <v>24.198852721451445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4238.8879710749989</v>
          </cell>
          <cell r="O1584">
            <v>0</v>
          </cell>
          <cell r="P1584">
            <v>0</v>
          </cell>
        </row>
        <row r="1585">
          <cell r="A1585">
            <v>36526</v>
          </cell>
          <cell r="B1585">
            <v>37926</v>
          </cell>
          <cell r="C1585" t="str">
            <v>CPS XV</v>
          </cell>
          <cell r="D1585">
            <v>0.46586673333333339</v>
          </cell>
          <cell r="E1585">
            <v>111.80801600000001</v>
          </cell>
          <cell r="F1585">
            <v>1</v>
          </cell>
          <cell r="G1585">
            <v>32.65</v>
          </cell>
          <cell r="H1585">
            <v>32.65</v>
          </cell>
          <cell r="I1585">
            <v>24.199000000000002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3650.5317224</v>
          </cell>
          <cell r="O1585">
            <v>0</v>
          </cell>
          <cell r="P1585">
            <v>0</v>
          </cell>
        </row>
        <row r="1586">
          <cell r="A1586">
            <v>36526</v>
          </cell>
          <cell r="B1586">
            <v>37956</v>
          </cell>
          <cell r="C1586" t="str">
            <v>CPS XV</v>
          </cell>
          <cell r="D1586">
            <v>0.49965161290322574</v>
          </cell>
          <cell r="E1586">
            <v>123.91359999999999</v>
          </cell>
          <cell r="F1586">
            <v>1</v>
          </cell>
          <cell r="G1586">
            <v>32.65</v>
          </cell>
          <cell r="H1586">
            <v>32.65</v>
          </cell>
          <cell r="I1586">
            <v>24.4132</v>
          </cell>
          <cell r="J1586">
            <v>-1020.6515404799998</v>
          </cell>
          <cell r="K1586">
            <v>0</v>
          </cell>
          <cell r="L1586">
            <v>0</v>
          </cell>
          <cell r="M1586">
            <v>0</v>
          </cell>
          <cell r="N1586">
            <v>4045.7790399999994</v>
          </cell>
          <cell r="O1586">
            <v>0</v>
          </cell>
          <cell r="P1586">
            <v>0</v>
          </cell>
        </row>
        <row r="1587">
          <cell r="A1587">
            <v>36526</v>
          </cell>
          <cell r="B1587">
            <v>37987</v>
          </cell>
          <cell r="C1587" t="str">
            <v>CPS XV</v>
          </cell>
          <cell r="D1587">
            <v>0.41697658467741949</v>
          </cell>
          <cell r="E1587">
            <v>103.41019300000004</v>
          </cell>
          <cell r="F1587">
            <v>1</v>
          </cell>
          <cell r="G1587">
            <v>32.65</v>
          </cell>
          <cell r="H1587">
            <v>32.65</v>
          </cell>
          <cell r="I1587">
            <v>27.6736</v>
          </cell>
          <cell r="J1587">
            <v>-514.61048444519997</v>
          </cell>
          <cell r="K1587">
            <v>0</v>
          </cell>
          <cell r="L1587">
            <v>0</v>
          </cell>
          <cell r="M1587">
            <v>0</v>
          </cell>
          <cell r="N1587">
            <v>3376.3428014500009</v>
          </cell>
          <cell r="O1587">
            <v>0</v>
          </cell>
          <cell r="P1587">
            <v>0</v>
          </cell>
        </row>
        <row r="1588">
          <cell r="A1588">
            <v>36526</v>
          </cell>
          <cell r="B1588">
            <v>38018</v>
          </cell>
          <cell r="C1588" t="str">
            <v>CPS XV</v>
          </cell>
          <cell r="D1588">
            <v>0.39800862068965481</v>
          </cell>
          <cell r="E1588">
            <v>92.337999999999923</v>
          </cell>
          <cell r="F1588">
            <v>1</v>
          </cell>
          <cell r="G1588">
            <v>32.65</v>
          </cell>
          <cell r="H1588">
            <v>32.65</v>
          </cell>
          <cell r="I1588">
            <v>27.683000000000007</v>
          </cell>
          <cell r="J1588">
            <v>-458.64284599999883</v>
          </cell>
          <cell r="K1588">
            <v>0</v>
          </cell>
          <cell r="L1588">
            <v>0</v>
          </cell>
          <cell r="M1588">
            <v>0</v>
          </cell>
          <cell r="N1588">
            <v>3014.8356999999974</v>
          </cell>
          <cell r="O1588">
            <v>0</v>
          </cell>
          <cell r="P1588">
            <v>0</v>
          </cell>
        </row>
        <row r="1589">
          <cell r="A1589">
            <v>36526</v>
          </cell>
          <cell r="B1589">
            <v>38047</v>
          </cell>
          <cell r="C1589" t="str">
            <v>CPS XV</v>
          </cell>
          <cell r="D1589">
            <v>0.38703694354838686</v>
          </cell>
          <cell r="E1589">
            <v>95.985161999999946</v>
          </cell>
          <cell r="F1589">
            <v>1</v>
          </cell>
          <cell r="G1589">
            <v>32.65</v>
          </cell>
          <cell r="H1589">
            <v>32.65</v>
          </cell>
          <cell r="I1589">
            <v>26.867999999999995</v>
          </cell>
          <cell r="J1589">
            <v>-554.98620668400008</v>
          </cell>
          <cell r="K1589">
            <v>0</v>
          </cell>
          <cell r="L1589">
            <v>0</v>
          </cell>
          <cell r="M1589">
            <v>0</v>
          </cell>
          <cell r="N1589">
            <v>3133.9155392999983</v>
          </cell>
          <cell r="O1589">
            <v>0</v>
          </cell>
          <cell r="P1589">
            <v>0</v>
          </cell>
        </row>
        <row r="1590">
          <cell r="A1590">
            <v>36526</v>
          </cell>
          <cell r="B1590">
            <v>38078</v>
          </cell>
          <cell r="C1590" t="str">
            <v>CPS XV</v>
          </cell>
          <cell r="D1590">
            <v>0.41426279497907958</v>
          </cell>
          <cell r="E1590">
            <v>99.008808000000016</v>
          </cell>
          <cell r="F1590">
            <v>1</v>
          </cell>
          <cell r="G1590">
            <v>32.65</v>
          </cell>
          <cell r="H1590">
            <v>32.65</v>
          </cell>
          <cell r="I1590">
            <v>27.63316</v>
          </cell>
          <cell r="J1590">
            <v>-496.71134832671993</v>
          </cell>
          <cell r="K1590">
            <v>0</v>
          </cell>
          <cell r="L1590">
            <v>0</v>
          </cell>
          <cell r="M1590">
            <v>0</v>
          </cell>
          <cell r="N1590">
            <v>3232.6375812000006</v>
          </cell>
          <cell r="O1590">
            <v>0</v>
          </cell>
          <cell r="P1590">
            <v>0</v>
          </cell>
        </row>
        <row r="1591">
          <cell r="A1591">
            <v>36526</v>
          </cell>
          <cell r="B1591">
            <v>38108</v>
          </cell>
          <cell r="C1591" t="str">
            <v>CPS XV</v>
          </cell>
          <cell r="D1591">
            <v>0.45903083467741906</v>
          </cell>
          <cell r="E1591">
            <v>113.83964699999993</v>
          </cell>
          <cell r="F1591">
            <v>1</v>
          </cell>
          <cell r="G1591">
            <v>32.65</v>
          </cell>
          <cell r="H1591">
            <v>32.65</v>
          </cell>
          <cell r="I1591">
            <v>30.102160000000008</v>
          </cell>
          <cell r="J1591">
            <v>-290.04520621247872</v>
          </cell>
          <cell r="K1591">
            <v>0</v>
          </cell>
          <cell r="L1591">
            <v>0</v>
          </cell>
          <cell r="M1591">
            <v>0</v>
          </cell>
          <cell r="N1591">
            <v>3716.8644745499973</v>
          </cell>
          <cell r="O1591">
            <v>0</v>
          </cell>
          <cell r="P1591">
            <v>0</v>
          </cell>
        </row>
        <row r="1592">
          <cell r="A1592">
            <v>36526</v>
          </cell>
          <cell r="B1592">
            <v>38139</v>
          </cell>
          <cell r="C1592" t="str">
            <v>CPS XV</v>
          </cell>
          <cell r="D1592">
            <v>0.51090499999999972</v>
          </cell>
          <cell r="E1592">
            <v>122.61719999999994</v>
          </cell>
          <cell r="F1592">
            <v>1</v>
          </cell>
          <cell r="G1592">
            <v>32.65</v>
          </cell>
          <cell r="H1592">
            <v>32.65</v>
          </cell>
          <cell r="I1592">
            <v>30.068320000000003</v>
          </cell>
          <cell r="J1592">
            <v>-316.55837289599924</v>
          </cell>
          <cell r="K1592">
            <v>0</v>
          </cell>
          <cell r="L1592">
            <v>0</v>
          </cell>
          <cell r="M1592">
            <v>0</v>
          </cell>
          <cell r="N1592">
            <v>4003.4515799999976</v>
          </cell>
          <cell r="O1592">
            <v>0</v>
          </cell>
          <cell r="P1592">
            <v>0</v>
          </cell>
        </row>
        <row r="1593">
          <cell r="A1593">
            <v>36526</v>
          </cell>
          <cell r="B1593">
            <v>38169</v>
          </cell>
          <cell r="C1593" t="str">
            <v>CPS XV</v>
          </cell>
          <cell r="D1593">
            <v>0.51404464516129023</v>
          </cell>
          <cell r="E1593">
            <v>127.48307199999998</v>
          </cell>
          <cell r="F1593">
            <v>1</v>
          </cell>
          <cell r="G1593">
            <v>32.65</v>
          </cell>
          <cell r="H1593">
            <v>32.65</v>
          </cell>
          <cell r="I1593">
            <v>32.659479999999995</v>
          </cell>
          <cell r="J1593">
            <v>1.2085395225595383</v>
          </cell>
          <cell r="K1593">
            <v>0</v>
          </cell>
          <cell r="L1593">
            <v>0</v>
          </cell>
          <cell r="M1593">
            <v>0</v>
          </cell>
          <cell r="N1593">
            <v>4162.3223007999995</v>
          </cell>
          <cell r="O1593">
            <v>0</v>
          </cell>
          <cell r="P1593">
            <v>0</v>
          </cell>
        </row>
        <row r="1594">
          <cell r="A1594">
            <v>36526</v>
          </cell>
          <cell r="B1594">
            <v>38200</v>
          </cell>
          <cell r="C1594" t="str">
            <v>CPS XV</v>
          </cell>
          <cell r="D1594">
            <v>0.59491465725806492</v>
          </cell>
          <cell r="E1594">
            <v>147.53883500000009</v>
          </cell>
          <cell r="F1594">
            <v>1</v>
          </cell>
          <cell r="G1594">
            <v>32.65</v>
          </cell>
          <cell r="H1594">
            <v>32.65</v>
          </cell>
          <cell r="I1594">
            <v>32.627519999999997</v>
          </cell>
          <cell r="J1594">
            <v>-3.3166730108002396</v>
          </cell>
          <cell r="K1594">
            <v>0</v>
          </cell>
          <cell r="L1594">
            <v>0</v>
          </cell>
          <cell r="M1594">
            <v>0</v>
          </cell>
          <cell r="N1594">
            <v>4817.1429627500029</v>
          </cell>
          <cell r="O1594">
            <v>0</v>
          </cell>
          <cell r="P1594">
            <v>0</v>
          </cell>
        </row>
        <row r="1595">
          <cell r="A1595">
            <v>36526</v>
          </cell>
          <cell r="B1595">
            <v>38231</v>
          </cell>
          <cell r="C1595" t="str">
            <v>CPS XV</v>
          </cell>
          <cell r="D1595">
            <v>0.63339142500000023</v>
          </cell>
          <cell r="E1595">
            <v>152.01394200000004</v>
          </cell>
          <cell r="F1595">
            <v>1</v>
          </cell>
          <cell r="G1595">
            <v>32.65</v>
          </cell>
          <cell r="H1595">
            <v>32.65</v>
          </cell>
          <cell r="I1595">
            <v>28.646319999999999</v>
          </cell>
          <cell r="J1595">
            <v>-608.61517930656009</v>
          </cell>
          <cell r="K1595">
            <v>0</v>
          </cell>
          <cell r="L1595">
            <v>0</v>
          </cell>
          <cell r="M1595">
            <v>0</v>
          </cell>
          <cell r="N1595">
            <v>4963.2552063000012</v>
          </cell>
          <cell r="O1595">
            <v>0</v>
          </cell>
          <cell r="P1595">
            <v>0</v>
          </cell>
        </row>
        <row r="1596">
          <cell r="A1596">
            <v>36526</v>
          </cell>
          <cell r="B1596">
            <v>38261</v>
          </cell>
          <cell r="C1596" t="str">
            <v>CPS XV</v>
          </cell>
          <cell r="D1596">
            <v>0.52426350200803162</v>
          </cell>
          <cell r="E1596">
            <v>130.54161199999987</v>
          </cell>
          <cell r="F1596">
            <v>1</v>
          </cell>
          <cell r="G1596">
            <v>32.65</v>
          </cell>
          <cell r="H1596">
            <v>32.65</v>
          </cell>
          <cell r="I1596">
            <v>27.14256</v>
          </cell>
          <cell r="J1596">
            <v>-718.95009559327912</v>
          </cell>
          <cell r="K1596">
            <v>0</v>
          </cell>
          <cell r="L1596">
            <v>0</v>
          </cell>
          <cell r="M1596">
            <v>0</v>
          </cell>
          <cell r="N1596">
            <v>4262.183631799996</v>
          </cell>
          <cell r="O1596">
            <v>0</v>
          </cell>
          <cell r="P1596">
            <v>0</v>
          </cell>
        </row>
        <row r="1597">
          <cell r="A1597">
            <v>36526</v>
          </cell>
          <cell r="B1597">
            <v>38292</v>
          </cell>
          <cell r="C1597" t="str">
            <v>CPS XV</v>
          </cell>
          <cell r="D1597">
            <v>0.46485205000000002</v>
          </cell>
          <cell r="E1597">
            <v>111.564492</v>
          </cell>
          <cell r="F1597">
            <v>1</v>
          </cell>
          <cell r="G1597">
            <v>32.65</v>
          </cell>
          <cell r="H1597">
            <v>32.65</v>
          </cell>
          <cell r="I1597">
            <v>26.8568</v>
          </cell>
          <cell r="J1597">
            <v>-646.31541505439986</v>
          </cell>
          <cell r="K1597">
            <v>0</v>
          </cell>
          <cell r="L1597">
            <v>0</v>
          </cell>
          <cell r="M1597">
            <v>0</v>
          </cell>
          <cell r="N1597">
            <v>3642.5806637999999</v>
          </cell>
          <cell r="O1597">
            <v>0</v>
          </cell>
          <cell r="P1597">
            <v>0</v>
          </cell>
        </row>
        <row r="1598">
          <cell r="A1598">
            <v>36526</v>
          </cell>
          <cell r="B1598">
            <v>38322</v>
          </cell>
          <cell r="C1598" t="str">
            <v>CPS XV</v>
          </cell>
          <cell r="D1598">
            <v>0.4985989516129033</v>
          </cell>
          <cell r="E1598">
            <v>123.65254000000002</v>
          </cell>
          <cell r="F1598">
            <v>1</v>
          </cell>
          <cell r="G1598">
            <v>32.65</v>
          </cell>
          <cell r="H1598">
            <v>32.65</v>
          </cell>
          <cell r="I1598">
            <v>26.546600000000002</v>
          </cell>
          <cell r="J1598">
            <v>-754.70091263599977</v>
          </cell>
          <cell r="K1598">
            <v>0</v>
          </cell>
          <cell r="L1598">
            <v>0</v>
          </cell>
          <cell r="M1598">
            <v>0</v>
          </cell>
          <cell r="N1598">
            <v>4037.2554310000005</v>
          </cell>
          <cell r="O1598">
            <v>0</v>
          </cell>
          <cell r="P1598">
            <v>0</v>
          </cell>
        </row>
        <row r="1599">
          <cell r="A1599">
            <v>36526</v>
          </cell>
          <cell r="B1599">
            <v>37895</v>
          </cell>
          <cell r="C1599" t="str">
            <v>CPS. XVIII</v>
          </cell>
          <cell r="D1599">
            <v>0.1317392475903614</v>
          </cell>
          <cell r="E1599">
            <v>32.80307264999999</v>
          </cell>
          <cell r="F1599">
            <v>1</v>
          </cell>
          <cell r="G1599">
            <v>41.9</v>
          </cell>
          <cell r="H1599">
            <v>41.9</v>
          </cell>
          <cell r="I1599">
            <v>24.198852721451445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1374.4487440349994</v>
          </cell>
          <cell r="O1599">
            <v>0</v>
          </cell>
          <cell r="P1599">
            <v>0</v>
          </cell>
        </row>
        <row r="1600">
          <cell r="A1600">
            <v>36526</v>
          </cell>
          <cell r="B1600">
            <v>37926</v>
          </cell>
          <cell r="C1600" t="str">
            <v>CPS. XVIII</v>
          </cell>
          <cell r="D1600">
            <v>0.1042171879166667</v>
          </cell>
          <cell r="E1600">
            <v>25.012125100000009</v>
          </cell>
          <cell r="F1600">
            <v>1</v>
          </cell>
          <cell r="G1600">
            <v>41.9</v>
          </cell>
          <cell r="H1600">
            <v>41.9</v>
          </cell>
          <cell r="I1600">
            <v>24.199000000000002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1048.0080416900003</v>
          </cell>
          <cell r="O1600">
            <v>0</v>
          </cell>
          <cell r="P1600">
            <v>0</v>
          </cell>
        </row>
        <row r="1601">
          <cell r="A1601">
            <v>36526</v>
          </cell>
          <cell r="B1601">
            <v>37956</v>
          </cell>
          <cell r="C1601" t="str">
            <v>CPS. XVIII</v>
          </cell>
          <cell r="D1601">
            <v>0.10852796935483866</v>
          </cell>
          <cell r="E1601">
            <v>26.914936399999988</v>
          </cell>
          <cell r="F1601">
            <v>1</v>
          </cell>
          <cell r="G1601">
            <v>41.9</v>
          </cell>
          <cell r="H1601">
            <v>41.9</v>
          </cell>
          <cell r="I1601">
            <v>24.4132</v>
          </cell>
          <cell r="J1601">
            <v>-470.65610983951973</v>
          </cell>
          <cell r="K1601">
            <v>0</v>
          </cell>
          <cell r="L1601">
            <v>0</v>
          </cell>
          <cell r="M1601">
            <v>0</v>
          </cell>
          <cell r="N1601">
            <v>1127.7358351599994</v>
          </cell>
          <cell r="O1601">
            <v>0</v>
          </cell>
          <cell r="P1601">
            <v>0</v>
          </cell>
        </row>
        <row r="1602">
          <cell r="A1602">
            <v>36526</v>
          </cell>
          <cell r="B1602">
            <v>37987</v>
          </cell>
          <cell r="C1602" t="str">
            <v>CPS. XVIII</v>
          </cell>
          <cell r="D1602">
            <v>8.9809631451612915E-2</v>
          </cell>
          <cell r="E1602">
            <v>22.272788600000002</v>
          </cell>
          <cell r="F1602">
            <v>1</v>
          </cell>
          <cell r="G1602">
            <v>41.9</v>
          </cell>
          <cell r="H1602">
            <v>41.9</v>
          </cell>
          <cell r="I1602">
            <v>27.6736</v>
          </cell>
          <cell r="J1602">
            <v>-316.86159973904</v>
          </cell>
          <cell r="K1602">
            <v>0</v>
          </cell>
          <cell r="L1602">
            <v>0</v>
          </cell>
          <cell r="M1602">
            <v>0</v>
          </cell>
          <cell r="N1602">
            <v>933.22984234</v>
          </cell>
          <cell r="O1602">
            <v>0</v>
          </cell>
          <cell r="P1602">
            <v>0</v>
          </cell>
        </row>
        <row r="1603">
          <cell r="A1603">
            <v>36526</v>
          </cell>
          <cell r="B1603">
            <v>38018</v>
          </cell>
          <cell r="C1603" t="str">
            <v>CPS. XVIII</v>
          </cell>
          <cell r="D1603">
            <v>8.7466003879310361E-2</v>
          </cell>
          <cell r="E1603">
            <v>20.292112900000003</v>
          </cell>
          <cell r="F1603">
            <v>1</v>
          </cell>
          <cell r="G1603">
            <v>41.9</v>
          </cell>
          <cell r="H1603">
            <v>41.9</v>
          </cell>
          <cell r="I1603">
            <v>27.683000000000007</v>
          </cell>
          <cell r="J1603">
            <v>-288.4929690992999</v>
          </cell>
          <cell r="K1603">
            <v>0</v>
          </cell>
          <cell r="L1603">
            <v>0</v>
          </cell>
          <cell r="M1603">
            <v>0</v>
          </cell>
          <cell r="N1603">
            <v>850.23953051000012</v>
          </cell>
          <cell r="O1603">
            <v>0</v>
          </cell>
          <cell r="P1603">
            <v>0</v>
          </cell>
        </row>
        <row r="1604">
          <cell r="A1604">
            <v>36526</v>
          </cell>
          <cell r="B1604">
            <v>38047</v>
          </cell>
          <cell r="C1604" t="str">
            <v>CPS. XVIII</v>
          </cell>
          <cell r="D1604">
            <v>8.6191198387096837E-2</v>
          </cell>
          <cell r="E1604">
            <v>21.375417200000015</v>
          </cell>
          <cell r="F1604">
            <v>1</v>
          </cell>
          <cell r="G1604">
            <v>41.9</v>
          </cell>
          <cell r="H1604">
            <v>41.9</v>
          </cell>
          <cell r="I1604">
            <v>26.867999999999995</v>
          </cell>
          <cell r="J1604">
            <v>-321.31527135040028</v>
          </cell>
          <cell r="K1604">
            <v>0</v>
          </cell>
          <cell r="L1604">
            <v>0</v>
          </cell>
          <cell r="M1604">
            <v>0</v>
          </cell>
          <cell r="N1604">
            <v>895.62998068000059</v>
          </cell>
          <cell r="O1604">
            <v>0</v>
          </cell>
          <cell r="P1604">
            <v>0</v>
          </cell>
        </row>
        <row r="1605">
          <cell r="A1605">
            <v>36526</v>
          </cell>
          <cell r="B1605">
            <v>38078</v>
          </cell>
          <cell r="C1605" t="str">
            <v>CPS. XVIII</v>
          </cell>
          <cell r="D1605">
            <v>9.2125895815899611E-2</v>
          </cell>
          <cell r="E1605">
            <v>22.018089100000008</v>
          </cell>
          <cell r="F1605">
            <v>1</v>
          </cell>
          <cell r="G1605">
            <v>41.9</v>
          </cell>
          <cell r="H1605">
            <v>41.9</v>
          </cell>
          <cell r="I1605">
            <v>27.63316</v>
          </cell>
          <cell r="J1605">
            <v>-314.12855429544408</v>
          </cell>
          <cell r="K1605">
            <v>0</v>
          </cell>
          <cell r="L1605">
            <v>0</v>
          </cell>
          <cell r="M1605">
            <v>0</v>
          </cell>
          <cell r="N1605">
            <v>922.55793329000028</v>
          </cell>
          <cell r="O1605">
            <v>0</v>
          </cell>
          <cell r="P1605">
            <v>0</v>
          </cell>
        </row>
        <row r="1606">
          <cell r="A1606">
            <v>36526</v>
          </cell>
          <cell r="B1606">
            <v>37895</v>
          </cell>
          <cell r="C1606" t="str">
            <v>CPS II</v>
          </cell>
          <cell r="D1606">
            <v>0.52586430722891564</v>
          </cell>
          <cell r="E1606">
            <v>130.9402125</v>
          </cell>
          <cell r="F1606">
            <v>1</v>
          </cell>
          <cell r="G1606">
            <v>32.6</v>
          </cell>
          <cell r="H1606">
            <v>32.6</v>
          </cell>
          <cell r="I1606">
            <v>24.198852721451445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4268.6509274999999</v>
          </cell>
          <cell r="O1606">
            <v>0</v>
          </cell>
          <cell r="P1606">
            <v>0</v>
          </cell>
        </row>
        <row r="1607">
          <cell r="A1607">
            <v>36526</v>
          </cell>
          <cell r="B1607">
            <v>37926</v>
          </cell>
          <cell r="C1607" t="str">
            <v>CPS II</v>
          </cell>
          <cell r="D1607">
            <v>0.51304030249999999</v>
          </cell>
          <cell r="E1607">
            <v>123.12967259999999</v>
          </cell>
          <cell r="F1607">
            <v>1</v>
          </cell>
          <cell r="G1607">
            <v>32.6</v>
          </cell>
          <cell r="H1607">
            <v>32.6</v>
          </cell>
          <cell r="I1607">
            <v>24.199000000000002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4014.0273267600001</v>
          </cell>
          <cell r="O1607">
            <v>0</v>
          </cell>
          <cell r="P1607">
            <v>0</v>
          </cell>
        </row>
        <row r="1608">
          <cell r="A1608">
            <v>36526</v>
          </cell>
          <cell r="B1608">
            <v>37956</v>
          </cell>
          <cell r="C1608" t="str">
            <v>CPS II</v>
          </cell>
          <cell r="D1608">
            <v>0.82890351572580612</v>
          </cell>
          <cell r="E1608">
            <v>205.56807189999992</v>
          </cell>
          <cell r="F1608">
            <v>1</v>
          </cell>
          <cell r="G1608">
            <v>32.6</v>
          </cell>
          <cell r="H1608">
            <v>32.6</v>
          </cell>
          <cell r="I1608">
            <v>24.4132</v>
          </cell>
          <cell r="J1608">
            <v>-1682.9446910309198</v>
          </cell>
          <cell r="K1608">
            <v>0</v>
          </cell>
          <cell r="L1608">
            <v>0</v>
          </cell>
          <cell r="M1608">
            <v>0</v>
          </cell>
          <cell r="N1608">
            <v>6701.5191439399978</v>
          </cell>
          <cell r="O1608">
            <v>0</v>
          </cell>
          <cell r="P1608">
            <v>0</v>
          </cell>
        </row>
        <row r="1609">
          <cell r="A1609">
            <v>36526</v>
          </cell>
          <cell r="B1609">
            <v>37987</v>
          </cell>
          <cell r="C1609" t="str">
            <v>CPS II</v>
          </cell>
          <cell r="D1609">
            <v>0.19881735040322565</v>
          </cell>
          <cell r="E1609">
            <v>49.306702899999962</v>
          </cell>
          <cell r="F1609">
            <v>1</v>
          </cell>
          <cell r="G1609">
            <v>32.6</v>
          </cell>
          <cell r="H1609">
            <v>32.6</v>
          </cell>
          <cell r="I1609">
            <v>27.6736</v>
          </cell>
          <cell r="J1609">
            <v>-242.90454116655985</v>
          </cell>
          <cell r="K1609">
            <v>0</v>
          </cell>
          <cell r="L1609">
            <v>0</v>
          </cell>
          <cell r="M1609">
            <v>0</v>
          </cell>
          <cell r="N1609">
            <v>1607.3985145399988</v>
          </cell>
          <cell r="O1609">
            <v>0</v>
          </cell>
          <cell r="P1609">
            <v>0</v>
          </cell>
        </row>
        <row r="1610">
          <cell r="A1610">
            <v>36526</v>
          </cell>
          <cell r="B1610">
            <v>38018</v>
          </cell>
          <cell r="C1610" t="str">
            <v>CPS II</v>
          </cell>
          <cell r="D1610">
            <v>5.7077778448275815E-2</v>
          </cell>
          <cell r="E1610">
            <v>13.242044599999989</v>
          </cell>
          <cell r="F1610">
            <v>1</v>
          </cell>
          <cell r="G1610">
            <v>32.6</v>
          </cell>
          <cell r="H1610">
            <v>32.6</v>
          </cell>
          <cell r="I1610">
            <v>27.683000000000007</v>
          </cell>
          <cell r="J1610">
            <v>-65.111133298199874</v>
          </cell>
          <cell r="K1610">
            <v>0</v>
          </cell>
          <cell r="L1610">
            <v>0</v>
          </cell>
          <cell r="M1610">
            <v>0</v>
          </cell>
          <cell r="N1610">
            <v>431.69065395999968</v>
          </cell>
          <cell r="O1610">
            <v>0</v>
          </cell>
          <cell r="P1610">
            <v>0</v>
          </cell>
        </row>
        <row r="1611">
          <cell r="A1611">
            <v>36526</v>
          </cell>
          <cell r="B1611">
            <v>38047</v>
          </cell>
          <cell r="C1611" t="str">
            <v>CPS II</v>
          </cell>
          <cell r="D1611">
            <v>3.7870946370967724E-2</v>
          </cell>
          <cell r="E1611">
            <v>9.3919946999999961</v>
          </cell>
          <cell r="F1611">
            <v>1</v>
          </cell>
          <cell r="G1611">
            <v>32.6</v>
          </cell>
          <cell r="H1611">
            <v>32.6</v>
          </cell>
          <cell r="I1611">
            <v>26.867999999999995</v>
          </cell>
          <cell r="J1611">
            <v>-53.834913620400037</v>
          </cell>
          <cell r="K1611">
            <v>0</v>
          </cell>
          <cell r="L1611">
            <v>0</v>
          </cell>
          <cell r="M1611">
            <v>0</v>
          </cell>
          <cell r="N1611">
            <v>306.17902721999991</v>
          </cell>
          <cell r="O1611">
            <v>0</v>
          </cell>
          <cell r="P1611">
            <v>0</v>
          </cell>
        </row>
        <row r="1612">
          <cell r="A1612">
            <v>36526</v>
          </cell>
          <cell r="B1612">
            <v>38078</v>
          </cell>
          <cell r="C1612" t="str">
            <v>CPS II</v>
          </cell>
          <cell r="D1612">
            <v>3.4974459832635994E-2</v>
          </cell>
          <cell r="E1612">
            <v>8.358895900000002</v>
          </cell>
          <cell r="F1612">
            <v>1</v>
          </cell>
          <cell r="G1612">
            <v>32.6</v>
          </cell>
          <cell r="H1612">
            <v>32.6</v>
          </cell>
          <cell r="I1612">
            <v>27.63316</v>
          </cell>
          <cell r="J1612">
            <v>-41.517298511956021</v>
          </cell>
          <cell r="K1612">
            <v>0</v>
          </cell>
          <cell r="L1612">
            <v>0</v>
          </cell>
          <cell r="M1612">
            <v>0</v>
          </cell>
          <cell r="N1612">
            <v>272.50000634000008</v>
          </cell>
          <cell r="O1612">
            <v>0</v>
          </cell>
          <cell r="P1612">
            <v>0</v>
          </cell>
        </row>
        <row r="1613">
          <cell r="A1613">
            <v>36526</v>
          </cell>
          <cell r="B1613">
            <v>38108</v>
          </cell>
          <cell r="C1613" t="str">
            <v>CPS II</v>
          </cell>
          <cell r="D1613">
            <v>2.9018531048387083E-2</v>
          </cell>
          <cell r="E1613">
            <v>7.1965956999999969</v>
          </cell>
          <cell r="F1613">
            <v>1</v>
          </cell>
          <cell r="G1613">
            <v>32.6</v>
          </cell>
          <cell r="H1613">
            <v>32.6</v>
          </cell>
          <cell r="I1613">
            <v>30.102160000000008</v>
          </cell>
          <cell r="J1613">
            <v>-17.975944603287942</v>
          </cell>
          <cell r="K1613">
            <v>0</v>
          </cell>
          <cell r="L1613">
            <v>0</v>
          </cell>
          <cell r="M1613">
            <v>0</v>
          </cell>
          <cell r="N1613">
            <v>234.6090198199999</v>
          </cell>
          <cell r="O1613">
            <v>0</v>
          </cell>
          <cell r="P1613">
            <v>0</v>
          </cell>
        </row>
        <row r="1614">
          <cell r="A1614">
            <v>36526</v>
          </cell>
          <cell r="B1614">
            <v>38139</v>
          </cell>
          <cell r="C1614" t="str">
            <v>CPS II</v>
          </cell>
          <cell r="D1614">
            <v>3.8993507083333358E-2</v>
          </cell>
          <cell r="E1614">
            <v>9.3584417000000055</v>
          </cell>
          <cell r="F1614">
            <v>1</v>
          </cell>
          <cell r="G1614">
            <v>32.6</v>
          </cell>
          <cell r="H1614">
            <v>32.6</v>
          </cell>
          <cell r="I1614">
            <v>30.068320000000003</v>
          </cell>
          <cell r="J1614">
            <v>-23.692579683055996</v>
          </cell>
          <cell r="K1614">
            <v>0</v>
          </cell>
          <cell r="L1614">
            <v>0</v>
          </cell>
          <cell r="M1614">
            <v>0</v>
          </cell>
          <cell r="N1614">
            <v>305.08519942000021</v>
          </cell>
          <cell r="O1614">
            <v>0</v>
          </cell>
          <cell r="P1614">
            <v>0</v>
          </cell>
        </row>
        <row r="1615">
          <cell r="A1615">
            <v>36526</v>
          </cell>
          <cell r="B1615">
            <v>38169</v>
          </cell>
          <cell r="C1615" t="str">
            <v>CPS II</v>
          </cell>
          <cell r="D1615">
            <v>0.13373925766129033</v>
          </cell>
          <cell r="E1615">
            <v>33.167335900000005</v>
          </cell>
          <cell r="F1615">
            <v>1</v>
          </cell>
          <cell r="G1615">
            <v>32.6</v>
          </cell>
          <cell r="H1615">
            <v>32.6</v>
          </cell>
          <cell r="I1615">
            <v>32.659479999999995</v>
          </cell>
          <cell r="J1615">
            <v>1.9727931393317859</v>
          </cell>
          <cell r="K1615">
            <v>0</v>
          </cell>
          <cell r="L1615">
            <v>0</v>
          </cell>
          <cell r="M1615">
            <v>0</v>
          </cell>
          <cell r="N1615">
            <v>1081.2551503400002</v>
          </cell>
          <cell r="O1615">
            <v>0</v>
          </cell>
          <cell r="P1615">
            <v>0</v>
          </cell>
        </row>
        <row r="1616">
          <cell r="A1616">
            <v>36526</v>
          </cell>
          <cell r="B1616">
            <v>38200</v>
          </cell>
          <cell r="C1616" t="str">
            <v>CPS II</v>
          </cell>
          <cell r="D1616">
            <v>1.331326855645161</v>
          </cell>
          <cell r="E1616">
            <v>330.16906019999993</v>
          </cell>
          <cell r="F1616">
            <v>1</v>
          </cell>
          <cell r="G1616">
            <v>32.6</v>
          </cell>
          <cell r="H1616">
            <v>32.6</v>
          </cell>
          <cell r="I1616">
            <v>32.627519999999997</v>
          </cell>
          <cell r="J1616">
            <v>9.0862525367025277</v>
          </cell>
          <cell r="K1616">
            <v>0</v>
          </cell>
          <cell r="L1616">
            <v>0</v>
          </cell>
          <cell r="M1616">
            <v>0</v>
          </cell>
          <cell r="N1616">
            <v>10763.511362519997</v>
          </cell>
          <cell r="O1616">
            <v>0</v>
          </cell>
          <cell r="P1616">
            <v>0</v>
          </cell>
        </row>
        <row r="1617">
          <cell r="A1617">
            <v>36526</v>
          </cell>
          <cell r="B1617">
            <v>38231</v>
          </cell>
          <cell r="C1617" t="str">
            <v>CPS II</v>
          </cell>
          <cell r="D1617">
            <v>1.4586382999999998</v>
          </cell>
          <cell r="E1617">
            <v>350.07319199999995</v>
          </cell>
          <cell r="F1617">
            <v>1</v>
          </cell>
          <cell r="G1617">
            <v>32.6</v>
          </cell>
          <cell r="H1617">
            <v>32.6</v>
          </cell>
          <cell r="I1617">
            <v>28.646319999999999</v>
          </cell>
          <cell r="J1617">
            <v>-1384.0773777465606</v>
          </cell>
          <cell r="K1617">
            <v>0</v>
          </cell>
          <cell r="L1617">
            <v>0</v>
          </cell>
          <cell r="M1617">
            <v>0</v>
          </cell>
          <cell r="N1617">
            <v>11412.386059199998</v>
          </cell>
          <cell r="O1617">
            <v>0</v>
          </cell>
          <cell r="P1617">
            <v>0</v>
          </cell>
        </row>
        <row r="1618">
          <cell r="A1618">
            <v>36526</v>
          </cell>
          <cell r="B1618">
            <v>38261</v>
          </cell>
          <cell r="C1618" t="str">
            <v>CPS II</v>
          </cell>
          <cell r="D1618">
            <v>0.55074325983935779</v>
          </cell>
          <cell r="E1618">
            <v>137.13507170000008</v>
          </cell>
          <cell r="F1618">
            <v>1</v>
          </cell>
          <cell r="G1618">
            <v>32.6</v>
          </cell>
          <cell r="H1618">
            <v>32.6</v>
          </cell>
          <cell r="I1618">
            <v>27.14256</v>
          </cell>
          <cell r="J1618">
            <v>-748.40642569844874</v>
          </cell>
          <cell r="K1618">
            <v>0</v>
          </cell>
          <cell r="L1618">
            <v>0</v>
          </cell>
          <cell r="M1618">
            <v>0</v>
          </cell>
          <cell r="N1618">
            <v>4470.6033374200033</v>
          </cell>
          <cell r="O1618">
            <v>0</v>
          </cell>
          <cell r="P1618">
            <v>0</v>
          </cell>
        </row>
        <row r="1619">
          <cell r="A1619">
            <v>36526</v>
          </cell>
          <cell r="B1619">
            <v>38292</v>
          </cell>
          <cell r="C1619" t="str">
            <v>CPS II</v>
          </cell>
          <cell r="D1619">
            <v>0.50370973083333348</v>
          </cell>
          <cell r="E1619">
            <v>120.89033540000004</v>
          </cell>
          <cell r="F1619">
            <v>1</v>
          </cell>
          <cell r="G1619">
            <v>32.6</v>
          </cell>
          <cell r="H1619">
            <v>32.6</v>
          </cell>
          <cell r="I1619">
            <v>26.8568</v>
          </cell>
          <cell r="J1619">
            <v>-694.29737426928045</v>
          </cell>
          <cell r="K1619">
            <v>0</v>
          </cell>
          <cell r="L1619">
            <v>0</v>
          </cell>
          <cell r="M1619">
            <v>0</v>
          </cell>
          <cell r="N1619">
            <v>3941.0249340400014</v>
          </cell>
          <cell r="O1619">
            <v>0</v>
          </cell>
          <cell r="P1619">
            <v>0</v>
          </cell>
        </row>
        <row r="1620">
          <cell r="A1620">
            <v>36526</v>
          </cell>
          <cell r="B1620">
            <v>38322</v>
          </cell>
          <cell r="C1620" t="str">
            <v>CPS II</v>
          </cell>
          <cell r="D1620">
            <v>0.81355626330645092</v>
          </cell>
          <cell r="E1620">
            <v>201.76195329999982</v>
          </cell>
          <cell r="F1620">
            <v>1</v>
          </cell>
          <cell r="G1620">
            <v>32.6</v>
          </cell>
          <cell r="H1620">
            <v>32.6</v>
          </cell>
          <cell r="I1620">
            <v>26.546600000000002</v>
          </cell>
          <cell r="J1620">
            <v>-1221.3458081062188</v>
          </cell>
          <cell r="K1620">
            <v>0</v>
          </cell>
          <cell r="L1620">
            <v>0</v>
          </cell>
          <cell r="M1620">
            <v>0</v>
          </cell>
          <cell r="N1620">
            <v>6577.4396775799942</v>
          </cell>
          <cell r="O1620">
            <v>0</v>
          </cell>
          <cell r="P1620">
            <v>0</v>
          </cell>
        </row>
        <row r="1623">
          <cell r="A1623" t="str">
            <v>Trade Date</v>
          </cell>
          <cell r="B1623" t="str">
            <v>Month</v>
          </cell>
          <cell r="C1623" t="str">
            <v>Counterparty</v>
          </cell>
          <cell r="D1623" t="str">
            <v>Quantity</v>
          </cell>
          <cell r="E1623" t="str">
            <v>MWh</v>
          </cell>
          <cell r="F1623" t="str">
            <v>Multiple</v>
          </cell>
          <cell r="G1623" t="str">
            <v>Underlying</v>
          </cell>
          <cell r="H1623" t="str">
            <v>Contract Price</v>
          </cell>
          <cell r="I1623" t="str">
            <v>Market Price</v>
          </cell>
          <cell r="J1623" t="str">
            <v>MTM</v>
          </cell>
          <cell r="K1623" t="str">
            <v>NYMEX NG Exposure</v>
          </cell>
          <cell r="L1623" t="str">
            <v>GD HH NG Exposure</v>
          </cell>
          <cell r="M1623" t="str">
            <v>GD HSC NG Exposure</v>
          </cell>
          <cell r="N1623" t="str">
            <v>Settlement</v>
          </cell>
        </row>
        <row r="1624">
          <cell r="A1624">
            <v>36526</v>
          </cell>
          <cell r="B1624">
            <v>37895</v>
          </cell>
          <cell r="C1624" t="str">
            <v>Coral</v>
          </cell>
          <cell r="D1624">
            <v>20</v>
          </cell>
          <cell r="E1624">
            <v>7360</v>
          </cell>
          <cell r="F1624">
            <v>9.4</v>
          </cell>
          <cell r="G1624">
            <v>4.4349999999999996</v>
          </cell>
          <cell r="H1624">
            <v>41.689</v>
          </cell>
          <cell r="I1624">
            <v>38.625</v>
          </cell>
          <cell r="J1624">
            <v>0</v>
          </cell>
          <cell r="K1624">
            <v>-6.9184000000000001</v>
          </cell>
          <cell r="L1624">
            <v>0</v>
          </cell>
          <cell r="M1624">
            <v>0</v>
          </cell>
          <cell r="N1624">
            <v>306831.03999999998</v>
          </cell>
        </row>
        <row r="1625">
          <cell r="A1625">
            <v>36526</v>
          </cell>
          <cell r="B1625">
            <v>37895</v>
          </cell>
          <cell r="C1625" t="str">
            <v>CPS W XXIV</v>
          </cell>
          <cell r="D1625">
            <v>35</v>
          </cell>
          <cell r="E1625">
            <v>12880</v>
          </cell>
          <cell r="F1625">
            <v>8.1</v>
          </cell>
          <cell r="G1625">
            <v>4.43</v>
          </cell>
          <cell r="H1625">
            <v>35.882999999999996</v>
          </cell>
          <cell r="I1625">
            <v>38.625</v>
          </cell>
          <cell r="J1625">
            <v>0</v>
          </cell>
          <cell r="K1625">
            <v>0</v>
          </cell>
          <cell r="L1625">
            <v>-10.4328</v>
          </cell>
          <cell r="M1625">
            <v>0</v>
          </cell>
          <cell r="N1625">
            <v>462173.03999999992</v>
          </cell>
        </row>
        <row r="1626">
          <cell r="A1626">
            <v>36526</v>
          </cell>
          <cell r="B1626">
            <v>37926</v>
          </cell>
          <cell r="C1626" t="str">
            <v>CPS W XXIV</v>
          </cell>
          <cell r="D1626">
            <v>35</v>
          </cell>
          <cell r="E1626">
            <v>10640</v>
          </cell>
          <cell r="F1626">
            <v>8.1</v>
          </cell>
          <cell r="G1626">
            <v>4.4859999999999998</v>
          </cell>
          <cell r="H1626">
            <v>36.336599999999997</v>
          </cell>
          <cell r="I1626">
            <v>39.125</v>
          </cell>
          <cell r="J1626">
            <v>0</v>
          </cell>
          <cell r="K1626">
            <v>0</v>
          </cell>
          <cell r="L1626">
            <v>-8.6183999999999994</v>
          </cell>
          <cell r="M1626">
            <v>0</v>
          </cell>
          <cell r="N1626">
            <v>386621.42399999994</v>
          </cell>
        </row>
        <row r="1627">
          <cell r="A1627">
            <v>36526</v>
          </cell>
          <cell r="B1627">
            <v>37956</v>
          </cell>
          <cell r="C1627" t="str">
            <v>CPS W XXIV</v>
          </cell>
          <cell r="D1627">
            <v>35</v>
          </cell>
          <cell r="E1627">
            <v>12320</v>
          </cell>
          <cell r="F1627">
            <v>8.1</v>
          </cell>
          <cell r="G1627">
            <v>4.8600000000000003</v>
          </cell>
          <cell r="H1627">
            <v>39.366</v>
          </cell>
          <cell r="I1627">
            <v>39.375</v>
          </cell>
          <cell r="J1627">
            <v>110.8800000000042</v>
          </cell>
          <cell r="K1627">
            <v>0</v>
          </cell>
          <cell r="L1627">
            <v>-9.9792000000000005</v>
          </cell>
          <cell r="M1627">
            <v>0</v>
          </cell>
          <cell r="N1627">
            <v>484989.12</v>
          </cell>
        </row>
        <row r="1628">
          <cell r="A1628">
            <v>36526</v>
          </cell>
          <cell r="B1628">
            <v>37926</v>
          </cell>
          <cell r="C1628" t="str">
            <v>CPS Coral</v>
          </cell>
          <cell r="D1628">
            <v>20</v>
          </cell>
          <cell r="E1628">
            <v>6080</v>
          </cell>
          <cell r="F1628">
            <v>9.4</v>
          </cell>
          <cell r="G1628">
            <v>4.4909999999999997</v>
          </cell>
          <cell r="H1628">
            <v>42.215399999999995</v>
          </cell>
          <cell r="I1628">
            <v>39.125</v>
          </cell>
          <cell r="J1628">
            <v>0</v>
          </cell>
          <cell r="K1628">
            <v>-5.7152000000000003</v>
          </cell>
          <cell r="L1628">
            <v>0</v>
          </cell>
          <cell r="M1628">
            <v>0</v>
          </cell>
          <cell r="N1628">
            <v>256669.63199999998</v>
          </cell>
        </row>
        <row r="1629">
          <cell r="A1629">
            <v>36526</v>
          </cell>
          <cell r="B1629">
            <v>37956</v>
          </cell>
          <cell r="C1629" t="str">
            <v>CPS Coral</v>
          </cell>
          <cell r="D1629">
            <v>20</v>
          </cell>
          <cell r="E1629">
            <v>7040</v>
          </cell>
          <cell r="F1629">
            <v>9.4</v>
          </cell>
          <cell r="G1629">
            <v>4.8650000000000002</v>
          </cell>
          <cell r="H1629">
            <v>45.731000000000002</v>
          </cell>
          <cell r="I1629">
            <v>39.375</v>
          </cell>
          <cell r="J1629">
            <v>-44746.240000000013</v>
          </cell>
          <cell r="K1629">
            <v>-6.6176000000000004</v>
          </cell>
          <cell r="L1629">
            <v>0</v>
          </cell>
          <cell r="M1629">
            <v>0</v>
          </cell>
          <cell r="N1629">
            <v>321946.23999999999</v>
          </cell>
        </row>
        <row r="1630">
          <cell r="A1630">
            <v>37922</v>
          </cell>
          <cell r="B1630">
            <v>38353</v>
          </cell>
          <cell r="C1630" t="str">
            <v>CPS PHASE 1</v>
          </cell>
          <cell r="D1630">
            <v>45</v>
          </cell>
          <cell r="E1630">
            <v>15120</v>
          </cell>
          <cell r="F1630">
            <v>7</v>
          </cell>
          <cell r="G1630">
            <v>5.17</v>
          </cell>
          <cell r="H1630">
            <v>44.15</v>
          </cell>
          <cell r="I1630">
            <v>43.063749999999999</v>
          </cell>
          <cell r="J1630">
            <v>-16424.099999999995</v>
          </cell>
          <cell r="K1630">
            <v>-10.584</v>
          </cell>
          <cell r="L1630">
            <v>0</v>
          </cell>
          <cell r="M1630">
            <v>0</v>
          </cell>
          <cell r="N1630">
            <v>667548</v>
          </cell>
        </row>
        <row r="1631">
          <cell r="A1631">
            <v>37922</v>
          </cell>
          <cell r="B1631">
            <v>38384</v>
          </cell>
          <cell r="C1631" t="str">
            <v>CPS PHASE 1</v>
          </cell>
          <cell r="D1631">
            <v>41</v>
          </cell>
          <cell r="E1631">
            <v>13120</v>
          </cell>
          <cell r="F1631">
            <v>7</v>
          </cell>
          <cell r="G1631">
            <v>5.125</v>
          </cell>
          <cell r="H1631">
            <v>43.835000000000001</v>
          </cell>
          <cell r="I1631">
            <v>42.729383886255924</v>
          </cell>
          <cell r="J1631">
            <v>-14505.683412322287</v>
          </cell>
          <cell r="K1631">
            <v>-9.1839999999999993</v>
          </cell>
          <cell r="L1631">
            <v>0</v>
          </cell>
          <cell r="M1631">
            <v>0</v>
          </cell>
          <cell r="N1631">
            <v>575115.19999999995</v>
          </cell>
        </row>
        <row r="1632">
          <cell r="A1632">
            <v>37922</v>
          </cell>
          <cell r="B1632">
            <v>38412</v>
          </cell>
          <cell r="C1632" t="str">
            <v>CPS PHASE 1</v>
          </cell>
          <cell r="D1632">
            <v>41</v>
          </cell>
          <cell r="E1632">
            <v>15088</v>
          </cell>
          <cell r="F1632">
            <v>7</v>
          </cell>
          <cell r="G1632">
            <v>4.9800000000000004</v>
          </cell>
          <cell r="H1632">
            <v>42.82</v>
          </cell>
          <cell r="I1632">
            <v>42.431533980582529</v>
          </cell>
          <cell r="J1632">
            <v>-5861.1753009708082</v>
          </cell>
          <cell r="K1632">
            <v>-10.5616</v>
          </cell>
          <cell r="L1632">
            <v>0</v>
          </cell>
          <cell r="M1632">
            <v>0</v>
          </cell>
          <cell r="N1632">
            <v>646068.16</v>
          </cell>
        </row>
        <row r="1633">
          <cell r="A1633">
            <v>37922</v>
          </cell>
          <cell r="B1633">
            <v>38443</v>
          </cell>
          <cell r="C1633" t="str">
            <v>CPS PHASE 1</v>
          </cell>
          <cell r="D1633">
            <v>41</v>
          </cell>
          <cell r="E1633">
            <v>13776</v>
          </cell>
          <cell r="F1633">
            <v>7</v>
          </cell>
          <cell r="G1633">
            <v>4.6050000000000004</v>
          </cell>
          <cell r="H1633">
            <v>40.195</v>
          </cell>
          <cell r="I1633">
            <v>42.603289057558513</v>
          </cell>
          <cell r="J1633">
            <v>33176.59005692607</v>
          </cell>
          <cell r="K1633">
            <v>-9.6432000000000002</v>
          </cell>
          <cell r="L1633">
            <v>0</v>
          </cell>
          <cell r="M1633">
            <v>0</v>
          </cell>
          <cell r="N1633">
            <v>553726.31999999995</v>
          </cell>
        </row>
        <row r="1634">
          <cell r="A1634">
            <v>37922</v>
          </cell>
          <cell r="B1634">
            <v>38473</v>
          </cell>
          <cell r="C1634" t="str">
            <v>CPS PHASE 1</v>
          </cell>
          <cell r="D1634">
            <v>45</v>
          </cell>
          <cell r="E1634">
            <v>15120</v>
          </cell>
          <cell r="F1634">
            <v>7</v>
          </cell>
          <cell r="G1634">
            <v>4.5330000000000004</v>
          </cell>
          <cell r="H1634">
            <v>39.691000000000003</v>
          </cell>
          <cell r="I1634">
            <v>45.040227999147675</v>
          </cell>
          <cell r="J1634">
            <v>80880.327347112805</v>
          </cell>
          <cell r="K1634">
            <v>-10.584</v>
          </cell>
          <cell r="L1634">
            <v>0</v>
          </cell>
          <cell r="M1634">
            <v>0</v>
          </cell>
          <cell r="N1634">
            <v>600127.92000000004</v>
          </cell>
        </row>
        <row r="1635">
          <cell r="A1635">
            <v>37922</v>
          </cell>
          <cell r="B1635">
            <v>38504</v>
          </cell>
          <cell r="C1635" t="str">
            <v>CPS PHASE 1</v>
          </cell>
          <cell r="D1635">
            <v>55</v>
          </cell>
          <cell r="E1635">
            <v>19360</v>
          </cell>
          <cell r="F1635">
            <v>7</v>
          </cell>
          <cell r="G1635">
            <v>4.55</v>
          </cell>
          <cell r="H1635">
            <v>39.809999999999995</v>
          </cell>
          <cell r="I1635">
            <v>45.519316493313518</v>
          </cell>
          <cell r="J1635">
            <v>110532.3673105498</v>
          </cell>
          <cell r="K1635">
            <v>-13.552</v>
          </cell>
          <cell r="L1635">
            <v>0</v>
          </cell>
          <cell r="M1635">
            <v>0</v>
          </cell>
          <cell r="N1635">
            <v>770721.59999999986</v>
          </cell>
        </row>
        <row r="1636">
          <cell r="A1636">
            <v>37922</v>
          </cell>
          <cell r="B1636">
            <v>38534</v>
          </cell>
          <cell r="C1636" t="str">
            <v>CPS PHASE 1</v>
          </cell>
          <cell r="D1636">
            <v>59</v>
          </cell>
          <cell r="E1636">
            <v>18880</v>
          </cell>
          <cell r="F1636">
            <v>7</v>
          </cell>
          <cell r="G1636">
            <v>4.5670000000000002</v>
          </cell>
          <cell r="H1636">
            <v>39.929000000000002</v>
          </cell>
          <cell r="I1636">
            <v>51.792812433918378</v>
          </cell>
          <cell r="J1636">
            <v>223988.77875237894</v>
          </cell>
          <cell r="K1636">
            <v>-13.215999999999999</v>
          </cell>
          <cell r="L1636">
            <v>0</v>
          </cell>
          <cell r="M1636">
            <v>0</v>
          </cell>
          <cell r="N1636">
            <v>753859.52</v>
          </cell>
        </row>
        <row r="1637">
          <cell r="A1637">
            <v>37922</v>
          </cell>
          <cell r="B1637">
            <v>38565</v>
          </cell>
          <cell r="C1637" t="str">
            <v>CPS PHASE 1</v>
          </cell>
          <cell r="D1637">
            <v>58</v>
          </cell>
          <cell r="E1637">
            <v>21344</v>
          </cell>
          <cell r="F1637">
            <v>7</v>
          </cell>
          <cell r="G1637">
            <v>4.5890000000000004</v>
          </cell>
          <cell r="H1637">
            <v>40.083000000000006</v>
          </cell>
          <cell r="I1637">
            <v>51.855893383902234</v>
          </cell>
          <cell r="J1637">
            <v>251280.63638600917</v>
          </cell>
          <cell r="K1637">
            <v>-14.940799999999999</v>
          </cell>
          <cell r="L1637">
            <v>0</v>
          </cell>
          <cell r="M1637">
            <v>0</v>
          </cell>
          <cell r="N1637">
            <v>855531.55200000014</v>
          </cell>
        </row>
        <row r="1638">
          <cell r="A1638">
            <v>37922</v>
          </cell>
          <cell r="B1638">
            <v>38596</v>
          </cell>
          <cell r="C1638" t="str">
            <v>CPS PHASE 1</v>
          </cell>
          <cell r="D1638">
            <v>49</v>
          </cell>
          <cell r="E1638">
            <v>16464</v>
          </cell>
          <cell r="F1638">
            <v>7</v>
          </cell>
          <cell r="G1638">
            <v>4.577</v>
          </cell>
          <cell r="H1638">
            <v>39.999000000000002</v>
          </cell>
          <cell r="I1638">
            <v>43.614866976351351</v>
          </cell>
          <cell r="J1638">
            <v>59531.633898648608</v>
          </cell>
          <cell r="K1638">
            <v>-11.524800000000001</v>
          </cell>
          <cell r="L1638">
            <v>0</v>
          </cell>
          <cell r="M1638">
            <v>0</v>
          </cell>
          <cell r="N1638">
            <v>658543.53600000008</v>
          </cell>
        </row>
        <row r="1639">
          <cell r="A1639">
            <v>37922</v>
          </cell>
          <cell r="B1639">
            <v>38626</v>
          </cell>
          <cell r="C1639" t="str">
            <v>CPS PHASE 1</v>
          </cell>
          <cell r="D1639">
            <v>41</v>
          </cell>
          <cell r="E1639">
            <v>13776</v>
          </cell>
          <cell r="F1639">
            <v>7</v>
          </cell>
          <cell r="G1639">
            <v>4.6020000000000003</v>
          </cell>
          <cell r="H1639">
            <v>40.173999999999999</v>
          </cell>
          <cell r="I1639">
            <v>41.163520472773328</v>
          </cell>
          <cell r="J1639">
            <v>13631.634032925376</v>
          </cell>
          <cell r="K1639">
            <v>-9.6432000000000002</v>
          </cell>
          <cell r="L1639">
            <v>0</v>
          </cell>
          <cell r="M1639">
            <v>0</v>
          </cell>
          <cell r="N1639">
            <v>553437.02399999998</v>
          </cell>
        </row>
        <row r="1640">
          <cell r="A1640">
            <v>37922</v>
          </cell>
          <cell r="B1640">
            <v>38657</v>
          </cell>
          <cell r="C1640" t="str">
            <v>CPS PHASE 1</v>
          </cell>
          <cell r="D1640">
            <v>37</v>
          </cell>
          <cell r="E1640">
            <v>12432</v>
          </cell>
          <cell r="F1640">
            <v>7</v>
          </cell>
          <cell r="G1640">
            <v>4.7720000000000002</v>
          </cell>
          <cell r="H1640">
            <v>41.364000000000004</v>
          </cell>
          <cell r="I1640">
            <v>41.357333333333344</v>
          </cell>
          <cell r="J1640">
            <v>-82.879999999924621</v>
          </cell>
          <cell r="K1640">
            <v>-8.7024000000000008</v>
          </cell>
          <cell r="L1640">
            <v>0</v>
          </cell>
          <cell r="M1640">
            <v>0</v>
          </cell>
          <cell r="N1640">
            <v>514237.24800000008</v>
          </cell>
        </row>
        <row r="1641">
          <cell r="A1641">
            <v>37922</v>
          </cell>
          <cell r="B1641">
            <v>38687</v>
          </cell>
          <cell r="C1641" t="str">
            <v>CPS PHASE 1</v>
          </cell>
          <cell r="D1641">
            <v>41</v>
          </cell>
          <cell r="E1641">
            <v>13776</v>
          </cell>
          <cell r="F1641">
            <v>7</v>
          </cell>
          <cell r="G1641">
            <v>4.952</v>
          </cell>
          <cell r="H1641">
            <v>42.624000000000002</v>
          </cell>
          <cell r="I1641">
            <v>41.516470820969346</v>
          </cell>
          <cell r="J1641">
            <v>-15257.321970326324</v>
          </cell>
          <cell r="K1641">
            <v>-9.6432000000000002</v>
          </cell>
          <cell r="L1641">
            <v>0</v>
          </cell>
          <cell r="M1641">
            <v>0</v>
          </cell>
          <cell r="N1641">
            <v>587188.22400000005</v>
          </cell>
        </row>
        <row r="1642">
          <cell r="A1642">
            <v>37922</v>
          </cell>
          <cell r="B1642">
            <v>38718</v>
          </cell>
          <cell r="C1642" t="str">
            <v>CPS PHASE 1</v>
          </cell>
          <cell r="D1642">
            <v>40</v>
          </cell>
          <cell r="E1642">
            <v>13440</v>
          </cell>
          <cell r="F1642">
            <v>7</v>
          </cell>
          <cell r="G1642">
            <v>5.0529999999999999</v>
          </cell>
          <cell r="H1642">
            <v>43.331000000000003</v>
          </cell>
          <cell r="I1642">
            <v>42.089193181818182</v>
          </cell>
          <cell r="J1642">
            <v>-16689.88363636368</v>
          </cell>
          <cell r="K1642">
            <v>-9.4079999999999995</v>
          </cell>
          <cell r="L1642">
            <v>0</v>
          </cell>
          <cell r="M1642">
            <v>0</v>
          </cell>
          <cell r="N1642">
            <v>582368.64</v>
          </cell>
        </row>
        <row r="1643">
          <cell r="A1643">
            <v>37922</v>
          </cell>
          <cell r="B1643">
            <v>38749</v>
          </cell>
          <cell r="C1643" t="str">
            <v>CPS PHASE 1</v>
          </cell>
          <cell r="D1643">
            <v>38</v>
          </cell>
          <cell r="E1643">
            <v>12160</v>
          </cell>
          <cell r="F1643">
            <v>7</v>
          </cell>
          <cell r="G1643">
            <v>5.0179999999999998</v>
          </cell>
          <cell r="H1643">
            <v>43.085999999999999</v>
          </cell>
          <cell r="I1643">
            <v>41.837277725118483</v>
          </cell>
          <cell r="J1643">
            <v>-15184.46286255923</v>
          </cell>
          <cell r="K1643">
            <v>-8.5120000000000005</v>
          </cell>
          <cell r="L1643">
            <v>0</v>
          </cell>
          <cell r="M1643">
            <v>0</v>
          </cell>
          <cell r="N1643">
            <v>523925.76000000001</v>
          </cell>
        </row>
        <row r="1644">
          <cell r="A1644">
            <v>37922</v>
          </cell>
          <cell r="B1644">
            <v>38777</v>
          </cell>
          <cell r="C1644" t="str">
            <v>CPS PHASE 1</v>
          </cell>
          <cell r="D1644">
            <v>38</v>
          </cell>
          <cell r="E1644">
            <v>13984</v>
          </cell>
          <cell r="F1644">
            <v>7</v>
          </cell>
          <cell r="G1644">
            <v>4.8730000000000002</v>
          </cell>
          <cell r="H1644">
            <v>42.071000000000005</v>
          </cell>
          <cell r="I1644">
            <v>41.519852427184468</v>
          </cell>
          <cell r="J1644">
            <v>-7707.247658252476</v>
          </cell>
          <cell r="K1644">
            <v>-9.7888000000000002</v>
          </cell>
          <cell r="L1644">
            <v>0</v>
          </cell>
          <cell r="M1644">
            <v>0</v>
          </cell>
          <cell r="N1644">
            <v>588320.86400000006</v>
          </cell>
        </row>
        <row r="1645">
          <cell r="A1645">
            <v>37922</v>
          </cell>
          <cell r="B1645">
            <v>38808</v>
          </cell>
          <cell r="C1645" t="str">
            <v>CPS PHASE 1</v>
          </cell>
          <cell r="D1645">
            <v>39</v>
          </cell>
          <cell r="E1645">
            <v>12480</v>
          </cell>
          <cell r="F1645">
            <v>7</v>
          </cell>
          <cell r="G1645">
            <v>4.5730000000000004</v>
          </cell>
          <cell r="H1645">
            <v>39.971000000000004</v>
          </cell>
          <cell r="I1645">
            <v>42.307240143369178</v>
          </cell>
          <cell r="J1645">
            <v>29156.276989247297</v>
          </cell>
          <cell r="K1645">
            <v>-8.7360000000000007</v>
          </cell>
          <cell r="L1645">
            <v>0</v>
          </cell>
          <cell r="M1645">
            <v>0</v>
          </cell>
          <cell r="N1645">
            <v>498838.08000000007</v>
          </cell>
        </row>
        <row r="1646">
          <cell r="A1646">
            <v>37922</v>
          </cell>
          <cell r="B1646">
            <v>38838</v>
          </cell>
          <cell r="C1646" t="str">
            <v>CPS PHASE 1</v>
          </cell>
          <cell r="D1646">
            <v>40</v>
          </cell>
          <cell r="E1646">
            <v>14080</v>
          </cell>
          <cell r="F1646">
            <v>7</v>
          </cell>
          <cell r="G1646">
            <v>4.5129999999999999</v>
          </cell>
          <cell r="H1646">
            <v>39.551000000000002</v>
          </cell>
          <cell r="I1646">
            <v>44.841506499041124</v>
          </cell>
          <cell r="J1646">
            <v>74490.331506499002</v>
          </cell>
          <cell r="K1646">
            <v>-9.8559999999999999</v>
          </cell>
          <cell r="L1646">
            <v>0</v>
          </cell>
          <cell r="M1646">
            <v>0</v>
          </cell>
          <cell r="N1646">
            <v>556878.08000000007</v>
          </cell>
        </row>
        <row r="1647">
          <cell r="A1647">
            <v>37922</v>
          </cell>
          <cell r="B1647">
            <v>38869</v>
          </cell>
          <cell r="C1647" t="str">
            <v>CPS PHASE 1</v>
          </cell>
          <cell r="D1647">
            <v>51</v>
          </cell>
          <cell r="E1647">
            <v>17952</v>
          </cell>
          <cell r="F1647">
            <v>7</v>
          </cell>
          <cell r="G1647">
            <v>4.5129999999999999</v>
          </cell>
          <cell r="H1647">
            <v>39.551000000000002</v>
          </cell>
          <cell r="I1647">
            <v>45.149159414137124</v>
          </cell>
          <cell r="J1647">
            <v>100498.15780258962</v>
          </cell>
          <cell r="K1647">
            <v>-12.5664</v>
          </cell>
          <cell r="L1647">
            <v>0</v>
          </cell>
          <cell r="M1647">
            <v>0</v>
          </cell>
          <cell r="N1647">
            <v>710019.55200000003</v>
          </cell>
        </row>
        <row r="1648">
          <cell r="A1648">
            <v>37922</v>
          </cell>
          <cell r="B1648">
            <v>38899</v>
          </cell>
          <cell r="C1648" t="str">
            <v>CPS PHASE 1</v>
          </cell>
          <cell r="D1648">
            <v>53</v>
          </cell>
          <cell r="E1648">
            <v>16960</v>
          </cell>
          <cell r="F1648">
            <v>7</v>
          </cell>
          <cell r="G1648">
            <v>4.5279999999999996</v>
          </cell>
          <cell r="H1648">
            <v>39.655999999999999</v>
          </cell>
          <cell r="I1648">
            <v>51.350526538380201</v>
          </cell>
          <cell r="J1648">
            <v>198339.17009092824</v>
          </cell>
          <cell r="K1648">
            <v>-11.872</v>
          </cell>
          <cell r="L1648">
            <v>0</v>
          </cell>
          <cell r="M1648">
            <v>0</v>
          </cell>
          <cell r="N1648">
            <v>672565.76000000001</v>
          </cell>
        </row>
        <row r="1649">
          <cell r="A1649">
            <v>37922</v>
          </cell>
          <cell r="B1649">
            <v>38930</v>
          </cell>
          <cell r="C1649" t="str">
            <v>CPS PHASE 1</v>
          </cell>
          <cell r="D1649">
            <v>54</v>
          </cell>
          <cell r="E1649">
            <v>19872</v>
          </cell>
          <cell r="F1649">
            <v>7</v>
          </cell>
          <cell r="G1649">
            <v>4.5439999999999996</v>
          </cell>
          <cell r="H1649">
            <v>39.767999999999994</v>
          </cell>
          <cell r="I1649">
            <v>51.347391487568473</v>
          </cell>
          <cell r="J1649">
            <v>230105.6676409608</v>
          </cell>
          <cell r="K1649">
            <v>-13.910399999999999</v>
          </cell>
          <cell r="L1649">
            <v>0</v>
          </cell>
          <cell r="M1649">
            <v>0</v>
          </cell>
          <cell r="N1649">
            <v>790269.69599999988</v>
          </cell>
        </row>
        <row r="1650">
          <cell r="A1650">
            <v>37922</v>
          </cell>
          <cell r="B1650">
            <v>38961</v>
          </cell>
          <cell r="C1650" t="str">
            <v>CPS PHASE 1</v>
          </cell>
          <cell r="D1650">
            <v>44</v>
          </cell>
          <cell r="E1650">
            <v>14080</v>
          </cell>
          <cell r="F1650">
            <v>7</v>
          </cell>
          <cell r="G1650">
            <v>4.5439999999999996</v>
          </cell>
          <cell r="H1650">
            <v>39.767999999999994</v>
          </cell>
          <cell r="I1650">
            <v>43.300405405405407</v>
          </cell>
          <cell r="J1650">
            <v>49736.268108108212</v>
          </cell>
          <cell r="K1650">
            <v>-9.8559999999999999</v>
          </cell>
          <cell r="L1650">
            <v>0</v>
          </cell>
          <cell r="M1650">
            <v>0</v>
          </cell>
          <cell r="N1650">
            <v>559933.43999999994</v>
          </cell>
        </row>
        <row r="1651">
          <cell r="A1651">
            <v>37922</v>
          </cell>
          <cell r="B1651">
            <v>38991</v>
          </cell>
          <cell r="C1651" t="str">
            <v>CPS PHASE 1</v>
          </cell>
          <cell r="D1651">
            <v>39</v>
          </cell>
          <cell r="E1651">
            <v>13728</v>
          </cell>
          <cell r="F1651">
            <v>7</v>
          </cell>
          <cell r="G1651">
            <v>4.5890000000000004</v>
          </cell>
          <cell r="H1651">
            <v>40.083000000000006</v>
          </cell>
          <cell r="I1651">
            <v>41.047239341494304</v>
          </cell>
          <cell r="J1651">
            <v>13237.077680033732</v>
          </cell>
          <cell r="K1651">
            <v>-9.6096000000000004</v>
          </cell>
          <cell r="L1651">
            <v>0</v>
          </cell>
          <cell r="M1651">
            <v>0</v>
          </cell>
          <cell r="N1651">
            <v>550259.42400000012</v>
          </cell>
        </row>
        <row r="1652">
          <cell r="A1652">
            <v>37922</v>
          </cell>
          <cell r="B1652">
            <v>39022</v>
          </cell>
          <cell r="C1652" t="str">
            <v>CPS PHASE 1</v>
          </cell>
          <cell r="D1652">
            <v>34</v>
          </cell>
          <cell r="E1652">
            <v>11424</v>
          </cell>
          <cell r="F1652">
            <v>7</v>
          </cell>
          <cell r="G1652">
            <v>4.7699999999999996</v>
          </cell>
          <cell r="H1652">
            <v>41.35</v>
          </cell>
          <cell r="I1652">
            <v>41.34</v>
          </cell>
          <cell r="J1652">
            <v>-114.23999999997727</v>
          </cell>
          <cell r="K1652">
            <v>-7.9968000000000004</v>
          </cell>
          <cell r="L1652">
            <v>0</v>
          </cell>
          <cell r="M1652">
            <v>0</v>
          </cell>
          <cell r="N1652">
            <v>472382.4</v>
          </cell>
        </row>
        <row r="1653">
          <cell r="A1653">
            <v>37922</v>
          </cell>
          <cell r="B1653">
            <v>39052</v>
          </cell>
          <cell r="C1653" t="str">
            <v>CPS PHASE 1</v>
          </cell>
          <cell r="D1653">
            <v>37</v>
          </cell>
          <cell r="E1653">
            <v>11840</v>
          </cell>
          <cell r="F1653">
            <v>7</v>
          </cell>
          <cell r="G1653">
            <v>4.9400000000000004</v>
          </cell>
          <cell r="H1653">
            <v>42.540000000000006</v>
          </cell>
          <cell r="I1653">
            <v>41.41586547972306</v>
          </cell>
          <cell r="J1653">
            <v>-13309.752720079048</v>
          </cell>
          <cell r="K1653">
            <v>-8.2880000000000003</v>
          </cell>
          <cell r="L1653">
            <v>0</v>
          </cell>
          <cell r="M1653">
            <v>0</v>
          </cell>
          <cell r="N1653">
            <v>503673.60000000009</v>
          </cell>
        </row>
        <row r="1657">
          <cell r="A1657" t="str">
            <v>Trade Date</v>
          </cell>
          <cell r="B1657" t="str">
            <v>Month</v>
          </cell>
          <cell r="C1657" t="str">
            <v>Counterparty</v>
          </cell>
          <cell r="D1657" t="str">
            <v>Quantity</v>
          </cell>
          <cell r="E1657" t="str">
            <v>MWh</v>
          </cell>
          <cell r="F1657" t="str">
            <v>Multiple</v>
          </cell>
          <cell r="G1657" t="str">
            <v>Underlying</v>
          </cell>
          <cell r="H1657" t="str">
            <v>Contract Price</v>
          </cell>
          <cell r="I1657" t="str">
            <v>Market Price</v>
          </cell>
          <cell r="J1657" t="str">
            <v>MTM</v>
          </cell>
          <cell r="K1657" t="str">
            <v>NYMEX NG Exposure</v>
          </cell>
          <cell r="L1657" t="str">
            <v>GD HH NG Exposure</v>
          </cell>
          <cell r="M1657" t="str">
            <v>GD HSC NG Exposure</v>
          </cell>
          <cell r="N1657" t="str">
            <v>Settlement</v>
          </cell>
        </row>
        <row r="1658">
          <cell r="A1658">
            <v>36526</v>
          </cell>
          <cell r="B1658">
            <v>37895</v>
          </cell>
          <cell r="C1658" t="str">
            <v>CPS W XXIV</v>
          </cell>
          <cell r="D1658">
            <v>35</v>
          </cell>
          <cell r="E1658">
            <v>4480</v>
          </cell>
          <cell r="F1658">
            <v>8.1</v>
          </cell>
          <cell r="G1658">
            <v>4.43</v>
          </cell>
          <cell r="H1658">
            <v>35.882999999999996</v>
          </cell>
          <cell r="I1658">
            <v>33.549999999999997</v>
          </cell>
          <cell r="J1658">
            <v>0</v>
          </cell>
          <cell r="K1658">
            <v>0</v>
          </cell>
          <cell r="L1658">
            <v>-3.6288</v>
          </cell>
          <cell r="M1658">
            <v>0</v>
          </cell>
          <cell r="N1658">
            <v>160755.83999999997</v>
          </cell>
        </row>
        <row r="1659">
          <cell r="A1659">
            <v>36526</v>
          </cell>
          <cell r="B1659">
            <v>37926</v>
          </cell>
          <cell r="C1659" t="str">
            <v>CPS W XXIV</v>
          </cell>
          <cell r="D1659">
            <v>35</v>
          </cell>
          <cell r="E1659">
            <v>6160</v>
          </cell>
          <cell r="F1659">
            <v>8.1</v>
          </cell>
          <cell r="G1659">
            <v>4.4859999999999998</v>
          </cell>
          <cell r="H1659">
            <v>36.336599999999997</v>
          </cell>
          <cell r="I1659">
            <v>34.514000000000003</v>
          </cell>
          <cell r="J1659">
            <v>0</v>
          </cell>
          <cell r="K1659">
            <v>0</v>
          </cell>
          <cell r="L1659">
            <v>-4.9896000000000003</v>
          </cell>
          <cell r="M1659">
            <v>0</v>
          </cell>
          <cell r="N1659">
            <v>223833.45599999998</v>
          </cell>
        </row>
        <row r="1660">
          <cell r="A1660">
            <v>36526</v>
          </cell>
          <cell r="B1660">
            <v>37956</v>
          </cell>
          <cell r="C1660" t="str">
            <v>CPS W XXIV</v>
          </cell>
          <cell r="D1660">
            <v>35</v>
          </cell>
          <cell r="E1660">
            <v>5040</v>
          </cell>
          <cell r="F1660">
            <v>8.1</v>
          </cell>
          <cell r="G1660">
            <v>4.8600000000000003</v>
          </cell>
          <cell r="H1660">
            <v>39.366</v>
          </cell>
          <cell r="I1660">
            <v>35.355200000000004</v>
          </cell>
          <cell r="J1660">
            <v>-20214.431999999979</v>
          </cell>
          <cell r="K1660">
            <v>0</v>
          </cell>
          <cell r="L1660">
            <v>-4.0823999999999998</v>
          </cell>
          <cell r="M1660">
            <v>0</v>
          </cell>
          <cell r="N1660">
            <v>198404.63999999998</v>
          </cell>
        </row>
        <row r="1661">
          <cell r="A1661">
            <v>37922</v>
          </cell>
          <cell r="B1661">
            <v>38353</v>
          </cell>
          <cell r="C1661" t="str">
            <v>CPS PHASE 1</v>
          </cell>
          <cell r="D1661">
            <v>41</v>
          </cell>
          <cell r="E1661">
            <v>6560</v>
          </cell>
          <cell r="F1661">
            <v>7</v>
          </cell>
          <cell r="G1661">
            <v>5.17</v>
          </cell>
          <cell r="H1661">
            <v>44.15</v>
          </cell>
          <cell r="I1661">
            <v>39.348150000000004</v>
          </cell>
          <cell r="J1661">
            <v>-31500.135999999966</v>
          </cell>
          <cell r="K1661">
            <v>-4.5919999999999996</v>
          </cell>
          <cell r="L1661">
            <v>0</v>
          </cell>
          <cell r="M1661">
            <v>0</v>
          </cell>
          <cell r="N1661">
            <v>289624</v>
          </cell>
        </row>
        <row r="1662">
          <cell r="A1662">
            <v>37922</v>
          </cell>
          <cell r="B1662">
            <v>38384</v>
          </cell>
          <cell r="C1662" t="str">
            <v>CPS PHASE 1</v>
          </cell>
          <cell r="D1662">
            <v>44</v>
          </cell>
          <cell r="E1662">
            <v>5632</v>
          </cell>
          <cell r="F1662">
            <v>7</v>
          </cell>
          <cell r="G1662">
            <v>5.125</v>
          </cell>
          <cell r="H1662">
            <v>43.835000000000001</v>
          </cell>
          <cell r="I1662">
            <v>39.057772511848341</v>
          </cell>
          <cell r="J1662">
            <v>-26905.345213270146</v>
          </cell>
          <cell r="K1662">
            <v>-3.9424000000000001</v>
          </cell>
          <cell r="L1662">
            <v>0</v>
          </cell>
          <cell r="M1662">
            <v>0</v>
          </cell>
          <cell r="N1662">
            <v>246878.72</v>
          </cell>
        </row>
        <row r="1663">
          <cell r="A1663">
            <v>37922</v>
          </cell>
          <cell r="B1663">
            <v>38412</v>
          </cell>
          <cell r="C1663" t="str">
            <v>CPS PHASE 1</v>
          </cell>
          <cell r="D1663">
            <v>35</v>
          </cell>
          <cell r="E1663">
            <v>4480</v>
          </cell>
          <cell r="F1663">
            <v>7</v>
          </cell>
          <cell r="G1663">
            <v>4.9800000000000004</v>
          </cell>
          <cell r="H1663">
            <v>42.82</v>
          </cell>
          <cell r="I1663">
            <v>37.830007766990292</v>
          </cell>
          <cell r="J1663">
            <v>-22355.165203883495</v>
          </cell>
          <cell r="K1663">
            <v>-3.1360000000000001</v>
          </cell>
          <cell r="L1663">
            <v>0</v>
          </cell>
          <cell r="M1663">
            <v>0</v>
          </cell>
          <cell r="N1663">
            <v>191833.60000000001</v>
          </cell>
        </row>
        <row r="1664">
          <cell r="A1664">
            <v>37922</v>
          </cell>
          <cell r="B1664">
            <v>38443</v>
          </cell>
          <cell r="C1664" t="str">
            <v>CPS PHASE 1</v>
          </cell>
          <cell r="D1664">
            <v>35</v>
          </cell>
          <cell r="E1664">
            <v>5040</v>
          </cell>
          <cell r="F1664">
            <v>7</v>
          </cell>
          <cell r="G1664">
            <v>4.6050000000000004</v>
          </cell>
          <cell r="H1664">
            <v>40.195</v>
          </cell>
          <cell r="I1664">
            <v>37.847983301707785</v>
          </cell>
          <cell r="J1664">
            <v>-11828.964159392764</v>
          </cell>
          <cell r="K1664">
            <v>-3.528</v>
          </cell>
          <cell r="L1664">
            <v>0</v>
          </cell>
          <cell r="M1664">
            <v>0</v>
          </cell>
          <cell r="N1664">
            <v>202582.8</v>
          </cell>
        </row>
        <row r="1665">
          <cell r="A1665">
            <v>37922</v>
          </cell>
          <cell r="B1665">
            <v>38473</v>
          </cell>
          <cell r="C1665" t="str">
            <v>CPS PHASE 1</v>
          </cell>
          <cell r="D1665">
            <v>41</v>
          </cell>
          <cell r="E1665">
            <v>6560</v>
          </cell>
          <cell r="F1665">
            <v>7</v>
          </cell>
          <cell r="G1665">
            <v>4.5330000000000004</v>
          </cell>
          <cell r="H1665">
            <v>39.691000000000003</v>
          </cell>
          <cell r="I1665">
            <v>39.45179228234776</v>
          </cell>
          <cell r="J1665">
            <v>-1569.2026277987077</v>
          </cell>
          <cell r="K1665">
            <v>-4.5919999999999996</v>
          </cell>
          <cell r="L1665">
            <v>0</v>
          </cell>
          <cell r="M1665">
            <v>0</v>
          </cell>
          <cell r="N1665">
            <v>260372.96000000002</v>
          </cell>
        </row>
        <row r="1666">
          <cell r="A1666">
            <v>37922</v>
          </cell>
          <cell r="B1666">
            <v>38504</v>
          </cell>
          <cell r="C1666" t="str">
            <v>CPS PHASE 1</v>
          </cell>
          <cell r="D1666">
            <v>48</v>
          </cell>
          <cell r="E1666">
            <v>6144</v>
          </cell>
          <cell r="F1666">
            <v>7</v>
          </cell>
          <cell r="G1666">
            <v>4.55</v>
          </cell>
          <cell r="H1666">
            <v>39.809999999999995</v>
          </cell>
          <cell r="I1666">
            <v>40.744504660272867</v>
          </cell>
          <cell r="J1666">
            <v>5741.5966327165224</v>
          </cell>
          <cell r="K1666">
            <v>-4.3007999999999997</v>
          </cell>
          <cell r="L1666">
            <v>0</v>
          </cell>
          <cell r="M1666">
            <v>0</v>
          </cell>
          <cell r="N1666">
            <v>244592.63999999996</v>
          </cell>
        </row>
        <row r="1667">
          <cell r="A1667">
            <v>37922</v>
          </cell>
          <cell r="B1667">
            <v>38534</v>
          </cell>
          <cell r="C1667" t="str">
            <v>CPS PHASE 1</v>
          </cell>
          <cell r="D1667">
            <v>51</v>
          </cell>
          <cell r="E1667">
            <v>8976</v>
          </cell>
          <cell r="F1667">
            <v>7</v>
          </cell>
          <cell r="G1667">
            <v>4.5670000000000002</v>
          </cell>
          <cell r="H1667">
            <v>39.929000000000002</v>
          </cell>
          <cell r="I1667">
            <v>35.580683030949842</v>
          </cell>
          <cell r="J1667">
            <v>-39030.493114194236</v>
          </cell>
          <cell r="K1667">
            <v>-6.2831999999999999</v>
          </cell>
          <cell r="L1667">
            <v>0</v>
          </cell>
          <cell r="M1667">
            <v>0</v>
          </cell>
          <cell r="N1667">
            <v>358402.70400000003</v>
          </cell>
        </row>
        <row r="1668">
          <cell r="A1668">
            <v>37922</v>
          </cell>
          <cell r="B1668">
            <v>38565</v>
          </cell>
          <cell r="C1668" t="str">
            <v>CPS PHASE 1</v>
          </cell>
          <cell r="D1668">
            <v>49</v>
          </cell>
          <cell r="E1668">
            <v>6272</v>
          </cell>
          <cell r="F1668">
            <v>7</v>
          </cell>
          <cell r="G1668">
            <v>4.5890000000000004</v>
          </cell>
          <cell r="H1668">
            <v>40.083000000000006</v>
          </cell>
          <cell r="I1668">
            <v>32.612182741116754</v>
          </cell>
          <cell r="J1668">
            <v>-46856.96584771575</v>
          </cell>
          <cell r="K1668">
            <v>-4.3903999999999996</v>
          </cell>
          <cell r="L1668">
            <v>0</v>
          </cell>
          <cell r="M1668">
            <v>0</v>
          </cell>
          <cell r="N1668">
            <v>251400.57600000003</v>
          </cell>
        </row>
        <row r="1669">
          <cell r="A1669">
            <v>37922</v>
          </cell>
          <cell r="B1669">
            <v>38596</v>
          </cell>
          <cell r="C1669" t="str">
            <v>CPS PHASE 1</v>
          </cell>
          <cell r="D1669">
            <v>42</v>
          </cell>
          <cell r="E1669">
            <v>6048</v>
          </cell>
          <cell r="F1669">
            <v>7</v>
          </cell>
          <cell r="G1669">
            <v>4.577</v>
          </cell>
          <cell r="H1669">
            <v>39.999000000000002</v>
          </cell>
          <cell r="I1669">
            <v>23.371914893617017</v>
          </cell>
          <cell r="J1669">
            <v>-100560.6107234043</v>
          </cell>
          <cell r="K1669">
            <v>-4.2336</v>
          </cell>
          <cell r="L1669">
            <v>0</v>
          </cell>
          <cell r="M1669">
            <v>0</v>
          </cell>
          <cell r="N1669">
            <v>241913.95200000002</v>
          </cell>
        </row>
        <row r="1670">
          <cell r="A1670">
            <v>37922</v>
          </cell>
          <cell r="B1670">
            <v>38626</v>
          </cell>
          <cell r="C1670" t="str">
            <v>CPS PHASE 1</v>
          </cell>
          <cell r="D1670">
            <v>37</v>
          </cell>
          <cell r="E1670">
            <v>5920</v>
          </cell>
          <cell r="F1670">
            <v>7</v>
          </cell>
          <cell r="G1670">
            <v>4.6020000000000003</v>
          </cell>
          <cell r="H1670">
            <v>40.173999999999999</v>
          </cell>
          <cell r="I1670">
            <v>24.463991975927783</v>
          </cell>
          <cell r="J1670">
            <v>-93003.247502507525</v>
          </cell>
          <cell r="K1670">
            <v>-4.1440000000000001</v>
          </cell>
          <cell r="L1670">
            <v>0</v>
          </cell>
          <cell r="M1670">
            <v>0</v>
          </cell>
          <cell r="N1670">
            <v>237830.08</v>
          </cell>
        </row>
        <row r="1671">
          <cell r="A1671">
            <v>37922</v>
          </cell>
          <cell r="B1671">
            <v>38657</v>
          </cell>
          <cell r="C1671" t="str">
            <v>CPS PHASE 1</v>
          </cell>
          <cell r="D1671">
            <v>39</v>
          </cell>
          <cell r="E1671">
            <v>5616</v>
          </cell>
          <cell r="F1671">
            <v>7</v>
          </cell>
          <cell r="G1671">
            <v>4.7720000000000002</v>
          </cell>
          <cell r="H1671">
            <v>41.364000000000004</v>
          </cell>
          <cell r="I1671">
            <v>28.162622950819671</v>
          </cell>
          <cell r="J1671">
            <v>-74138.933508196758</v>
          </cell>
          <cell r="K1671">
            <v>-3.9312</v>
          </cell>
          <cell r="L1671">
            <v>0</v>
          </cell>
          <cell r="M1671">
            <v>0</v>
          </cell>
          <cell r="N1671">
            <v>232300.22400000002</v>
          </cell>
        </row>
        <row r="1672">
          <cell r="A1672">
            <v>37922</v>
          </cell>
          <cell r="B1672">
            <v>38687</v>
          </cell>
          <cell r="C1672" t="str">
            <v>CPS PHASE 1</v>
          </cell>
          <cell r="D1672">
            <v>37</v>
          </cell>
          <cell r="E1672">
            <v>5920</v>
          </cell>
          <cell r="F1672">
            <v>7</v>
          </cell>
          <cell r="G1672">
            <v>4.952</v>
          </cell>
          <cell r="H1672">
            <v>42.624000000000002</v>
          </cell>
          <cell r="I1672">
            <v>29.039506172839502</v>
          </cell>
          <cell r="J1672">
            <v>-80420.203456790157</v>
          </cell>
          <cell r="K1672">
            <v>-4.1440000000000001</v>
          </cell>
          <cell r="L1672">
            <v>0</v>
          </cell>
          <cell r="M1672">
            <v>0</v>
          </cell>
          <cell r="N1672">
            <v>252334.08000000002</v>
          </cell>
        </row>
        <row r="1673">
          <cell r="A1673">
            <v>37922</v>
          </cell>
          <cell r="B1673">
            <v>38718</v>
          </cell>
          <cell r="C1673" t="str">
            <v>CPS PHASE 1</v>
          </cell>
          <cell r="D1673">
            <v>43</v>
          </cell>
          <cell r="E1673">
            <v>6880</v>
          </cell>
          <cell r="F1673">
            <v>7</v>
          </cell>
          <cell r="G1673">
            <v>5.0529999999999999</v>
          </cell>
          <cell r="H1673">
            <v>43.331000000000003</v>
          </cell>
          <cell r="I1673">
            <v>28.71022727272727</v>
          </cell>
          <cell r="J1673">
            <v>-100590.91636363641</v>
          </cell>
          <cell r="K1673">
            <v>-4.8159999999999998</v>
          </cell>
          <cell r="L1673">
            <v>0</v>
          </cell>
          <cell r="M1673">
            <v>0</v>
          </cell>
          <cell r="N1673">
            <v>298117.28000000003</v>
          </cell>
        </row>
        <row r="1674">
          <cell r="A1674">
            <v>37922</v>
          </cell>
          <cell r="B1674">
            <v>38749</v>
          </cell>
          <cell r="C1674" t="str">
            <v>CPS PHASE 1</v>
          </cell>
          <cell r="D1674">
            <v>40</v>
          </cell>
          <cell r="E1674">
            <v>5120</v>
          </cell>
          <cell r="F1674">
            <v>7</v>
          </cell>
          <cell r="G1674">
            <v>5.0179999999999998</v>
          </cell>
          <cell r="H1674">
            <v>43.085999999999999</v>
          </cell>
          <cell r="I1674">
            <v>28.538388625592411</v>
          </cell>
          <cell r="J1674">
            <v>-74483.77023696684</v>
          </cell>
          <cell r="K1674">
            <v>-3.5840000000000001</v>
          </cell>
          <cell r="L1674">
            <v>0</v>
          </cell>
          <cell r="M1674">
            <v>0</v>
          </cell>
          <cell r="N1674">
            <v>220600.32000000001</v>
          </cell>
        </row>
        <row r="1675">
          <cell r="A1675">
            <v>37922</v>
          </cell>
          <cell r="B1675">
            <v>38777</v>
          </cell>
          <cell r="C1675" t="str">
            <v>CPS PHASE 1</v>
          </cell>
          <cell r="D1675">
            <v>33</v>
          </cell>
          <cell r="E1675">
            <v>4224</v>
          </cell>
          <cell r="F1675">
            <v>7</v>
          </cell>
          <cell r="G1675">
            <v>4.8730000000000002</v>
          </cell>
          <cell r="H1675">
            <v>42.071000000000005</v>
          </cell>
          <cell r="I1675">
            <v>27.913300970873784</v>
          </cell>
          <cell r="J1675">
            <v>-59802.120699029154</v>
          </cell>
          <cell r="K1675">
            <v>-2.9567999999999999</v>
          </cell>
          <cell r="L1675">
            <v>0</v>
          </cell>
          <cell r="M1675">
            <v>0</v>
          </cell>
          <cell r="N1675">
            <v>177707.90400000001</v>
          </cell>
        </row>
        <row r="1676">
          <cell r="A1676">
            <v>37922</v>
          </cell>
          <cell r="B1676">
            <v>38808</v>
          </cell>
          <cell r="C1676" t="str">
            <v>CPS PHASE 1</v>
          </cell>
          <cell r="D1676">
            <v>33</v>
          </cell>
          <cell r="E1676">
            <v>5247</v>
          </cell>
          <cell r="F1676">
            <v>7</v>
          </cell>
          <cell r="G1676">
            <v>4.5730000000000004</v>
          </cell>
          <cell r="H1676">
            <v>39.971000000000004</v>
          </cell>
          <cell r="I1676">
            <v>28.442652329749105</v>
          </cell>
          <cell r="J1676">
            <v>-60489.240225806461</v>
          </cell>
          <cell r="K1676">
            <v>-3.6728999999999998</v>
          </cell>
          <cell r="L1676">
            <v>0</v>
          </cell>
          <cell r="M1676">
            <v>0</v>
          </cell>
          <cell r="N1676">
            <v>209727.83700000003</v>
          </cell>
        </row>
        <row r="1677">
          <cell r="A1677">
            <v>37922</v>
          </cell>
          <cell r="B1677">
            <v>38838</v>
          </cell>
          <cell r="C1677" t="str">
            <v>CPS PHASE 1</v>
          </cell>
          <cell r="D1677">
            <v>44</v>
          </cell>
          <cell r="E1677">
            <v>6336</v>
          </cell>
          <cell r="F1677">
            <v>7</v>
          </cell>
          <cell r="G1677">
            <v>4.5129999999999999</v>
          </cell>
          <cell r="H1677">
            <v>39.551000000000002</v>
          </cell>
          <cell r="I1677">
            <v>30.035371763172524</v>
          </cell>
          <cell r="J1677">
            <v>-60291.020508538903</v>
          </cell>
          <cell r="K1677">
            <v>-4.4352</v>
          </cell>
          <cell r="L1677">
            <v>0</v>
          </cell>
          <cell r="M1677">
            <v>0</v>
          </cell>
          <cell r="N1677">
            <v>250595.136</v>
          </cell>
        </row>
        <row r="1678">
          <cell r="A1678">
            <v>37922</v>
          </cell>
          <cell r="B1678">
            <v>38869</v>
          </cell>
          <cell r="C1678" t="str">
            <v>CPS PHASE 1</v>
          </cell>
          <cell r="D1678">
            <v>45</v>
          </cell>
          <cell r="E1678">
            <v>5760</v>
          </cell>
          <cell r="F1678">
            <v>7</v>
          </cell>
          <cell r="G1678">
            <v>4.5129999999999999</v>
          </cell>
          <cell r="H1678">
            <v>39.551000000000002</v>
          </cell>
          <cell r="I1678">
            <v>32.001272727272728</v>
          </cell>
          <cell r="J1678">
            <v>-43486.4290909091</v>
          </cell>
          <cell r="K1678">
            <v>-4.032</v>
          </cell>
          <cell r="L1678">
            <v>0</v>
          </cell>
          <cell r="M1678">
            <v>0</v>
          </cell>
          <cell r="N1678">
            <v>227813.76000000001</v>
          </cell>
        </row>
        <row r="1679">
          <cell r="A1679">
            <v>37922</v>
          </cell>
          <cell r="B1679">
            <v>38899</v>
          </cell>
          <cell r="C1679" t="str">
            <v>CPS PHASE 1</v>
          </cell>
          <cell r="D1679">
            <v>52</v>
          </cell>
          <cell r="E1679">
            <v>9152</v>
          </cell>
          <cell r="F1679">
            <v>7</v>
          </cell>
          <cell r="G1679">
            <v>4.5279999999999996</v>
          </cell>
          <cell r="H1679">
            <v>39.655999999999999</v>
          </cell>
          <cell r="I1679">
            <v>35.276840981856992</v>
          </cell>
          <cell r="J1679">
            <v>-40078.063334044797</v>
          </cell>
          <cell r="K1679">
            <v>-6.4063999999999997</v>
          </cell>
          <cell r="L1679">
            <v>0</v>
          </cell>
          <cell r="M1679">
            <v>0</v>
          </cell>
          <cell r="N1679">
            <v>362931.712</v>
          </cell>
        </row>
        <row r="1680">
          <cell r="A1680">
            <v>37922</v>
          </cell>
          <cell r="B1680">
            <v>38930</v>
          </cell>
          <cell r="C1680" t="str">
            <v>CPS PHASE 1</v>
          </cell>
          <cell r="D1680">
            <v>45</v>
          </cell>
          <cell r="E1680">
            <v>5760</v>
          </cell>
          <cell r="F1680">
            <v>7</v>
          </cell>
          <cell r="G1680">
            <v>4.5439999999999996</v>
          </cell>
          <cell r="H1680">
            <v>39.767999999999994</v>
          </cell>
          <cell r="I1680">
            <v>32.292385786802029</v>
          </cell>
          <cell r="J1680">
            <v>-43059.537868020278</v>
          </cell>
          <cell r="K1680">
            <v>-4.032</v>
          </cell>
          <cell r="L1680">
            <v>0</v>
          </cell>
          <cell r="M1680">
            <v>0</v>
          </cell>
          <cell r="N1680">
            <v>229063.67999999996</v>
          </cell>
        </row>
        <row r="1681">
          <cell r="A1681">
            <v>37922</v>
          </cell>
          <cell r="B1681">
            <v>38961</v>
          </cell>
          <cell r="C1681" t="str">
            <v>CPS PHASE 1</v>
          </cell>
          <cell r="D1681">
            <v>44</v>
          </cell>
          <cell r="E1681">
            <v>7040</v>
          </cell>
          <cell r="F1681">
            <v>7</v>
          </cell>
          <cell r="G1681">
            <v>4.5439999999999996</v>
          </cell>
          <cell r="H1681">
            <v>39.767999999999994</v>
          </cell>
          <cell r="I1681">
            <v>23.203404255319143</v>
          </cell>
          <cell r="J1681">
            <v>-116614.75404255319</v>
          </cell>
          <cell r="K1681">
            <v>-4.9279999999999999</v>
          </cell>
          <cell r="L1681">
            <v>0</v>
          </cell>
          <cell r="M1681">
            <v>0</v>
          </cell>
          <cell r="N1681">
            <v>279966.71999999997</v>
          </cell>
        </row>
        <row r="1682">
          <cell r="A1682">
            <v>37922</v>
          </cell>
          <cell r="B1682">
            <v>38991</v>
          </cell>
          <cell r="C1682" t="str">
            <v>CPS PHASE 1</v>
          </cell>
          <cell r="D1682">
            <v>34</v>
          </cell>
          <cell r="E1682">
            <v>4930</v>
          </cell>
          <cell r="F1682">
            <v>7</v>
          </cell>
          <cell r="G1682">
            <v>4.5890000000000004</v>
          </cell>
          <cell r="H1682">
            <v>40.083000000000006</v>
          </cell>
          <cell r="I1682">
            <v>24.394884653961888</v>
          </cell>
          <cell r="J1682">
            <v>-77342.408655967913</v>
          </cell>
          <cell r="K1682">
            <v>-3.4510000000000001</v>
          </cell>
          <cell r="L1682">
            <v>0</v>
          </cell>
          <cell r="M1682">
            <v>0</v>
          </cell>
          <cell r="N1682">
            <v>197609.19000000003</v>
          </cell>
        </row>
        <row r="1683">
          <cell r="A1683">
            <v>37922</v>
          </cell>
          <cell r="B1683">
            <v>39022</v>
          </cell>
          <cell r="C1683" t="str">
            <v>CPS PHASE 1</v>
          </cell>
          <cell r="D1683">
            <v>40</v>
          </cell>
          <cell r="E1683">
            <v>5760</v>
          </cell>
          <cell r="F1683">
            <v>7</v>
          </cell>
          <cell r="G1683">
            <v>4.7699999999999996</v>
          </cell>
          <cell r="H1683">
            <v>41.35</v>
          </cell>
          <cell r="I1683">
            <v>28.150819672131142</v>
          </cell>
          <cell r="J1683">
            <v>-76027.278688524631</v>
          </cell>
          <cell r="K1683">
            <v>-4.032</v>
          </cell>
          <cell r="L1683">
            <v>0</v>
          </cell>
          <cell r="M1683">
            <v>0</v>
          </cell>
          <cell r="N1683">
            <v>238176</v>
          </cell>
        </row>
        <row r="1684">
          <cell r="A1684">
            <v>37922</v>
          </cell>
          <cell r="B1684">
            <v>39052</v>
          </cell>
          <cell r="C1684" t="str">
            <v>CPS PHASE 1</v>
          </cell>
          <cell r="D1684">
            <v>38</v>
          </cell>
          <cell r="E1684">
            <v>6688</v>
          </cell>
          <cell r="F1684">
            <v>7</v>
          </cell>
          <cell r="G1684">
            <v>4.9400000000000004</v>
          </cell>
          <cell r="H1684">
            <v>42.540000000000006</v>
          </cell>
          <cell r="I1684">
            <v>28.969135802469136</v>
          </cell>
          <cell r="J1684">
            <v>-90761.939753086466</v>
          </cell>
          <cell r="K1684">
            <v>-4.6816000000000004</v>
          </cell>
          <cell r="L1684">
            <v>0</v>
          </cell>
          <cell r="M1684">
            <v>0</v>
          </cell>
          <cell r="N1684">
            <v>284507.52000000002</v>
          </cell>
        </row>
        <row r="1687">
          <cell r="A1687" t="str">
            <v>Trade Date</v>
          </cell>
          <cell r="B1687" t="str">
            <v>Month</v>
          </cell>
          <cell r="C1687" t="str">
            <v>Counterparty</v>
          </cell>
          <cell r="D1687" t="str">
            <v>Quantity</v>
          </cell>
          <cell r="E1687" t="str">
            <v>MWh</v>
          </cell>
          <cell r="F1687" t="str">
            <v>Multiple</v>
          </cell>
          <cell r="G1687" t="str">
            <v>Underlying</v>
          </cell>
          <cell r="H1687" t="str">
            <v>Contract Price</v>
          </cell>
          <cell r="I1687" t="str">
            <v>Market Price</v>
          </cell>
          <cell r="J1687" t="str">
            <v>MTM</v>
          </cell>
          <cell r="K1687" t="str">
            <v>NYMEX NG Exposure</v>
          </cell>
          <cell r="L1687" t="str">
            <v>GD HH NG Exposure</v>
          </cell>
          <cell r="M1687" t="str">
            <v>GD HSC NG Exposure</v>
          </cell>
          <cell r="N1687" t="str">
            <v>Settlement</v>
          </cell>
        </row>
        <row r="1688">
          <cell r="A1688">
            <v>36526</v>
          </cell>
          <cell r="B1688">
            <v>37895</v>
          </cell>
          <cell r="C1688" t="str">
            <v>CPS W XXIV</v>
          </cell>
          <cell r="D1688">
            <v>35</v>
          </cell>
          <cell r="E1688">
            <v>8715</v>
          </cell>
          <cell r="F1688">
            <v>8.1</v>
          </cell>
          <cell r="G1688">
            <v>4.43</v>
          </cell>
          <cell r="H1688">
            <v>35.882999999999996</v>
          </cell>
          <cell r="I1688">
            <v>24.198852721451445</v>
          </cell>
          <cell r="J1688">
            <v>0</v>
          </cell>
          <cell r="K1688">
            <v>0</v>
          </cell>
          <cell r="L1688">
            <v>-7.0591499999999998</v>
          </cell>
          <cell r="M1688">
            <v>0</v>
          </cell>
          <cell r="N1688">
            <v>312720.34499999997</v>
          </cell>
        </row>
        <row r="1689">
          <cell r="A1689">
            <v>36526</v>
          </cell>
          <cell r="B1689">
            <v>37926</v>
          </cell>
          <cell r="C1689" t="str">
            <v>CPS W XXIV</v>
          </cell>
          <cell r="D1689">
            <v>35</v>
          </cell>
          <cell r="E1689">
            <v>8400</v>
          </cell>
          <cell r="F1689">
            <v>8.1</v>
          </cell>
          <cell r="G1689">
            <v>4.4859999999999998</v>
          </cell>
          <cell r="H1689">
            <v>36.336599999999997</v>
          </cell>
          <cell r="I1689">
            <v>24.199000000000002</v>
          </cell>
          <cell r="J1689">
            <v>0</v>
          </cell>
          <cell r="K1689">
            <v>0</v>
          </cell>
          <cell r="L1689">
            <v>-6.8040000000000003</v>
          </cell>
          <cell r="M1689">
            <v>0</v>
          </cell>
          <cell r="N1689">
            <v>305227.44</v>
          </cell>
        </row>
        <row r="1690">
          <cell r="A1690">
            <v>36526</v>
          </cell>
          <cell r="B1690">
            <v>37956</v>
          </cell>
          <cell r="C1690" t="str">
            <v>CPS W XXIV</v>
          </cell>
          <cell r="D1690">
            <v>35</v>
          </cell>
          <cell r="E1690">
            <v>8680</v>
          </cell>
          <cell r="F1690">
            <v>8.1</v>
          </cell>
          <cell r="G1690">
            <v>4.8600000000000003</v>
          </cell>
          <cell r="H1690">
            <v>39.366</v>
          </cell>
          <cell r="I1690">
            <v>24.4132</v>
          </cell>
          <cell r="J1690">
            <v>-129790.304</v>
          </cell>
          <cell r="K1690">
            <v>0</v>
          </cell>
          <cell r="L1690">
            <v>-7.0308000000000002</v>
          </cell>
          <cell r="M1690">
            <v>0</v>
          </cell>
          <cell r="N1690">
            <v>341696.88</v>
          </cell>
        </row>
        <row r="1691">
          <cell r="A1691">
            <v>37922</v>
          </cell>
          <cell r="B1691">
            <v>38353</v>
          </cell>
          <cell r="C1691" t="str">
            <v>CPS PHASE 1</v>
          </cell>
          <cell r="D1691">
            <v>37</v>
          </cell>
          <cell r="E1691">
            <v>9176</v>
          </cell>
          <cell r="F1691">
            <v>7</v>
          </cell>
          <cell r="G1691">
            <v>5.17</v>
          </cell>
          <cell r="H1691">
            <v>44.15</v>
          </cell>
          <cell r="I1691">
            <v>27.724149999999998</v>
          </cell>
          <cell r="J1691">
            <v>-150723.59960000002</v>
          </cell>
          <cell r="K1691">
            <v>-6.4231999999999996</v>
          </cell>
          <cell r="L1691">
            <v>0</v>
          </cell>
          <cell r="M1691">
            <v>0</v>
          </cell>
          <cell r="N1691">
            <v>405120.39999999997</v>
          </cell>
        </row>
        <row r="1692">
          <cell r="A1692">
            <v>37922</v>
          </cell>
          <cell r="B1692">
            <v>38384</v>
          </cell>
          <cell r="C1692" t="str">
            <v>CPS PHASE 1</v>
          </cell>
          <cell r="D1692">
            <v>35</v>
          </cell>
          <cell r="E1692">
            <v>7840</v>
          </cell>
          <cell r="F1692">
            <v>7</v>
          </cell>
          <cell r="G1692">
            <v>5.125</v>
          </cell>
          <cell r="H1692">
            <v>43.835000000000001</v>
          </cell>
          <cell r="I1692">
            <v>27.532772511848343</v>
          </cell>
          <cell r="J1692">
            <v>-127809.463507109</v>
          </cell>
          <cell r="K1692">
            <v>-5.4880000000000004</v>
          </cell>
          <cell r="L1692">
            <v>0</v>
          </cell>
          <cell r="M1692">
            <v>0</v>
          </cell>
          <cell r="N1692">
            <v>343666.4</v>
          </cell>
        </row>
        <row r="1693">
          <cell r="A1693">
            <v>37922</v>
          </cell>
          <cell r="B1693">
            <v>38412</v>
          </cell>
          <cell r="C1693" t="str">
            <v>CPS PHASE 1</v>
          </cell>
          <cell r="D1693">
            <v>32</v>
          </cell>
          <cell r="E1693">
            <v>7936</v>
          </cell>
          <cell r="F1693">
            <v>7</v>
          </cell>
          <cell r="G1693">
            <v>4.9800000000000004</v>
          </cell>
          <cell r="H1693">
            <v>42.82</v>
          </cell>
          <cell r="I1693">
            <v>26.624007766990292</v>
          </cell>
          <cell r="J1693">
            <v>-128531.39436116505</v>
          </cell>
          <cell r="K1693">
            <v>-5.5552000000000001</v>
          </cell>
          <cell r="L1693">
            <v>0</v>
          </cell>
          <cell r="M1693">
            <v>0</v>
          </cell>
          <cell r="N1693">
            <v>339819.52000000002</v>
          </cell>
        </row>
        <row r="1694">
          <cell r="A1694">
            <v>37922</v>
          </cell>
          <cell r="B1694">
            <v>38443</v>
          </cell>
          <cell r="C1694" t="str">
            <v>CPS PHASE 1</v>
          </cell>
          <cell r="D1694">
            <v>31</v>
          </cell>
          <cell r="E1694">
            <v>7409</v>
          </cell>
          <cell r="F1694">
            <v>7</v>
          </cell>
          <cell r="G1694">
            <v>4.6050000000000004</v>
          </cell>
          <cell r="H1694">
            <v>40.195</v>
          </cell>
          <cell r="I1694">
            <v>27.466983301707785</v>
          </cell>
          <cell r="J1694">
            <v>-94301.875717647024</v>
          </cell>
          <cell r="K1694">
            <v>-5.1863000000000001</v>
          </cell>
          <cell r="L1694">
            <v>0</v>
          </cell>
          <cell r="M1694">
            <v>0</v>
          </cell>
          <cell r="N1694">
            <v>297804.755</v>
          </cell>
        </row>
        <row r="1695">
          <cell r="A1695">
            <v>37922</v>
          </cell>
          <cell r="B1695">
            <v>38473</v>
          </cell>
          <cell r="C1695" t="str">
            <v>CPS PHASE 1</v>
          </cell>
          <cell r="D1695">
            <v>33</v>
          </cell>
          <cell r="E1695">
            <v>8184</v>
          </cell>
          <cell r="F1695">
            <v>7</v>
          </cell>
          <cell r="G1695">
            <v>4.5330000000000004</v>
          </cell>
          <cell r="H1695">
            <v>39.691000000000003</v>
          </cell>
          <cell r="I1695">
            <v>29.229192282347757</v>
          </cell>
          <cell r="J1695">
            <v>-85619.434361265972</v>
          </cell>
          <cell r="K1695">
            <v>-5.7287999999999997</v>
          </cell>
          <cell r="L1695">
            <v>0</v>
          </cell>
          <cell r="M1695">
            <v>0</v>
          </cell>
          <cell r="N1695">
            <v>324831.14400000003</v>
          </cell>
        </row>
        <row r="1696">
          <cell r="A1696">
            <v>37922</v>
          </cell>
          <cell r="B1696">
            <v>38504</v>
          </cell>
          <cell r="C1696" t="str">
            <v>CPS PHASE 1</v>
          </cell>
          <cell r="D1696">
            <v>39</v>
          </cell>
          <cell r="E1696">
            <v>9360</v>
          </cell>
          <cell r="F1696">
            <v>7</v>
          </cell>
          <cell r="G1696">
            <v>4.55</v>
          </cell>
          <cell r="H1696">
            <v>39.809999999999995</v>
          </cell>
          <cell r="I1696">
            <v>30.484504660272872</v>
          </cell>
          <cell r="J1696">
            <v>-87286.636379845877</v>
          </cell>
          <cell r="K1696">
            <v>-6.5519999999999996</v>
          </cell>
          <cell r="L1696">
            <v>0</v>
          </cell>
          <cell r="M1696">
            <v>0</v>
          </cell>
          <cell r="N1696">
            <v>372621.6</v>
          </cell>
        </row>
        <row r="1697">
          <cell r="A1697">
            <v>37922</v>
          </cell>
          <cell r="B1697">
            <v>38534</v>
          </cell>
          <cell r="C1697" t="str">
            <v>CPS PHASE 1</v>
          </cell>
          <cell r="D1697">
            <v>41</v>
          </cell>
          <cell r="E1697">
            <v>10168</v>
          </cell>
          <cell r="F1697">
            <v>7</v>
          </cell>
          <cell r="G1697">
            <v>4.5670000000000002</v>
          </cell>
          <cell r="H1697">
            <v>39.929000000000002</v>
          </cell>
          <cell r="I1697">
            <v>31.305862304927047</v>
          </cell>
          <cell r="J1697">
            <v>-87680.064083501813</v>
          </cell>
          <cell r="K1697">
            <v>-7.1176000000000004</v>
          </cell>
          <cell r="L1697">
            <v>0</v>
          </cell>
          <cell r="M1697">
            <v>0</v>
          </cell>
          <cell r="N1697">
            <v>405998.07200000004</v>
          </cell>
        </row>
        <row r="1698">
          <cell r="A1698">
            <v>37922</v>
          </cell>
          <cell r="B1698">
            <v>38565</v>
          </cell>
          <cell r="C1698" t="str">
            <v>CPS PHASE 1</v>
          </cell>
          <cell r="D1698">
            <v>41</v>
          </cell>
          <cell r="E1698">
            <v>10168</v>
          </cell>
          <cell r="F1698">
            <v>7</v>
          </cell>
          <cell r="G1698">
            <v>4.5890000000000004</v>
          </cell>
          <cell r="H1698">
            <v>40.083000000000006</v>
          </cell>
          <cell r="I1698">
            <v>31.280070796460173</v>
          </cell>
          <cell r="J1698">
            <v>-89508.184141593025</v>
          </cell>
          <cell r="K1698">
            <v>-7.1176000000000004</v>
          </cell>
          <cell r="L1698">
            <v>0</v>
          </cell>
          <cell r="M1698">
            <v>0</v>
          </cell>
          <cell r="N1698">
            <v>407563.94400000008</v>
          </cell>
        </row>
        <row r="1699">
          <cell r="A1699">
            <v>37922</v>
          </cell>
          <cell r="B1699">
            <v>38596</v>
          </cell>
          <cell r="C1699" t="str">
            <v>CPS PHASE 1</v>
          </cell>
          <cell r="D1699">
            <v>35</v>
          </cell>
          <cell r="E1699">
            <v>8400</v>
          </cell>
          <cell r="F1699">
            <v>7</v>
          </cell>
          <cell r="G1699">
            <v>4.577</v>
          </cell>
          <cell r="H1699">
            <v>39.999000000000002</v>
          </cell>
          <cell r="I1699">
            <v>27.62410123310811</v>
          </cell>
          <cell r="J1699">
            <v>-103949.1496418919</v>
          </cell>
          <cell r="K1699">
            <v>-5.88</v>
          </cell>
          <cell r="L1699">
            <v>0</v>
          </cell>
          <cell r="M1699">
            <v>0</v>
          </cell>
          <cell r="N1699">
            <v>335991.60000000003</v>
          </cell>
        </row>
        <row r="1700">
          <cell r="A1700">
            <v>37922</v>
          </cell>
          <cell r="B1700">
            <v>38626</v>
          </cell>
          <cell r="C1700" t="str">
            <v>CPS PHASE 1</v>
          </cell>
          <cell r="D1700">
            <v>30</v>
          </cell>
          <cell r="E1700">
            <v>7470</v>
          </cell>
          <cell r="F1700">
            <v>7</v>
          </cell>
          <cell r="G1700">
            <v>4.6020000000000003</v>
          </cell>
          <cell r="H1700">
            <v>40.173999999999999</v>
          </cell>
          <cell r="I1700">
            <v>26.288984347826087</v>
          </cell>
          <cell r="J1700">
            <v>-103721.06692173913</v>
          </cell>
          <cell r="K1700">
            <v>-5.2290000000000001</v>
          </cell>
          <cell r="L1700">
            <v>0</v>
          </cell>
          <cell r="M1700">
            <v>0</v>
          </cell>
          <cell r="N1700">
            <v>300099.77999999997</v>
          </cell>
        </row>
        <row r="1701">
          <cell r="A1701">
            <v>37922</v>
          </cell>
          <cell r="B1701">
            <v>38657</v>
          </cell>
          <cell r="C1701" t="str">
            <v>CPS PHASE 1</v>
          </cell>
          <cell r="D1701">
            <v>30</v>
          </cell>
          <cell r="E1701">
            <v>7200</v>
          </cell>
          <cell r="F1701">
            <v>7</v>
          </cell>
          <cell r="G1701">
            <v>4.7720000000000002</v>
          </cell>
          <cell r="H1701">
            <v>41.364000000000004</v>
          </cell>
          <cell r="I1701">
            <v>25.137745112474434</v>
          </cell>
          <cell r="J1701">
            <v>-116829.03519018411</v>
          </cell>
          <cell r="K1701">
            <v>-5.04</v>
          </cell>
          <cell r="L1701">
            <v>0</v>
          </cell>
          <cell r="M1701">
            <v>0</v>
          </cell>
          <cell r="N1701">
            <v>297820.80000000005</v>
          </cell>
        </row>
        <row r="1702">
          <cell r="A1702">
            <v>37922</v>
          </cell>
          <cell r="B1702">
            <v>38687</v>
          </cell>
          <cell r="C1702" t="str">
            <v>CPS PHASE 1</v>
          </cell>
          <cell r="D1702">
            <v>34</v>
          </cell>
          <cell r="E1702">
            <v>8432</v>
          </cell>
          <cell r="F1702">
            <v>7</v>
          </cell>
          <cell r="G1702">
            <v>4.952</v>
          </cell>
          <cell r="H1702">
            <v>42.624000000000002</v>
          </cell>
          <cell r="I1702">
            <v>24.167646528189913</v>
          </cell>
          <cell r="J1702">
            <v>-155623.97247430269</v>
          </cell>
          <cell r="K1702">
            <v>-5.9024000000000001</v>
          </cell>
          <cell r="L1702">
            <v>0</v>
          </cell>
          <cell r="M1702">
            <v>0</v>
          </cell>
          <cell r="N1702">
            <v>359405.56800000003</v>
          </cell>
        </row>
        <row r="1703">
          <cell r="A1703">
            <v>37922</v>
          </cell>
          <cell r="B1703">
            <v>38718</v>
          </cell>
          <cell r="C1703" t="str">
            <v>CPS PHASE 1</v>
          </cell>
          <cell r="D1703">
            <v>35</v>
          </cell>
          <cell r="E1703">
            <v>8680</v>
          </cell>
          <cell r="F1703">
            <v>7</v>
          </cell>
          <cell r="G1703">
            <v>5.0529999999999999</v>
          </cell>
          <cell r="H1703">
            <v>43.331000000000003</v>
          </cell>
          <cell r="I1703">
            <v>25.589873075435204</v>
          </cell>
          <cell r="J1703">
            <v>-153992.98170522245</v>
          </cell>
          <cell r="K1703">
            <v>-6.0759999999999996</v>
          </cell>
          <cell r="L1703">
            <v>0</v>
          </cell>
          <cell r="M1703">
            <v>0</v>
          </cell>
          <cell r="N1703">
            <v>376113.08</v>
          </cell>
        </row>
        <row r="1704">
          <cell r="A1704">
            <v>37922</v>
          </cell>
          <cell r="B1704">
            <v>38749</v>
          </cell>
          <cell r="C1704" t="str">
            <v>CPS PHASE 1</v>
          </cell>
          <cell r="D1704">
            <v>33</v>
          </cell>
          <cell r="E1704">
            <v>7392</v>
          </cell>
          <cell r="F1704">
            <v>7</v>
          </cell>
          <cell r="G1704">
            <v>5.0179999999999998</v>
          </cell>
          <cell r="H1704">
            <v>43.085999999999999</v>
          </cell>
          <cell r="I1704">
            <v>26.60337355681424</v>
          </cell>
          <cell r="J1704">
            <v>-121839.57466802912</v>
          </cell>
          <cell r="K1704">
            <v>-5.1744000000000003</v>
          </cell>
          <cell r="L1704">
            <v>0</v>
          </cell>
          <cell r="M1704">
            <v>0</v>
          </cell>
          <cell r="N1704">
            <v>318491.712</v>
          </cell>
        </row>
        <row r="1705">
          <cell r="A1705">
            <v>37922</v>
          </cell>
          <cell r="B1705">
            <v>38777</v>
          </cell>
          <cell r="C1705" t="str">
            <v>CPS PHASE 1</v>
          </cell>
          <cell r="D1705">
            <v>30</v>
          </cell>
          <cell r="E1705">
            <v>7440</v>
          </cell>
          <cell r="F1705">
            <v>7</v>
          </cell>
          <cell r="G1705">
            <v>4.8730000000000002</v>
          </cell>
          <cell r="H1705">
            <v>42.071000000000005</v>
          </cell>
          <cell r="I1705">
            <v>27.014279366787537</v>
          </cell>
          <cell r="J1705">
            <v>-112022.00151110075</v>
          </cell>
          <cell r="K1705">
            <v>-5.2080000000000002</v>
          </cell>
          <cell r="L1705">
            <v>0</v>
          </cell>
          <cell r="M1705">
            <v>0</v>
          </cell>
          <cell r="N1705">
            <v>313008.24000000005</v>
          </cell>
        </row>
        <row r="1706">
          <cell r="A1706">
            <v>37922</v>
          </cell>
          <cell r="B1706">
            <v>38808</v>
          </cell>
          <cell r="C1706" t="str">
            <v>CPS PHASE 1</v>
          </cell>
          <cell r="D1706">
            <v>29</v>
          </cell>
          <cell r="E1706">
            <v>6960</v>
          </cell>
          <cell r="F1706">
            <v>7</v>
          </cell>
          <cell r="G1706">
            <v>4.5730000000000004</v>
          </cell>
          <cell r="H1706">
            <v>39.971000000000004</v>
          </cell>
          <cell r="I1706">
            <v>29.93036312876648</v>
          </cell>
          <cell r="J1706">
            <v>-69882.832623785318</v>
          </cell>
          <cell r="K1706">
            <v>-4.8719999999999999</v>
          </cell>
          <cell r="L1706">
            <v>0</v>
          </cell>
          <cell r="M1706">
            <v>0</v>
          </cell>
          <cell r="N1706">
            <v>278198.16000000003</v>
          </cell>
        </row>
        <row r="1707">
          <cell r="A1707">
            <v>37922</v>
          </cell>
          <cell r="B1707">
            <v>38838</v>
          </cell>
          <cell r="C1707" t="str">
            <v>CPS PHASE 1</v>
          </cell>
          <cell r="D1707">
            <v>31</v>
          </cell>
          <cell r="E1707">
            <v>7688</v>
          </cell>
          <cell r="F1707">
            <v>7</v>
          </cell>
          <cell r="G1707">
            <v>4.5129999999999999</v>
          </cell>
          <cell r="H1707">
            <v>39.551000000000002</v>
          </cell>
          <cell r="I1707">
            <v>31.421542905775564</v>
          </cell>
          <cell r="J1707">
            <v>-62499.266140397485</v>
          </cell>
          <cell r="K1707">
            <v>-5.3815999999999997</v>
          </cell>
          <cell r="L1707">
            <v>0</v>
          </cell>
          <cell r="M1707">
            <v>0</v>
          </cell>
          <cell r="N1707">
            <v>304068.08799999999</v>
          </cell>
        </row>
        <row r="1708">
          <cell r="A1708">
            <v>37922</v>
          </cell>
          <cell r="B1708">
            <v>38869</v>
          </cell>
          <cell r="C1708" t="str">
            <v>CPS PHASE 1</v>
          </cell>
          <cell r="D1708">
            <v>37</v>
          </cell>
          <cell r="E1708">
            <v>8880</v>
          </cell>
          <cell r="F1708">
            <v>7</v>
          </cell>
          <cell r="G1708">
            <v>4.5129999999999999</v>
          </cell>
          <cell r="H1708">
            <v>39.551000000000002</v>
          </cell>
          <cell r="I1708">
            <v>30.638602156357774</v>
          </cell>
          <cell r="J1708">
            <v>-79142.092851542984</v>
          </cell>
          <cell r="K1708">
            <v>-6.2160000000000002</v>
          </cell>
          <cell r="L1708">
            <v>0</v>
          </cell>
          <cell r="M1708">
            <v>0</v>
          </cell>
          <cell r="N1708">
            <v>351212.88</v>
          </cell>
        </row>
        <row r="1709">
          <cell r="A1709">
            <v>37922</v>
          </cell>
          <cell r="B1709">
            <v>38899</v>
          </cell>
          <cell r="C1709" t="str">
            <v>CPS PHASE 1</v>
          </cell>
          <cell r="D1709">
            <v>39</v>
          </cell>
          <cell r="E1709">
            <v>9672</v>
          </cell>
          <cell r="F1709">
            <v>7</v>
          </cell>
          <cell r="G1709">
            <v>4.5279999999999996</v>
          </cell>
          <cell r="H1709">
            <v>39.655999999999999</v>
          </cell>
          <cell r="I1709">
            <v>33.399706778861223</v>
          </cell>
          <cell r="J1709">
            <v>-60510.86803485424</v>
          </cell>
          <cell r="K1709">
            <v>-6.7704000000000004</v>
          </cell>
          <cell r="L1709">
            <v>0</v>
          </cell>
          <cell r="M1709">
            <v>0</v>
          </cell>
          <cell r="N1709">
            <v>383552.83199999999</v>
          </cell>
        </row>
        <row r="1710">
          <cell r="A1710">
            <v>37922</v>
          </cell>
          <cell r="B1710">
            <v>38930</v>
          </cell>
          <cell r="C1710" t="str">
            <v>CPS PHASE 1</v>
          </cell>
          <cell r="D1710">
            <v>38</v>
          </cell>
          <cell r="E1710">
            <v>9424</v>
          </cell>
          <cell r="F1710">
            <v>7</v>
          </cell>
          <cell r="G1710">
            <v>4.5439999999999996</v>
          </cell>
          <cell r="H1710">
            <v>39.767999999999994</v>
          </cell>
          <cell r="I1710">
            <v>31.766425672681063</v>
          </cell>
          <cell r="J1710">
            <v>-75406.836460653605</v>
          </cell>
          <cell r="K1710">
            <v>-6.5968</v>
          </cell>
          <cell r="L1710">
            <v>0</v>
          </cell>
          <cell r="M1710">
            <v>0</v>
          </cell>
          <cell r="N1710">
            <v>374773.63199999993</v>
          </cell>
        </row>
        <row r="1711">
          <cell r="A1711">
            <v>37922</v>
          </cell>
          <cell r="B1711">
            <v>38961</v>
          </cell>
          <cell r="C1711" t="str">
            <v>CPS PHASE 1</v>
          </cell>
          <cell r="D1711">
            <v>33</v>
          </cell>
          <cell r="E1711">
            <v>7920</v>
          </cell>
          <cell r="F1711">
            <v>7</v>
          </cell>
          <cell r="G1711">
            <v>4.5439999999999996</v>
          </cell>
          <cell r="H1711">
            <v>39.767999999999994</v>
          </cell>
          <cell r="I1711">
            <v>25.005572931924668</v>
          </cell>
          <cell r="J1711">
            <v>-116918.42237915657</v>
          </cell>
          <cell r="K1711">
            <v>-5.5439999999999996</v>
          </cell>
          <cell r="L1711">
            <v>0</v>
          </cell>
          <cell r="M1711">
            <v>0</v>
          </cell>
          <cell r="N1711">
            <v>314962.55999999994</v>
          </cell>
        </row>
        <row r="1712">
          <cell r="A1712">
            <v>37922</v>
          </cell>
          <cell r="B1712">
            <v>38991</v>
          </cell>
          <cell r="C1712" t="str">
            <v>CPS PHASE 1</v>
          </cell>
          <cell r="D1712">
            <v>29</v>
          </cell>
          <cell r="E1712">
            <v>7192</v>
          </cell>
          <cell r="F1712">
            <v>7</v>
          </cell>
          <cell r="G1712">
            <v>4.5890000000000004</v>
          </cell>
          <cell r="H1712">
            <v>40.083000000000006</v>
          </cell>
          <cell r="I1712">
            <v>24.35249284389268</v>
          </cell>
          <cell r="J1712">
            <v>-113133.80746672388</v>
          </cell>
          <cell r="K1712">
            <v>-5.0343999999999998</v>
          </cell>
          <cell r="L1712">
            <v>0</v>
          </cell>
          <cell r="M1712">
            <v>0</v>
          </cell>
          <cell r="N1712">
            <v>288276.93600000005</v>
          </cell>
        </row>
        <row r="1713">
          <cell r="A1713">
            <v>37922</v>
          </cell>
          <cell r="B1713">
            <v>39022</v>
          </cell>
          <cell r="C1713" t="str">
            <v>CPS PHASE 1</v>
          </cell>
          <cell r="D1713">
            <v>29</v>
          </cell>
          <cell r="E1713">
            <v>6960</v>
          </cell>
          <cell r="F1713">
            <v>7</v>
          </cell>
          <cell r="G1713">
            <v>4.7699999999999996</v>
          </cell>
          <cell r="H1713">
            <v>41.35</v>
          </cell>
          <cell r="I1713">
            <v>25.027581280023153</v>
          </cell>
          <cell r="J1713">
            <v>-113604.03429103887</v>
          </cell>
          <cell r="K1713">
            <v>-4.8719999999999999</v>
          </cell>
          <cell r="L1713">
            <v>0</v>
          </cell>
          <cell r="M1713">
            <v>0</v>
          </cell>
          <cell r="N1713">
            <v>287796</v>
          </cell>
        </row>
        <row r="1714">
          <cell r="A1714">
            <v>37922</v>
          </cell>
          <cell r="B1714">
            <v>39052</v>
          </cell>
          <cell r="C1714" t="str">
            <v>CPS PHASE 1</v>
          </cell>
          <cell r="D1714">
            <v>32</v>
          </cell>
          <cell r="E1714">
            <v>7936</v>
          </cell>
          <cell r="F1714">
            <v>7</v>
          </cell>
          <cell r="G1714">
            <v>4.9400000000000004</v>
          </cell>
          <cell r="H1714">
            <v>42.540000000000006</v>
          </cell>
          <cell r="I1714">
            <v>24.518131573409306</v>
          </cell>
          <cell r="J1714">
            <v>-143021.5478334238</v>
          </cell>
          <cell r="K1714">
            <v>-5.5552000000000001</v>
          </cell>
          <cell r="L1714">
            <v>0</v>
          </cell>
          <cell r="M1714">
            <v>0</v>
          </cell>
          <cell r="N1714">
            <v>337597.44000000006</v>
          </cell>
        </row>
        <row r="1717">
          <cell r="A1717" t="str">
            <v>Trade Date</v>
          </cell>
          <cell r="B1717" t="str">
            <v>Month</v>
          </cell>
          <cell r="C1717" t="str">
            <v>Counterparty</v>
          </cell>
          <cell r="D1717" t="str">
            <v>Quantity</v>
          </cell>
          <cell r="E1717" t="str">
            <v>MWh</v>
          </cell>
          <cell r="F1717" t="str">
            <v>Multiple</v>
          </cell>
          <cell r="G1717" t="str">
            <v>Underlying</v>
          </cell>
          <cell r="H1717" t="str">
            <v>Contract Price</v>
          </cell>
          <cell r="I1717" t="str">
            <v>Market Price</v>
          </cell>
          <cell r="J1717" t="str">
            <v>MTM</v>
          </cell>
          <cell r="K1717" t="str">
            <v>NYMEX NG Exposure</v>
          </cell>
          <cell r="L1717" t="str">
            <v>GD HH NG Exposure</v>
          </cell>
          <cell r="M1717" t="str">
            <v>GD HSC NG Exposure</v>
          </cell>
          <cell r="N1717" t="str">
            <v>Settlement</v>
          </cell>
        </row>
        <row r="1718">
          <cell r="A1718">
            <v>37922</v>
          </cell>
          <cell r="B1718">
            <v>37987</v>
          </cell>
          <cell r="C1718" t="str">
            <v>CPS PHASE 1</v>
          </cell>
          <cell r="D1718">
            <v>50</v>
          </cell>
          <cell r="E1718">
            <v>16800</v>
          </cell>
          <cell r="F1718">
            <v>1</v>
          </cell>
          <cell r="G1718">
            <v>34.46</v>
          </cell>
          <cell r="H1718">
            <v>34.46</v>
          </cell>
          <cell r="I1718">
            <v>43.509999999999991</v>
          </cell>
          <cell r="J1718">
            <v>152039.99999999983</v>
          </cell>
          <cell r="K1718">
            <v>0</v>
          </cell>
          <cell r="L1718">
            <v>0</v>
          </cell>
          <cell r="M1718">
            <v>0</v>
          </cell>
          <cell r="N1718">
            <v>578928</v>
          </cell>
        </row>
        <row r="1719">
          <cell r="A1719">
            <v>37922</v>
          </cell>
          <cell r="B1719">
            <v>38018</v>
          </cell>
          <cell r="C1719" t="str">
            <v>CPS PHASE 1</v>
          </cell>
          <cell r="D1719">
            <v>29</v>
          </cell>
          <cell r="E1719">
            <v>9280</v>
          </cell>
          <cell r="F1719">
            <v>1</v>
          </cell>
          <cell r="G1719">
            <v>34.46</v>
          </cell>
          <cell r="H1719">
            <v>34.46</v>
          </cell>
          <cell r="I1719">
            <v>43.510000000000005</v>
          </cell>
          <cell r="J1719">
            <v>83984.000000000044</v>
          </cell>
          <cell r="K1719">
            <v>0</v>
          </cell>
          <cell r="L1719">
            <v>0</v>
          </cell>
          <cell r="M1719">
            <v>0</v>
          </cell>
          <cell r="N1719">
            <v>319788.79999999999</v>
          </cell>
        </row>
        <row r="1720">
          <cell r="A1720">
            <v>37922</v>
          </cell>
          <cell r="B1720">
            <v>38047</v>
          </cell>
          <cell r="C1720" t="str">
            <v>CPS PHASE 1</v>
          </cell>
          <cell r="D1720">
            <v>32</v>
          </cell>
          <cell r="E1720">
            <v>11776</v>
          </cell>
          <cell r="F1720">
            <v>1</v>
          </cell>
          <cell r="G1720">
            <v>34.46</v>
          </cell>
          <cell r="H1720">
            <v>34.46</v>
          </cell>
          <cell r="I1720">
            <v>43.410000000000004</v>
          </cell>
          <cell r="J1720">
            <v>105395.20000000004</v>
          </cell>
          <cell r="K1720">
            <v>0</v>
          </cell>
          <cell r="L1720">
            <v>0</v>
          </cell>
          <cell r="M1720">
            <v>0</v>
          </cell>
          <cell r="N1720">
            <v>405800.96000000002</v>
          </cell>
        </row>
        <row r="1721">
          <cell r="A1721">
            <v>37922</v>
          </cell>
          <cell r="B1721">
            <v>38078</v>
          </cell>
          <cell r="C1721" t="str">
            <v>CPS PHASE 1</v>
          </cell>
          <cell r="D1721">
            <v>29</v>
          </cell>
          <cell r="E1721">
            <v>10208</v>
          </cell>
          <cell r="F1721">
            <v>1</v>
          </cell>
          <cell r="G1721">
            <v>34.46</v>
          </cell>
          <cell r="H1721">
            <v>34.46</v>
          </cell>
          <cell r="I1721">
            <v>43.41</v>
          </cell>
          <cell r="J1721">
            <v>91361.599999999962</v>
          </cell>
          <cell r="K1721">
            <v>0</v>
          </cell>
          <cell r="L1721">
            <v>0</v>
          </cell>
          <cell r="M1721">
            <v>0</v>
          </cell>
          <cell r="N1721">
            <v>351767.68</v>
          </cell>
        </row>
        <row r="1722">
          <cell r="A1722">
            <v>37922</v>
          </cell>
          <cell r="B1722">
            <v>38108</v>
          </cell>
          <cell r="C1722" t="str">
            <v>CPS PHASE 1</v>
          </cell>
          <cell r="D1722">
            <v>31</v>
          </cell>
          <cell r="E1722">
            <v>9920</v>
          </cell>
          <cell r="F1722">
            <v>1</v>
          </cell>
          <cell r="G1722">
            <v>34.46</v>
          </cell>
          <cell r="H1722">
            <v>34.46</v>
          </cell>
          <cell r="I1722">
            <v>45.91</v>
          </cell>
          <cell r="J1722">
            <v>113583.99999999996</v>
          </cell>
          <cell r="K1722">
            <v>0</v>
          </cell>
          <cell r="L1722">
            <v>0</v>
          </cell>
          <cell r="M1722">
            <v>0</v>
          </cell>
          <cell r="N1722">
            <v>341843.20000000001</v>
          </cell>
        </row>
        <row r="1723">
          <cell r="A1723">
            <v>37922</v>
          </cell>
          <cell r="B1723">
            <v>38139</v>
          </cell>
          <cell r="C1723" t="str">
            <v>CPS PHASE 1</v>
          </cell>
          <cell r="D1723">
            <v>33</v>
          </cell>
          <cell r="E1723">
            <v>11616</v>
          </cell>
          <cell r="F1723">
            <v>1</v>
          </cell>
          <cell r="G1723">
            <v>34.46</v>
          </cell>
          <cell r="H1723">
            <v>34.46</v>
          </cell>
          <cell r="I1723">
            <v>46.534999999999997</v>
          </cell>
          <cell r="J1723">
            <v>140263.19999999995</v>
          </cell>
          <cell r="K1723">
            <v>0</v>
          </cell>
          <cell r="L1723">
            <v>0</v>
          </cell>
          <cell r="M1723">
            <v>0</v>
          </cell>
          <cell r="N1723">
            <v>400287.36</v>
          </cell>
        </row>
        <row r="1724">
          <cell r="A1724">
            <v>37922</v>
          </cell>
          <cell r="B1724">
            <v>38169</v>
          </cell>
          <cell r="C1724" t="str">
            <v>CPS PHASE 1</v>
          </cell>
          <cell r="D1724">
            <v>36</v>
          </cell>
          <cell r="E1724">
            <v>12096</v>
          </cell>
          <cell r="F1724">
            <v>1</v>
          </cell>
          <cell r="G1724">
            <v>34.46</v>
          </cell>
          <cell r="H1724">
            <v>34.46</v>
          </cell>
          <cell r="I1724">
            <v>52.66</v>
          </cell>
          <cell r="J1724">
            <v>220147.19999999995</v>
          </cell>
          <cell r="K1724">
            <v>0</v>
          </cell>
          <cell r="L1724">
            <v>0</v>
          </cell>
          <cell r="M1724">
            <v>0</v>
          </cell>
          <cell r="N1724">
            <v>416828.16000000003</v>
          </cell>
        </row>
        <row r="1725">
          <cell r="A1725">
            <v>37922</v>
          </cell>
          <cell r="B1725">
            <v>38200</v>
          </cell>
          <cell r="C1725" t="str">
            <v>CPS PHASE 1</v>
          </cell>
          <cell r="D1725">
            <v>35</v>
          </cell>
          <cell r="E1725">
            <v>12320</v>
          </cell>
          <cell r="F1725">
            <v>1</v>
          </cell>
          <cell r="G1725">
            <v>34.46</v>
          </cell>
          <cell r="H1725">
            <v>34.46</v>
          </cell>
          <cell r="I1725">
            <v>52.66</v>
          </cell>
          <cell r="J1725">
            <v>224223.99999999994</v>
          </cell>
          <cell r="K1725">
            <v>0</v>
          </cell>
          <cell r="L1725">
            <v>0</v>
          </cell>
          <cell r="M1725">
            <v>0</v>
          </cell>
          <cell r="N1725">
            <v>424547.2</v>
          </cell>
        </row>
        <row r="1726">
          <cell r="A1726">
            <v>37922</v>
          </cell>
          <cell r="B1726">
            <v>38231</v>
          </cell>
          <cell r="C1726" t="str">
            <v>CPS PHASE 1</v>
          </cell>
          <cell r="D1726">
            <v>25</v>
          </cell>
          <cell r="E1726">
            <v>8400</v>
          </cell>
          <cell r="F1726">
            <v>1</v>
          </cell>
          <cell r="G1726">
            <v>34.46</v>
          </cell>
          <cell r="H1726">
            <v>34.46</v>
          </cell>
          <cell r="I1726">
            <v>44.66</v>
          </cell>
          <cell r="J1726">
            <v>85679.999999999971</v>
          </cell>
          <cell r="K1726">
            <v>0</v>
          </cell>
          <cell r="L1726">
            <v>0</v>
          </cell>
          <cell r="M1726">
            <v>0</v>
          </cell>
          <cell r="N1726">
            <v>289464</v>
          </cell>
        </row>
        <row r="1727">
          <cell r="A1727">
            <v>37922</v>
          </cell>
          <cell r="B1727">
            <v>38261</v>
          </cell>
          <cell r="C1727" t="str">
            <v>CPS PHASE 1</v>
          </cell>
          <cell r="D1727">
            <v>24</v>
          </cell>
          <cell r="E1727">
            <v>8064</v>
          </cell>
          <cell r="F1727">
            <v>1</v>
          </cell>
          <cell r="G1727">
            <v>34.46</v>
          </cell>
          <cell r="H1727">
            <v>34.46</v>
          </cell>
          <cell r="I1727">
            <v>41.91</v>
          </cell>
          <cell r="J1727">
            <v>60076.799999999967</v>
          </cell>
          <cell r="K1727">
            <v>0</v>
          </cell>
          <cell r="L1727">
            <v>0</v>
          </cell>
          <cell r="M1727">
            <v>0</v>
          </cell>
          <cell r="N1727">
            <v>277885.44</v>
          </cell>
        </row>
        <row r="1728">
          <cell r="A1728">
            <v>37922</v>
          </cell>
          <cell r="B1728">
            <v>38292</v>
          </cell>
          <cell r="C1728" t="str">
            <v>CPS PHASE 1</v>
          </cell>
          <cell r="D1728">
            <v>23</v>
          </cell>
          <cell r="E1728">
            <v>7728</v>
          </cell>
          <cell r="F1728">
            <v>1</v>
          </cell>
          <cell r="G1728">
            <v>34.46</v>
          </cell>
          <cell r="H1728">
            <v>34.46</v>
          </cell>
          <cell r="I1728">
            <v>41.91</v>
          </cell>
          <cell r="J1728">
            <v>57573.599999999969</v>
          </cell>
          <cell r="K1728">
            <v>0</v>
          </cell>
          <cell r="L1728">
            <v>0</v>
          </cell>
          <cell r="M1728">
            <v>0</v>
          </cell>
          <cell r="N1728">
            <v>266306.88</v>
          </cell>
        </row>
        <row r="1729">
          <cell r="A1729">
            <v>37922</v>
          </cell>
          <cell r="B1729">
            <v>38322</v>
          </cell>
          <cell r="C1729" t="str">
            <v>CPS PHASE 1</v>
          </cell>
          <cell r="D1729">
            <v>22</v>
          </cell>
          <cell r="E1729">
            <v>8096</v>
          </cell>
          <cell r="F1729">
            <v>1</v>
          </cell>
          <cell r="G1729">
            <v>34.46</v>
          </cell>
          <cell r="H1729">
            <v>34.46</v>
          </cell>
          <cell r="I1729">
            <v>41.91</v>
          </cell>
          <cell r="J1729">
            <v>60315.199999999968</v>
          </cell>
          <cell r="K1729">
            <v>0</v>
          </cell>
          <cell r="L1729">
            <v>0</v>
          </cell>
          <cell r="M1729">
            <v>0</v>
          </cell>
          <cell r="N1729">
            <v>278988.16000000003</v>
          </cell>
        </row>
        <row r="1732">
          <cell r="A1732" t="str">
            <v>Trade Date</v>
          </cell>
          <cell r="B1732" t="str">
            <v>Month</v>
          </cell>
          <cell r="C1732" t="str">
            <v>Counterparty</v>
          </cell>
          <cell r="D1732" t="str">
            <v>Quantity</v>
          </cell>
          <cell r="E1732" t="str">
            <v>MWh</v>
          </cell>
          <cell r="F1732" t="str">
            <v>Multiple</v>
          </cell>
          <cell r="G1732" t="str">
            <v>Underlying</v>
          </cell>
          <cell r="H1732" t="str">
            <v>Contract Price</v>
          </cell>
          <cell r="I1732" t="str">
            <v>Market Price</v>
          </cell>
          <cell r="J1732" t="str">
            <v>MTM</v>
          </cell>
          <cell r="K1732" t="str">
            <v>NYMEX NG Exposure</v>
          </cell>
          <cell r="L1732" t="str">
            <v>GD HH NG Exposure</v>
          </cell>
          <cell r="M1732" t="str">
            <v>GD HSC NG Exposure</v>
          </cell>
          <cell r="N1732" t="str">
            <v>Settlement</v>
          </cell>
        </row>
        <row r="1733">
          <cell r="A1733">
            <v>37924</v>
          </cell>
          <cell r="B1733">
            <v>37926</v>
          </cell>
          <cell r="C1733" t="str">
            <v>Morgan</v>
          </cell>
          <cell r="D1733">
            <v>20</v>
          </cell>
          <cell r="E1733">
            <v>3520</v>
          </cell>
          <cell r="F1733">
            <v>1</v>
          </cell>
          <cell r="G1733">
            <v>34.25</v>
          </cell>
          <cell r="H1733">
            <v>34.25</v>
          </cell>
          <cell r="I1733">
            <v>34.514000000000003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120560</v>
          </cell>
        </row>
        <row r="1734">
          <cell r="A1734">
            <v>37922</v>
          </cell>
          <cell r="B1734">
            <v>37987</v>
          </cell>
          <cell r="C1734" t="str">
            <v>CPS PHASE 1</v>
          </cell>
          <cell r="D1734">
            <v>41</v>
          </cell>
          <cell r="E1734">
            <v>6560</v>
          </cell>
          <cell r="F1734">
            <v>1</v>
          </cell>
          <cell r="G1734">
            <v>34.46</v>
          </cell>
          <cell r="H1734">
            <v>34.46</v>
          </cell>
          <cell r="I1734">
            <v>39.539600000000007</v>
          </cell>
          <cell r="J1734">
            <v>33322.176000000043</v>
          </cell>
          <cell r="K1734">
            <v>0</v>
          </cell>
          <cell r="L1734">
            <v>0</v>
          </cell>
          <cell r="M1734">
            <v>0</v>
          </cell>
          <cell r="N1734">
            <v>226057.60000000001</v>
          </cell>
        </row>
        <row r="1735">
          <cell r="A1735">
            <v>37922</v>
          </cell>
          <cell r="B1735">
            <v>38018</v>
          </cell>
          <cell r="C1735" t="str">
            <v>CPS PHASE 1</v>
          </cell>
          <cell r="D1735">
            <v>36</v>
          </cell>
          <cell r="E1735">
            <v>5184</v>
          </cell>
          <cell r="F1735">
            <v>1</v>
          </cell>
          <cell r="G1735">
            <v>34.46</v>
          </cell>
          <cell r="H1735">
            <v>34.46</v>
          </cell>
          <cell r="I1735">
            <v>39.538000000000004</v>
          </cell>
          <cell r="J1735">
            <v>26324.352000000014</v>
          </cell>
          <cell r="K1735">
            <v>0</v>
          </cell>
          <cell r="L1735">
            <v>0</v>
          </cell>
          <cell r="M1735">
            <v>0</v>
          </cell>
          <cell r="N1735">
            <v>178640.64000000001</v>
          </cell>
        </row>
        <row r="1736">
          <cell r="A1736">
            <v>37922</v>
          </cell>
          <cell r="B1736">
            <v>38047</v>
          </cell>
          <cell r="C1736" t="str">
            <v>CPS PHASE 1</v>
          </cell>
          <cell r="D1736">
            <v>26</v>
          </cell>
          <cell r="E1736">
            <v>3328</v>
          </cell>
          <cell r="F1736">
            <v>1</v>
          </cell>
          <cell r="G1736">
            <v>34.46</v>
          </cell>
          <cell r="H1736">
            <v>34.46</v>
          </cell>
          <cell r="I1736">
            <v>38.448</v>
          </cell>
          <cell r="J1736">
            <v>13272.063999999998</v>
          </cell>
          <cell r="K1736">
            <v>0</v>
          </cell>
          <cell r="L1736">
            <v>0</v>
          </cell>
          <cell r="M1736">
            <v>0</v>
          </cell>
          <cell r="N1736">
            <v>114682.88</v>
          </cell>
        </row>
        <row r="1737">
          <cell r="A1737">
            <v>37922</v>
          </cell>
          <cell r="B1737">
            <v>38078</v>
          </cell>
          <cell r="C1737" t="str">
            <v>CPS PHASE 1</v>
          </cell>
          <cell r="D1737">
            <v>24</v>
          </cell>
          <cell r="E1737">
            <v>3072</v>
          </cell>
          <cell r="F1737">
            <v>1</v>
          </cell>
          <cell r="G1737">
            <v>34.46</v>
          </cell>
          <cell r="H1737">
            <v>34.46</v>
          </cell>
          <cell r="I1737">
            <v>38.317760000000007</v>
          </cell>
          <cell r="J1737">
            <v>11851.038720000019</v>
          </cell>
          <cell r="K1737">
            <v>0</v>
          </cell>
          <cell r="L1737">
            <v>0</v>
          </cell>
          <cell r="M1737">
            <v>0</v>
          </cell>
          <cell r="N1737">
            <v>105861.12</v>
          </cell>
        </row>
        <row r="1738">
          <cell r="A1738">
            <v>37922</v>
          </cell>
          <cell r="B1738">
            <v>38108</v>
          </cell>
          <cell r="C1738" t="str">
            <v>CPS PHASE 1</v>
          </cell>
          <cell r="D1738">
            <v>27</v>
          </cell>
          <cell r="E1738">
            <v>4752</v>
          </cell>
          <cell r="F1738">
            <v>1</v>
          </cell>
          <cell r="G1738">
            <v>34.46</v>
          </cell>
          <cell r="H1738">
            <v>34.46</v>
          </cell>
          <cell r="I1738">
            <v>40.676760000000009</v>
          </cell>
          <cell r="J1738">
            <v>29542.043520000036</v>
          </cell>
          <cell r="K1738">
            <v>0</v>
          </cell>
          <cell r="L1738">
            <v>0</v>
          </cell>
          <cell r="M1738">
            <v>0</v>
          </cell>
          <cell r="N1738">
            <v>163753.92000000001</v>
          </cell>
        </row>
        <row r="1739">
          <cell r="A1739">
            <v>37922</v>
          </cell>
          <cell r="B1739">
            <v>38139</v>
          </cell>
          <cell r="C1739" t="str">
            <v>CPS PHASE 1</v>
          </cell>
          <cell r="D1739">
            <v>28</v>
          </cell>
          <cell r="E1739">
            <v>3584</v>
          </cell>
          <cell r="F1739">
            <v>1</v>
          </cell>
          <cell r="G1739">
            <v>34.46</v>
          </cell>
          <cell r="H1739">
            <v>34.46</v>
          </cell>
          <cell r="I1739">
            <v>40.682519999999997</v>
          </cell>
          <cell r="J1739">
            <v>22301.511679999985</v>
          </cell>
          <cell r="K1739">
            <v>0</v>
          </cell>
          <cell r="L1739">
            <v>0</v>
          </cell>
          <cell r="M1739">
            <v>0</v>
          </cell>
          <cell r="N1739">
            <v>123504.64</v>
          </cell>
        </row>
        <row r="1740">
          <cell r="A1740">
            <v>37922</v>
          </cell>
          <cell r="B1740">
            <v>38169</v>
          </cell>
          <cell r="C1740" t="str">
            <v>CPS PHASE 1</v>
          </cell>
          <cell r="D1740">
            <v>30</v>
          </cell>
          <cell r="E1740">
            <v>4800</v>
          </cell>
          <cell r="F1740">
            <v>1</v>
          </cell>
          <cell r="G1740">
            <v>34.46</v>
          </cell>
          <cell r="H1740">
            <v>34.46</v>
          </cell>
          <cell r="I1740">
            <v>43.313279999999999</v>
          </cell>
          <cell r="J1740">
            <v>42495.743999999992</v>
          </cell>
          <cell r="K1740">
            <v>0</v>
          </cell>
          <cell r="L1740">
            <v>0</v>
          </cell>
          <cell r="M1740">
            <v>0</v>
          </cell>
          <cell r="N1740">
            <v>165408</v>
          </cell>
        </row>
        <row r="1741">
          <cell r="A1741">
            <v>37922</v>
          </cell>
          <cell r="B1741">
            <v>38200</v>
          </cell>
          <cell r="C1741" t="str">
            <v>CPS PHASE 1</v>
          </cell>
          <cell r="D1741">
            <v>30</v>
          </cell>
          <cell r="E1741">
            <v>4320</v>
          </cell>
          <cell r="F1741">
            <v>1</v>
          </cell>
          <cell r="G1741">
            <v>34.46</v>
          </cell>
          <cell r="H1741">
            <v>34.46</v>
          </cell>
          <cell r="I1741">
            <v>43.318720000000006</v>
          </cell>
          <cell r="J1741">
            <v>38269.670400000025</v>
          </cell>
          <cell r="K1741">
            <v>0</v>
          </cell>
          <cell r="L1741">
            <v>0</v>
          </cell>
          <cell r="M1741">
            <v>0</v>
          </cell>
          <cell r="N1741">
            <v>148867.20000000001</v>
          </cell>
        </row>
        <row r="1742">
          <cell r="A1742">
            <v>37922</v>
          </cell>
          <cell r="B1742">
            <v>38231</v>
          </cell>
          <cell r="C1742" t="str">
            <v>CPS PHASE 1</v>
          </cell>
          <cell r="D1742">
            <v>21</v>
          </cell>
          <cell r="E1742">
            <v>3024</v>
          </cell>
          <cell r="F1742">
            <v>1</v>
          </cell>
          <cell r="G1742">
            <v>34.46</v>
          </cell>
          <cell r="H1742">
            <v>34.46</v>
          </cell>
          <cell r="I1742">
            <v>39.315519999999999</v>
          </cell>
          <cell r="J1742">
            <v>14683.092479999996</v>
          </cell>
          <cell r="K1742">
            <v>0</v>
          </cell>
          <cell r="L1742">
            <v>0</v>
          </cell>
          <cell r="M1742">
            <v>0</v>
          </cell>
          <cell r="N1742">
            <v>104207.04000000001</v>
          </cell>
        </row>
        <row r="1743">
          <cell r="A1743">
            <v>37922</v>
          </cell>
          <cell r="B1743">
            <v>38261</v>
          </cell>
          <cell r="C1743" t="str">
            <v>CPS PHASE 1</v>
          </cell>
          <cell r="D1743">
            <v>21</v>
          </cell>
          <cell r="E1743">
            <v>3360</v>
          </cell>
          <cell r="F1743">
            <v>1</v>
          </cell>
          <cell r="G1743">
            <v>34.46</v>
          </cell>
          <cell r="H1743">
            <v>34.46</v>
          </cell>
          <cell r="I1743">
            <v>37.816159999999996</v>
          </cell>
          <cell r="J1743">
            <v>11276.697599999985</v>
          </cell>
          <cell r="K1743">
            <v>0</v>
          </cell>
          <cell r="L1743">
            <v>0</v>
          </cell>
          <cell r="M1743">
            <v>0</v>
          </cell>
          <cell r="N1743">
            <v>115785.60000000001</v>
          </cell>
        </row>
        <row r="1744">
          <cell r="A1744">
            <v>37922</v>
          </cell>
          <cell r="B1744">
            <v>38292</v>
          </cell>
          <cell r="C1744" t="str">
            <v>CPS PHASE 1</v>
          </cell>
          <cell r="D1744">
            <v>27</v>
          </cell>
          <cell r="E1744">
            <v>3888</v>
          </cell>
          <cell r="F1744">
            <v>1</v>
          </cell>
          <cell r="G1744">
            <v>34.46</v>
          </cell>
          <cell r="H1744">
            <v>34.46</v>
          </cell>
          <cell r="I1744">
            <v>37.864800000000002</v>
          </cell>
          <cell r="J1744">
            <v>13237.862400000005</v>
          </cell>
          <cell r="K1744">
            <v>0</v>
          </cell>
          <cell r="L1744">
            <v>0</v>
          </cell>
          <cell r="M1744">
            <v>0</v>
          </cell>
          <cell r="N1744">
            <v>133980.48000000001</v>
          </cell>
        </row>
        <row r="1745">
          <cell r="A1745">
            <v>37922</v>
          </cell>
          <cell r="B1745">
            <v>38322</v>
          </cell>
          <cell r="C1745" t="str">
            <v>CPS PHASE 1</v>
          </cell>
          <cell r="D1745">
            <v>37</v>
          </cell>
          <cell r="E1745">
            <v>4736</v>
          </cell>
          <cell r="F1745">
            <v>1</v>
          </cell>
          <cell r="G1745">
            <v>34.46</v>
          </cell>
          <cell r="H1745">
            <v>34.46</v>
          </cell>
          <cell r="I1745">
            <v>37.9176</v>
          </cell>
          <cell r="J1745">
            <v>16375.193599999997</v>
          </cell>
          <cell r="K1745">
            <v>0</v>
          </cell>
          <cell r="L1745">
            <v>0</v>
          </cell>
          <cell r="M1745">
            <v>0</v>
          </cell>
          <cell r="N1745">
            <v>163202.56</v>
          </cell>
        </row>
        <row r="1748">
          <cell r="A1748" t="str">
            <v>Trade Date</v>
          </cell>
          <cell r="B1748" t="str">
            <v>Month</v>
          </cell>
          <cell r="C1748" t="str">
            <v>Counterparty</v>
          </cell>
          <cell r="D1748" t="str">
            <v>Quantity</v>
          </cell>
          <cell r="E1748" t="str">
            <v>MWh</v>
          </cell>
          <cell r="F1748" t="str">
            <v>Multiple</v>
          </cell>
          <cell r="G1748" t="str">
            <v>Underlying</v>
          </cell>
          <cell r="H1748" t="str">
            <v>Contract Price</v>
          </cell>
          <cell r="I1748" t="str">
            <v>Market Price</v>
          </cell>
          <cell r="J1748" t="str">
            <v>MTM</v>
          </cell>
          <cell r="K1748" t="str">
            <v>NYMEX NG Exposure</v>
          </cell>
          <cell r="L1748" t="str">
            <v>GD HH NG Exposure</v>
          </cell>
          <cell r="M1748" t="str">
            <v>GD HSC NG Exposure</v>
          </cell>
          <cell r="N1748" t="str">
            <v>Settlement</v>
          </cell>
        </row>
        <row r="1749">
          <cell r="A1749">
            <v>37922</v>
          </cell>
          <cell r="B1749">
            <v>37987</v>
          </cell>
          <cell r="C1749" t="str">
            <v>CPS PHASE 1</v>
          </cell>
          <cell r="D1749">
            <v>43</v>
          </cell>
          <cell r="E1749">
            <v>10664</v>
          </cell>
          <cell r="F1749">
            <v>1</v>
          </cell>
          <cell r="G1749">
            <v>34.46</v>
          </cell>
          <cell r="H1749">
            <v>34.46</v>
          </cell>
          <cell r="I1749">
            <v>27.6736</v>
          </cell>
          <cell r="J1749">
            <v>-72370.169600000008</v>
          </cell>
          <cell r="K1749">
            <v>0</v>
          </cell>
          <cell r="L1749">
            <v>0</v>
          </cell>
          <cell r="M1749">
            <v>0</v>
          </cell>
          <cell r="N1749">
            <v>367481.44</v>
          </cell>
        </row>
        <row r="1750">
          <cell r="A1750">
            <v>37922</v>
          </cell>
          <cell r="B1750">
            <v>38018</v>
          </cell>
          <cell r="C1750" t="str">
            <v>CPS PHASE 1</v>
          </cell>
          <cell r="D1750">
            <v>28</v>
          </cell>
          <cell r="E1750">
            <v>6496</v>
          </cell>
          <cell r="F1750">
            <v>1</v>
          </cell>
          <cell r="G1750">
            <v>34.46</v>
          </cell>
          <cell r="H1750">
            <v>34.46</v>
          </cell>
          <cell r="I1750">
            <v>27.683000000000007</v>
          </cell>
          <cell r="J1750">
            <v>-44023.391999999963</v>
          </cell>
          <cell r="K1750">
            <v>0</v>
          </cell>
          <cell r="L1750">
            <v>0</v>
          </cell>
          <cell r="M1750">
            <v>0</v>
          </cell>
          <cell r="N1750">
            <v>223852.16</v>
          </cell>
        </row>
        <row r="1751">
          <cell r="A1751">
            <v>37922</v>
          </cell>
          <cell r="B1751">
            <v>38047</v>
          </cell>
          <cell r="C1751" t="str">
            <v>CPS PHASE 1</v>
          </cell>
          <cell r="D1751">
            <v>26</v>
          </cell>
          <cell r="E1751">
            <v>6448</v>
          </cell>
          <cell r="F1751">
            <v>1</v>
          </cell>
          <cell r="G1751">
            <v>34.46</v>
          </cell>
          <cell r="H1751">
            <v>34.46</v>
          </cell>
          <cell r="I1751">
            <v>26.867999999999995</v>
          </cell>
          <cell r="J1751">
            <v>-48953.216000000037</v>
          </cell>
          <cell r="K1751">
            <v>0</v>
          </cell>
          <cell r="L1751">
            <v>0</v>
          </cell>
          <cell r="M1751">
            <v>0</v>
          </cell>
          <cell r="N1751">
            <v>222198.08000000002</v>
          </cell>
        </row>
        <row r="1752">
          <cell r="A1752">
            <v>37922</v>
          </cell>
          <cell r="B1752">
            <v>38078</v>
          </cell>
          <cell r="C1752" t="str">
            <v>CPS PHASE 1</v>
          </cell>
          <cell r="D1752">
            <v>23</v>
          </cell>
          <cell r="E1752">
            <v>5497</v>
          </cell>
          <cell r="F1752">
            <v>1</v>
          </cell>
          <cell r="G1752">
            <v>34.46</v>
          </cell>
          <cell r="H1752">
            <v>34.46</v>
          </cell>
          <cell r="I1752">
            <v>27.63316</v>
          </cell>
          <cell r="J1752">
            <v>-37527.139480000005</v>
          </cell>
          <cell r="K1752">
            <v>0</v>
          </cell>
          <cell r="L1752">
            <v>0</v>
          </cell>
          <cell r="M1752">
            <v>0</v>
          </cell>
          <cell r="N1752">
            <v>189426.62</v>
          </cell>
        </row>
        <row r="1753">
          <cell r="A1753">
            <v>37922</v>
          </cell>
          <cell r="B1753">
            <v>38108</v>
          </cell>
          <cell r="C1753" t="str">
            <v>CPS PHASE 1</v>
          </cell>
          <cell r="D1753">
            <v>24</v>
          </cell>
          <cell r="E1753">
            <v>5952</v>
          </cell>
          <cell r="F1753">
            <v>1</v>
          </cell>
          <cell r="G1753">
            <v>34.46</v>
          </cell>
          <cell r="H1753">
            <v>34.46</v>
          </cell>
          <cell r="I1753">
            <v>30.102160000000008</v>
          </cell>
          <cell r="J1753">
            <v>-25937.863679999955</v>
          </cell>
          <cell r="K1753">
            <v>0</v>
          </cell>
          <cell r="L1753">
            <v>0</v>
          </cell>
          <cell r="M1753">
            <v>0</v>
          </cell>
          <cell r="N1753">
            <v>205105.92000000001</v>
          </cell>
        </row>
        <row r="1754">
          <cell r="A1754">
            <v>37922</v>
          </cell>
          <cell r="B1754">
            <v>38139</v>
          </cell>
          <cell r="C1754" t="str">
            <v>CPS PHASE 1</v>
          </cell>
          <cell r="D1754">
            <v>27</v>
          </cell>
          <cell r="E1754">
            <v>6480</v>
          </cell>
          <cell r="F1754">
            <v>1</v>
          </cell>
          <cell r="G1754">
            <v>34.46</v>
          </cell>
          <cell r="H1754">
            <v>34.46</v>
          </cell>
          <cell r="I1754">
            <v>30.068320000000003</v>
          </cell>
          <cell r="J1754">
            <v>-28458.086399999982</v>
          </cell>
          <cell r="K1754">
            <v>0</v>
          </cell>
          <cell r="L1754">
            <v>0</v>
          </cell>
          <cell r="M1754">
            <v>0</v>
          </cell>
          <cell r="N1754">
            <v>223300.80000000002</v>
          </cell>
        </row>
        <row r="1755">
          <cell r="A1755">
            <v>37922</v>
          </cell>
          <cell r="B1755">
            <v>38169</v>
          </cell>
          <cell r="C1755" t="str">
            <v>CPS PHASE 1</v>
          </cell>
          <cell r="D1755">
            <v>28</v>
          </cell>
          <cell r="E1755">
            <v>6944</v>
          </cell>
          <cell r="F1755">
            <v>1</v>
          </cell>
          <cell r="G1755">
            <v>34.46</v>
          </cell>
          <cell r="H1755">
            <v>34.46</v>
          </cell>
          <cell r="I1755">
            <v>32.659479999999995</v>
          </cell>
          <cell r="J1755">
            <v>-12502.810880000041</v>
          </cell>
          <cell r="K1755">
            <v>0</v>
          </cell>
          <cell r="L1755">
            <v>0</v>
          </cell>
          <cell r="M1755">
            <v>0</v>
          </cell>
          <cell r="N1755">
            <v>239290.24000000002</v>
          </cell>
        </row>
        <row r="1756">
          <cell r="A1756">
            <v>37922</v>
          </cell>
          <cell r="B1756">
            <v>38200</v>
          </cell>
          <cell r="C1756" t="str">
            <v>CPS PHASE 1</v>
          </cell>
          <cell r="D1756">
            <v>28</v>
          </cell>
          <cell r="E1756">
            <v>6944</v>
          </cell>
          <cell r="F1756">
            <v>1</v>
          </cell>
          <cell r="G1756">
            <v>34.46</v>
          </cell>
          <cell r="H1756">
            <v>34.46</v>
          </cell>
          <cell r="I1756">
            <v>32.627519999999997</v>
          </cell>
          <cell r="J1756">
            <v>-12724.741120000028</v>
          </cell>
          <cell r="K1756">
            <v>0</v>
          </cell>
          <cell r="L1756">
            <v>0</v>
          </cell>
          <cell r="M1756">
            <v>0</v>
          </cell>
          <cell r="N1756">
            <v>239290.24000000002</v>
          </cell>
        </row>
        <row r="1757">
          <cell r="A1757">
            <v>37922</v>
          </cell>
          <cell r="B1757">
            <v>38231</v>
          </cell>
          <cell r="C1757" t="str">
            <v>CPS PHASE 1</v>
          </cell>
          <cell r="D1757">
            <v>21</v>
          </cell>
          <cell r="E1757">
            <v>5040</v>
          </cell>
          <cell r="F1757">
            <v>1</v>
          </cell>
          <cell r="G1757">
            <v>34.46</v>
          </cell>
          <cell r="H1757">
            <v>34.46</v>
          </cell>
          <cell r="I1757">
            <v>28.646319999999999</v>
          </cell>
          <cell r="J1757">
            <v>-29300.947200000006</v>
          </cell>
          <cell r="K1757">
            <v>0</v>
          </cell>
          <cell r="L1757">
            <v>0</v>
          </cell>
          <cell r="M1757">
            <v>0</v>
          </cell>
          <cell r="N1757">
            <v>173678.4</v>
          </cell>
        </row>
        <row r="1758">
          <cell r="A1758">
            <v>37922</v>
          </cell>
          <cell r="B1758">
            <v>38261</v>
          </cell>
          <cell r="C1758" t="str">
            <v>CPS PHASE 1</v>
          </cell>
          <cell r="D1758">
            <v>19</v>
          </cell>
          <cell r="E1758">
            <v>4731</v>
          </cell>
          <cell r="F1758">
            <v>1</v>
          </cell>
          <cell r="G1758">
            <v>34.46</v>
          </cell>
          <cell r="H1758">
            <v>34.46</v>
          </cell>
          <cell r="I1758">
            <v>27.14256</v>
          </cell>
          <cell r="J1758">
            <v>-34618.808640000003</v>
          </cell>
          <cell r="K1758">
            <v>0</v>
          </cell>
          <cell r="L1758">
            <v>0</v>
          </cell>
          <cell r="M1758">
            <v>0</v>
          </cell>
          <cell r="N1758">
            <v>163030.26</v>
          </cell>
        </row>
        <row r="1759">
          <cell r="A1759">
            <v>37922</v>
          </cell>
          <cell r="B1759">
            <v>38292</v>
          </cell>
          <cell r="C1759" t="str">
            <v>CPS PHASE 1</v>
          </cell>
          <cell r="D1759">
            <v>21</v>
          </cell>
          <cell r="E1759">
            <v>5040</v>
          </cell>
          <cell r="F1759">
            <v>1</v>
          </cell>
          <cell r="G1759">
            <v>34.46</v>
          </cell>
          <cell r="H1759">
            <v>34.46</v>
          </cell>
          <cell r="I1759">
            <v>26.8568</v>
          </cell>
          <cell r="J1759">
            <v>-38320.128000000004</v>
          </cell>
          <cell r="K1759">
            <v>0</v>
          </cell>
          <cell r="L1759">
            <v>0</v>
          </cell>
          <cell r="M1759">
            <v>0</v>
          </cell>
          <cell r="N1759">
            <v>173678.4</v>
          </cell>
        </row>
        <row r="1760">
          <cell r="A1760">
            <v>37922</v>
          </cell>
          <cell r="B1760">
            <v>38322</v>
          </cell>
          <cell r="C1760" t="str">
            <v>CPS PHASE 1</v>
          </cell>
          <cell r="D1760">
            <v>23</v>
          </cell>
          <cell r="E1760">
            <v>5704</v>
          </cell>
          <cell r="F1760">
            <v>1</v>
          </cell>
          <cell r="G1760">
            <v>34.46</v>
          </cell>
          <cell r="H1760">
            <v>34.46</v>
          </cell>
          <cell r="I1760">
            <v>26.546600000000002</v>
          </cell>
          <cell r="J1760">
            <v>-45138.033599999995</v>
          </cell>
          <cell r="K1760">
            <v>0</v>
          </cell>
          <cell r="L1760">
            <v>0</v>
          </cell>
          <cell r="M1760">
            <v>0</v>
          </cell>
          <cell r="N1760">
            <v>196559.84</v>
          </cell>
        </row>
        <row r="1763">
          <cell r="A1763" t="str">
            <v>Trade Date</v>
          </cell>
          <cell r="B1763" t="str">
            <v>Month</v>
          </cell>
          <cell r="C1763" t="str">
            <v>Counterparty</v>
          </cell>
          <cell r="D1763" t="str">
            <v>Quantity</v>
          </cell>
          <cell r="E1763" t="str">
            <v>MWh</v>
          </cell>
          <cell r="F1763" t="str">
            <v>Multiple</v>
          </cell>
          <cell r="G1763" t="str">
            <v>Underlying</v>
          </cell>
          <cell r="H1763" t="str">
            <v>Contract Price</v>
          </cell>
          <cell r="I1763" t="str">
            <v>Market Price</v>
          </cell>
          <cell r="J1763" t="str">
            <v>MTM</v>
          </cell>
          <cell r="K1763" t="str">
            <v>NYMEX NG Exposure</v>
          </cell>
          <cell r="L1763" t="str">
            <v>GD HH NG Exposure</v>
          </cell>
          <cell r="M1763" t="str">
            <v>GD HSC NG Exposure</v>
          </cell>
          <cell r="N1763" t="str">
            <v>Settlement</v>
          </cell>
          <cell r="O1763" t="str">
            <v>Peak</v>
          </cell>
          <cell r="P1763" t="str">
            <v>Demand</v>
          </cell>
        </row>
        <row r="1764">
          <cell r="A1764">
            <v>36526</v>
          </cell>
          <cell r="B1764">
            <v>37895</v>
          </cell>
          <cell r="C1764" t="str">
            <v>CPS Base</v>
          </cell>
          <cell r="D1764">
            <v>20.07938669021739</v>
          </cell>
          <cell r="E1764">
            <v>7389.2143019999994</v>
          </cell>
          <cell r="F1764">
            <v>6</v>
          </cell>
          <cell r="G1764">
            <v>4.43</v>
          </cell>
          <cell r="H1764">
            <v>28.43</v>
          </cell>
          <cell r="I1764">
            <v>38.625</v>
          </cell>
          <cell r="J1764">
            <v>0</v>
          </cell>
          <cell r="K1764">
            <v>0</v>
          </cell>
          <cell r="L1764">
            <v>-4.4335285811999992</v>
          </cell>
          <cell r="M1764">
            <v>0</v>
          </cell>
          <cell r="N1764">
            <v>210075.36260585999</v>
          </cell>
          <cell r="O1764">
            <v>0</v>
          </cell>
          <cell r="P1764">
            <v>0</v>
          </cell>
        </row>
        <row r="1765">
          <cell r="A1765">
            <v>36526</v>
          </cell>
          <cell r="B1765">
            <v>37926</v>
          </cell>
          <cell r="C1765" t="str">
            <v>CPS Base</v>
          </cell>
          <cell r="D1765">
            <v>18.612620789473709</v>
          </cell>
          <cell r="E1765">
            <v>5658.2367200000081</v>
          </cell>
          <cell r="F1765">
            <v>6</v>
          </cell>
          <cell r="G1765">
            <v>4.4859999999999998</v>
          </cell>
          <cell r="H1765">
            <v>28.765999999999998</v>
          </cell>
          <cell r="I1765">
            <v>39.125</v>
          </cell>
          <cell r="J1765">
            <v>0</v>
          </cell>
          <cell r="K1765">
            <v>0</v>
          </cell>
          <cell r="L1765">
            <v>-3.3949420320000048</v>
          </cell>
          <cell r="M1765">
            <v>0</v>
          </cell>
          <cell r="N1765">
            <v>162764.83748752021</v>
          </cell>
          <cell r="O1765">
            <v>0</v>
          </cell>
          <cell r="P1765">
            <v>0</v>
          </cell>
        </row>
        <row r="1766">
          <cell r="A1766">
            <v>36526</v>
          </cell>
          <cell r="B1766">
            <v>37895</v>
          </cell>
          <cell r="C1766" t="str">
            <v>CPS WTU</v>
          </cell>
          <cell r="D1766">
            <v>13.977175035326077</v>
          </cell>
          <cell r="E1766">
            <v>5143.6004129999965</v>
          </cell>
          <cell r="F1766">
            <v>6</v>
          </cell>
          <cell r="G1766">
            <v>4.43</v>
          </cell>
          <cell r="H1766">
            <v>28.43</v>
          </cell>
          <cell r="I1766">
            <v>38.625</v>
          </cell>
          <cell r="J1766">
            <v>0</v>
          </cell>
          <cell r="K1766">
            <v>0</v>
          </cell>
          <cell r="L1766">
            <v>-3.0861602477999979</v>
          </cell>
          <cell r="M1766">
            <v>0</v>
          </cell>
          <cell r="N1766">
            <v>146232.55974158991</v>
          </cell>
          <cell r="O1766">
            <v>0</v>
          </cell>
          <cell r="P1766">
            <v>0</v>
          </cell>
        </row>
        <row r="1767">
          <cell r="A1767">
            <v>36526</v>
          </cell>
          <cell r="B1767">
            <v>37926</v>
          </cell>
          <cell r="C1767" t="str">
            <v>CPS WTU</v>
          </cell>
          <cell r="D1767">
            <v>11.752855062499997</v>
          </cell>
          <cell r="E1767">
            <v>3572.8679389999988</v>
          </cell>
          <cell r="F1767">
            <v>6</v>
          </cell>
          <cell r="G1767">
            <v>4.4859999999999998</v>
          </cell>
          <cell r="H1767">
            <v>29.405999999999999</v>
          </cell>
          <cell r="I1767">
            <v>39.125</v>
          </cell>
          <cell r="J1767">
            <v>0</v>
          </cell>
          <cell r="K1767">
            <v>0</v>
          </cell>
          <cell r="L1767">
            <v>-2.1437207633999993</v>
          </cell>
          <cell r="M1767">
            <v>0</v>
          </cell>
          <cell r="N1767">
            <v>105063.75461423396</v>
          </cell>
          <cell r="O1767">
            <v>0</v>
          </cell>
          <cell r="P1767">
            <v>0</v>
          </cell>
        </row>
        <row r="1768">
          <cell r="A1768">
            <v>36526</v>
          </cell>
          <cell r="B1768">
            <v>37956</v>
          </cell>
          <cell r="C1768" t="str">
            <v>CPS Base</v>
          </cell>
          <cell r="D1768">
            <v>19.23104883522727</v>
          </cell>
          <cell r="E1768">
            <v>6769.3291899999986</v>
          </cell>
          <cell r="F1768">
            <v>6</v>
          </cell>
          <cell r="G1768">
            <v>4.8600000000000003</v>
          </cell>
          <cell r="H1768">
            <v>31.010000000000005</v>
          </cell>
          <cell r="I1768">
            <v>39.375</v>
          </cell>
          <cell r="J1768">
            <v>56625.438674349956</v>
          </cell>
          <cell r="K1768">
            <v>0</v>
          </cell>
          <cell r="L1768">
            <v>-4.0615975139999998</v>
          </cell>
          <cell r="M1768">
            <v>0</v>
          </cell>
          <cell r="N1768">
            <v>209916.8981819</v>
          </cell>
          <cell r="O1768">
            <v>0</v>
          </cell>
          <cell r="P1768">
            <v>0</v>
          </cell>
        </row>
        <row r="1769">
          <cell r="A1769">
            <v>36526</v>
          </cell>
          <cell r="B1769">
            <v>37987</v>
          </cell>
          <cell r="C1769" t="str">
            <v>CPS Base</v>
          </cell>
          <cell r="D1769">
            <v>18.327146440476191</v>
          </cell>
          <cell r="E1769">
            <v>6157.9212040000002</v>
          </cell>
          <cell r="F1769">
            <v>6</v>
          </cell>
          <cell r="G1769">
            <v>5.2830000000000004</v>
          </cell>
          <cell r="H1769">
            <v>33.548000000000002</v>
          </cell>
          <cell r="I1769">
            <v>43.509999999999991</v>
          </cell>
          <cell r="J1769">
            <v>61345.211034247935</v>
          </cell>
          <cell r="K1769">
            <v>0</v>
          </cell>
          <cell r="L1769">
            <v>-3.6947527224000005</v>
          </cell>
          <cell r="M1769">
            <v>0</v>
          </cell>
          <cell r="N1769">
            <v>206585.94055179201</v>
          </cell>
          <cell r="O1769">
            <v>0</v>
          </cell>
          <cell r="P1769">
            <v>0</v>
          </cell>
        </row>
        <row r="1770">
          <cell r="A1770">
            <v>36526</v>
          </cell>
          <cell r="B1770">
            <v>38018</v>
          </cell>
          <cell r="C1770" t="str">
            <v>CPS Base</v>
          </cell>
          <cell r="D1770">
            <v>17.365093487500001</v>
          </cell>
          <cell r="E1770">
            <v>5556.8299160000006</v>
          </cell>
          <cell r="F1770">
            <v>6</v>
          </cell>
          <cell r="G1770">
            <v>5.2779999999999996</v>
          </cell>
          <cell r="H1770">
            <v>33.518000000000001</v>
          </cell>
          <cell r="I1770">
            <v>43.510000000000005</v>
          </cell>
          <cell r="J1770">
            <v>55523.844520672028</v>
          </cell>
          <cell r="K1770">
            <v>0</v>
          </cell>
          <cell r="L1770">
            <v>-3.3340979495999998</v>
          </cell>
          <cell r="M1770">
            <v>0</v>
          </cell>
          <cell r="N1770">
            <v>186253.82512448804</v>
          </cell>
          <cell r="O1770">
            <v>0</v>
          </cell>
          <cell r="P1770">
            <v>0</v>
          </cell>
        </row>
        <row r="1771">
          <cell r="A1771">
            <v>36526</v>
          </cell>
          <cell r="B1771">
            <v>38047</v>
          </cell>
          <cell r="C1771" t="str">
            <v>CPS Base</v>
          </cell>
          <cell r="D1771">
            <v>17.11650456521738</v>
          </cell>
          <cell r="E1771">
            <v>6298.8736799999961</v>
          </cell>
          <cell r="F1771">
            <v>6</v>
          </cell>
          <cell r="G1771">
            <v>5.1429999999999998</v>
          </cell>
          <cell r="H1771">
            <v>32.707999999999998</v>
          </cell>
          <cell r="I1771">
            <v>43.410000000000004</v>
          </cell>
          <cell r="J1771">
            <v>67410.546123359993</v>
          </cell>
          <cell r="K1771">
            <v>0</v>
          </cell>
          <cell r="L1771">
            <v>-3.7793242079999976</v>
          </cell>
          <cell r="M1771">
            <v>0</v>
          </cell>
          <cell r="N1771">
            <v>206023.56032543987</v>
          </cell>
          <cell r="O1771">
            <v>0</v>
          </cell>
          <cell r="P1771">
            <v>0</v>
          </cell>
        </row>
        <row r="1772">
          <cell r="A1772">
            <v>36526</v>
          </cell>
          <cell r="B1772">
            <v>38078</v>
          </cell>
          <cell r="C1772" t="str">
            <v>CPS Base</v>
          </cell>
          <cell r="D1772">
            <v>17.436836301136363</v>
          </cell>
          <cell r="E1772">
            <v>6137.7663780000003</v>
          </cell>
          <cell r="F1772">
            <v>6</v>
          </cell>
          <cell r="G1772">
            <v>4.7430000000000003</v>
          </cell>
          <cell r="H1772">
            <v>30.308000000000003</v>
          </cell>
          <cell r="I1772">
            <v>43.41</v>
          </cell>
          <cell r="J1772">
            <v>80417.015084555955</v>
          </cell>
          <cell r="K1772">
            <v>0</v>
          </cell>
          <cell r="L1772">
            <v>-3.6826598268000001</v>
          </cell>
          <cell r="M1772">
            <v>0</v>
          </cell>
          <cell r="N1772">
            <v>186023.42338442404</v>
          </cell>
          <cell r="O1772">
            <v>0</v>
          </cell>
          <cell r="P1772">
            <v>0</v>
          </cell>
        </row>
        <row r="1773">
          <cell r="A1773">
            <v>36526</v>
          </cell>
          <cell r="B1773">
            <v>38108</v>
          </cell>
          <cell r="C1773" t="str">
            <v>CPS Base</v>
          </cell>
          <cell r="D1773">
            <v>19.987951062500002</v>
          </cell>
          <cell r="E1773">
            <v>6396.1443400000007</v>
          </cell>
          <cell r="F1773">
            <v>6</v>
          </cell>
          <cell r="G1773">
            <v>4.6929999999999996</v>
          </cell>
          <cell r="H1773">
            <v>30.007999999999999</v>
          </cell>
          <cell r="I1773">
            <v>45.91</v>
          </cell>
          <cell r="J1773">
            <v>101711.48729468</v>
          </cell>
          <cell r="K1773">
            <v>0</v>
          </cell>
          <cell r="L1773">
            <v>-3.8376866040000008</v>
          </cell>
          <cell r="M1773">
            <v>0</v>
          </cell>
          <cell r="N1773">
            <v>191935.49935472003</v>
          </cell>
          <cell r="O1773">
            <v>0</v>
          </cell>
          <cell r="P1773">
            <v>0</v>
          </cell>
        </row>
        <row r="1774">
          <cell r="A1774">
            <v>36526</v>
          </cell>
          <cell r="B1774">
            <v>38139</v>
          </cell>
          <cell r="C1774" t="str">
            <v>CPS Base</v>
          </cell>
          <cell r="D1774">
            <v>25.08443874999999</v>
          </cell>
          <cell r="E1774">
            <v>8829.7224399999959</v>
          </cell>
          <cell r="F1774">
            <v>6</v>
          </cell>
          <cell r="G1774">
            <v>4.7110000000000003</v>
          </cell>
          <cell r="H1774">
            <v>30.116000000000003</v>
          </cell>
          <cell r="I1774">
            <v>46.534999999999997</v>
          </cell>
          <cell r="J1774">
            <v>144975.21274235987</v>
          </cell>
          <cell r="K1774">
            <v>0</v>
          </cell>
          <cell r="L1774">
            <v>-5.2978334639999973</v>
          </cell>
          <cell r="M1774">
            <v>0</v>
          </cell>
          <cell r="N1774">
            <v>265915.92100303993</v>
          </cell>
          <cell r="O1774">
            <v>0</v>
          </cell>
          <cell r="P1774">
            <v>0</v>
          </cell>
        </row>
        <row r="1775">
          <cell r="A1775">
            <v>36526</v>
          </cell>
          <cell r="B1775">
            <v>38169</v>
          </cell>
          <cell r="C1775" t="str">
            <v>CPS Base</v>
          </cell>
          <cell r="D1775">
            <v>27.936924017857152</v>
          </cell>
          <cell r="E1775">
            <v>9386.8064700000032</v>
          </cell>
          <cell r="F1775">
            <v>6</v>
          </cell>
          <cell r="G1775">
            <v>4.7290000000000001</v>
          </cell>
          <cell r="H1775">
            <v>30.224000000000004</v>
          </cell>
          <cell r="I1775">
            <v>52.66</v>
          </cell>
          <cell r="J1775">
            <v>210602.38996092</v>
          </cell>
          <cell r="K1775">
            <v>0</v>
          </cell>
          <cell r="L1775">
            <v>-5.6320838820000017</v>
          </cell>
          <cell r="M1775">
            <v>0</v>
          </cell>
          <cell r="N1775">
            <v>283706.83874928014</v>
          </cell>
          <cell r="O1775">
            <v>0</v>
          </cell>
          <cell r="P1775">
            <v>0</v>
          </cell>
        </row>
        <row r="1776">
          <cell r="A1776">
            <v>36526</v>
          </cell>
          <cell r="B1776">
            <v>38200</v>
          </cell>
          <cell r="C1776" t="str">
            <v>CPS Base</v>
          </cell>
          <cell r="D1776">
            <v>26.58780678409089</v>
          </cell>
          <cell r="E1776">
            <v>9358.9079879999936</v>
          </cell>
          <cell r="F1776">
            <v>6</v>
          </cell>
          <cell r="G1776">
            <v>4.7460000000000004</v>
          </cell>
          <cell r="H1776">
            <v>30.326000000000004</v>
          </cell>
          <cell r="I1776">
            <v>52.66</v>
          </cell>
          <cell r="J1776">
            <v>209021.85100399179</v>
          </cell>
          <cell r="K1776">
            <v>0</v>
          </cell>
          <cell r="L1776">
            <v>-5.6153447927999967</v>
          </cell>
          <cell r="M1776">
            <v>0</v>
          </cell>
          <cell r="N1776">
            <v>283818.24364408787</v>
          </cell>
          <cell r="O1776">
            <v>0</v>
          </cell>
          <cell r="P1776">
            <v>0</v>
          </cell>
        </row>
        <row r="1777">
          <cell r="A1777">
            <v>36526</v>
          </cell>
          <cell r="B1777">
            <v>38231</v>
          </cell>
          <cell r="C1777" t="str">
            <v>CPS Base</v>
          </cell>
          <cell r="D1777">
            <v>22.219935035714279</v>
          </cell>
          <cell r="E1777">
            <v>7465.8981719999974</v>
          </cell>
          <cell r="F1777">
            <v>6</v>
          </cell>
          <cell r="G1777">
            <v>4.7359999999999998</v>
          </cell>
          <cell r="H1777">
            <v>30.265999999999998</v>
          </cell>
          <cell r="I1777">
            <v>44.66</v>
          </cell>
          <cell r="J1777">
            <v>107464.13828776796</v>
          </cell>
          <cell r="K1777">
            <v>0</v>
          </cell>
          <cell r="L1777">
            <v>-4.4795389031999981</v>
          </cell>
          <cell r="M1777">
            <v>0</v>
          </cell>
          <cell r="N1777">
            <v>225962.87407375191</v>
          </cell>
          <cell r="O1777">
            <v>0</v>
          </cell>
          <cell r="P1777">
            <v>0</v>
          </cell>
        </row>
        <row r="1778">
          <cell r="A1778">
            <v>36526</v>
          </cell>
          <cell r="B1778">
            <v>38261</v>
          </cell>
          <cell r="C1778" t="str">
            <v>CPS Base</v>
          </cell>
          <cell r="D1778">
            <v>17.65411529166667</v>
          </cell>
          <cell r="E1778">
            <v>5931.7827380000017</v>
          </cell>
          <cell r="F1778">
            <v>6</v>
          </cell>
          <cell r="G1778">
            <v>4.7380000000000004</v>
          </cell>
          <cell r="H1778">
            <v>30.278000000000006</v>
          </cell>
          <cell r="I1778">
            <v>41.91</v>
          </cell>
          <cell r="J1778">
            <v>68998.496808415963</v>
          </cell>
          <cell r="K1778">
            <v>0</v>
          </cell>
          <cell r="L1778">
            <v>-3.5590696428000008</v>
          </cell>
          <cell r="M1778">
            <v>0</v>
          </cell>
          <cell r="N1778">
            <v>179602.51774116408</v>
          </cell>
          <cell r="O1778">
            <v>0</v>
          </cell>
          <cell r="P1778">
            <v>0</v>
          </cell>
        </row>
        <row r="1779">
          <cell r="A1779">
            <v>36526</v>
          </cell>
          <cell r="B1779">
            <v>38292</v>
          </cell>
          <cell r="C1779" t="str">
            <v>CPS Base</v>
          </cell>
          <cell r="D1779">
            <v>15.950083779761904</v>
          </cell>
          <cell r="E1779">
            <v>5359.2281499999999</v>
          </cell>
          <cell r="F1779">
            <v>6</v>
          </cell>
          <cell r="G1779">
            <v>4.8899999999999997</v>
          </cell>
          <cell r="H1779">
            <v>31.189999999999998</v>
          </cell>
          <cell r="I1779">
            <v>41.91</v>
          </cell>
          <cell r="J1779">
            <v>57450.925767999994</v>
          </cell>
          <cell r="K1779">
            <v>0</v>
          </cell>
          <cell r="L1779">
            <v>-3.2155368900000001</v>
          </cell>
          <cell r="M1779">
            <v>0</v>
          </cell>
          <cell r="N1779">
            <v>167154.32599849999</v>
          </cell>
          <cell r="O1779">
            <v>0</v>
          </cell>
          <cell r="P1779">
            <v>0</v>
          </cell>
        </row>
        <row r="1780">
          <cell r="A1780">
            <v>36526</v>
          </cell>
          <cell r="B1780">
            <v>38322</v>
          </cell>
          <cell r="C1780" t="str">
            <v>CPS Base</v>
          </cell>
          <cell r="D1780">
            <v>16.706452092391309</v>
          </cell>
          <cell r="E1780">
            <v>6147.9743700000017</v>
          </cell>
          <cell r="F1780">
            <v>6</v>
          </cell>
          <cell r="G1780">
            <v>5.0549999999999997</v>
          </cell>
          <cell r="H1780">
            <v>32.18</v>
          </cell>
          <cell r="I1780">
            <v>41.91</v>
          </cell>
          <cell r="J1780">
            <v>59819.790620100001</v>
          </cell>
          <cell r="K1780">
            <v>0</v>
          </cell>
          <cell r="L1780">
            <v>-3.6887846220000005</v>
          </cell>
          <cell r="M1780">
            <v>0</v>
          </cell>
          <cell r="N1780">
            <v>197841.81522660004</v>
          </cell>
          <cell r="O1780">
            <v>0</v>
          </cell>
          <cell r="P1780">
            <v>0</v>
          </cell>
        </row>
        <row r="1781">
          <cell r="A1781">
            <v>36526</v>
          </cell>
          <cell r="B1781">
            <v>37956</v>
          </cell>
          <cell r="C1781" t="str">
            <v>CPS WTU</v>
          </cell>
          <cell r="D1781">
            <v>11.748792150568182</v>
          </cell>
          <cell r="E1781">
            <v>4135.5748370000001</v>
          </cell>
          <cell r="F1781">
            <v>6</v>
          </cell>
          <cell r="G1781">
            <v>4.8600000000000003</v>
          </cell>
          <cell r="H1781">
            <v>31.650000000000006</v>
          </cell>
          <cell r="I1781">
            <v>39.375</v>
          </cell>
          <cell r="J1781">
            <v>31947.315615824977</v>
          </cell>
          <cell r="K1781">
            <v>0</v>
          </cell>
          <cell r="L1781">
            <v>-2.4813449022</v>
          </cell>
          <cell r="M1781">
            <v>0</v>
          </cell>
          <cell r="N1781">
            <v>130890.94359105003</v>
          </cell>
          <cell r="O1781">
            <v>0</v>
          </cell>
          <cell r="P1781">
            <v>0</v>
          </cell>
        </row>
        <row r="1782">
          <cell r="A1782">
            <v>36526</v>
          </cell>
          <cell r="B1782">
            <v>37987</v>
          </cell>
          <cell r="C1782" t="str">
            <v>CPS WTU</v>
          </cell>
          <cell r="D1782">
            <v>13.467108499404766</v>
          </cell>
          <cell r="E1782">
            <v>4524.9484558000013</v>
          </cell>
          <cell r="F1782">
            <v>6</v>
          </cell>
          <cell r="G1782">
            <v>5.2830000000000004</v>
          </cell>
          <cell r="H1782">
            <v>34.188000000000002</v>
          </cell>
          <cell r="I1782">
            <v>43.509999999999991</v>
          </cell>
          <cell r="J1782">
            <v>42181.569504967563</v>
          </cell>
          <cell r="K1782">
            <v>0</v>
          </cell>
          <cell r="L1782">
            <v>-2.7149690734800012</v>
          </cell>
          <cell r="M1782">
            <v>0</v>
          </cell>
          <cell r="N1782">
            <v>154698.93780689046</v>
          </cell>
          <cell r="O1782">
            <v>0</v>
          </cell>
          <cell r="P1782">
            <v>0</v>
          </cell>
        </row>
        <row r="1783">
          <cell r="A1783">
            <v>36526</v>
          </cell>
          <cell r="B1783">
            <v>38018</v>
          </cell>
          <cell r="C1783" t="str">
            <v>CPS WTU</v>
          </cell>
          <cell r="D1783">
            <v>13.433174054062496</v>
          </cell>
          <cell r="E1783">
            <v>4298.6156972999988</v>
          </cell>
          <cell r="F1783">
            <v>6</v>
          </cell>
          <cell r="G1783">
            <v>5.2779999999999996</v>
          </cell>
          <cell r="H1783">
            <v>34.158000000000001</v>
          </cell>
          <cell r="I1783">
            <v>43.510000000000005</v>
          </cell>
          <cell r="J1783">
            <v>40200.654001149604</v>
          </cell>
          <cell r="K1783">
            <v>0</v>
          </cell>
          <cell r="L1783">
            <v>-2.5791694183799989</v>
          </cell>
          <cell r="M1783">
            <v>0</v>
          </cell>
          <cell r="N1783">
            <v>146832.11498837336</v>
          </cell>
          <cell r="O1783">
            <v>0</v>
          </cell>
          <cell r="P1783">
            <v>0</v>
          </cell>
        </row>
        <row r="1784">
          <cell r="A1784">
            <v>36526</v>
          </cell>
          <cell r="B1784">
            <v>38047</v>
          </cell>
          <cell r="C1784" t="str">
            <v>CPS WTU</v>
          </cell>
          <cell r="D1784">
            <v>11.003344472826079</v>
          </cell>
          <cell r="E1784">
            <v>4049.2307659999969</v>
          </cell>
          <cell r="F1784">
            <v>6</v>
          </cell>
          <cell r="G1784">
            <v>5.1429999999999998</v>
          </cell>
          <cell r="H1784">
            <v>33.347999999999999</v>
          </cell>
          <cell r="I1784">
            <v>43.410000000000004</v>
          </cell>
          <cell r="J1784">
            <v>40743.35996749199</v>
          </cell>
          <cell r="K1784">
            <v>0</v>
          </cell>
          <cell r="L1784">
            <v>-2.429538459599998</v>
          </cell>
          <cell r="M1784">
            <v>0</v>
          </cell>
          <cell r="N1784">
            <v>135033.7475845679</v>
          </cell>
          <cell r="O1784">
            <v>0</v>
          </cell>
          <cell r="P1784">
            <v>0</v>
          </cell>
        </row>
        <row r="1785">
          <cell r="A1785">
            <v>36526</v>
          </cell>
          <cell r="B1785">
            <v>38078</v>
          </cell>
          <cell r="C1785" t="str">
            <v>CPS WTU</v>
          </cell>
          <cell r="D1785">
            <v>12.799648851136361</v>
          </cell>
          <cell r="E1785">
            <v>4505.4763955999988</v>
          </cell>
          <cell r="F1785">
            <v>6</v>
          </cell>
          <cell r="G1785">
            <v>4.7430000000000003</v>
          </cell>
          <cell r="H1785">
            <v>30.948</v>
          </cell>
          <cell r="I1785">
            <v>43.41</v>
          </cell>
          <cell r="J1785">
            <v>56147.246841967171</v>
          </cell>
          <cell r="K1785">
            <v>0</v>
          </cell>
          <cell r="L1785">
            <v>-2.7032858373599993</v>
          </cell>
          <cell r="M1785">
            <v>0</v>
          </cell>
          <cell r="N1785">
            <v>139435.48349102878</v>
          </cell>
          <cell r="O1785">
            <v>0</v>
          </cell>
          <cell r="P1785">
            <v>0</v>
          </cell>
        </row>
        <row r="1786">
          <cell r="A1786">
            <v>36526</v>
          </cell>
          <cell r="B1786">
            <v>38108</v>
          </cell>
          <cell r="C1786" t="str">
            <v>CPS WTU</v>
          </cell>
          <cell r="D1786">
            <v>13.141051050000002</v>
          </cell>
          <cell r="E1786">
            <v>4205.1363360000005</v>
          </cell>
          <cell r="F1786">
            <v>6</v>
          </cell>
          <cell r="G1786">
            <v>4.6929999999999996</v>
          </cell>
          <cell r="H1786">
            <v>30.647999999999996</v>
          </cell>
          <cell r="I1786">
            <v>45.91</v>
          </cell>
          <cell r="J1786">
            <v>64178.79076003201</v>
          </cell>
          <cell r="K1786">
            <v>0</v>
          </cell>
          <cell r="L1786">
            <v>-2.5230818016000005</v>
          </cell>
          <cell r="M1786">
            <v>0</v>
          </cell>
          <cell r="N1786">
            <v>128879.01842572801</v>
          </cell>
          <cell r="O1786">
            <v>0</v>
          </cell>
          <cell r="P1786">
            <v>0</v>
          </cell>
        </row>
        <row r="1787">
          <cell r="A1787">
            <v>36526</v>
          </cell>
          <cell r="B1787">
            <v>38139</v>
          </cell>
          <cell r="C1787" t="str">
            <v>CPS WTU</v>
          </cell>
          <cell r="D1787">
            <v>18.62631592329544</v>
          </cell>
          <cell r="E1787">
            <v>6556.4632049999946</v>
          </cell>
          <cell r="F1787">
            <v>6</v>
          </cell>
          <cell r="G1787">
            <v>4.7110000000000003</v>
          </cell>
          <cell r="H1787">
            <v>30.756</v>
          </cell>
          <cell r="I1787">
            <v>46.534999999999997</v>
          </cell>
          <cell r="J1787">
            <v>103454.43291169489</v>
          </cell>
          <cell r="K1787">
            <v>0</v>
          </cell>
          <cell r="L1787">
            <v>-3.9338779229999972</v>
          </cell>
          <cell r="M1787">
            <v>0</v>
          </cell>
          <cell r="N1787">
            <v>201650.58233297983</v>
          </cell>
          <cell r="O1787">
            <v>0</v>
          </cell>
          <cell r="P1787">
            <v>0</v>
          </cell>
        </row>
        <row r="1788">
          <cell r="A1788">
            <v>36526</v>
          </cell>
          <cell r="B1788">
            <v>38169</v>
          </cell>
          <cell r="C1788" t="str">
            <v>CPS WTU</v>
          </cell>
          <cell r="D1788">
            <v>18.70424105952382</v>
          </cell>
          <cell r="E1788">
            <v>6284.6249960000032</v>
          </cell>
          <cell r="F1788">
            <v>6</v>
          </cell>
          <cell r="G1788">
            <v>4.7290000000000001</v>
          </cell>
          <cell r="H1788">
            <v>30.864000000000004</v>
          </cell>
          <cell r="I1788">
            <v>52.66</v>
          </cell>
          <cell r="J1788">
            <v>136979.68641281602</v>
          </cell>
          <cell r="K1788">
            <v>0</v>
          </cell>
          <cell r="L1788">
            <v>-3.770774997600002</v>
          </cell>
          <cell r="M1788">
            <v>0</v>
          </cell>
          <cell r="N1788">
            <v>193968.66587654414</v>
          </cell>
          <cell r="O1788">
            <v>0</v>
          </cell>
          <cell r="P1788">
            <v>0</v>
          </cell>
        </row>
        <row r="1789">
          <cell r="A1789">
            <v>36526</v>
          </cell>
          <cell r="B1789">
            <v>38200</v>
          </cell>
          <cell r="C1789" t="str">
            <v>CPS WTU</v>
          </cell>
          <cell r="D1789">
            <v>17.751029207386345</v>
          </cell>
          <cell r="E1789">
            <v>6248.3622809999933</v>
          </cell>
          <cell r="F1789">
            <v>6</v>
          </cell>
          <cell r="G1789">
            <v>4.7460000000000004</v>
          </cell>
          <cell r="H1789">
            <v>30.966000000000001</v>
          </cell>
          <cell r="I1789">
            <v>52.66</v>
          </cell>
          <cell r="J1789">
            <v>135551.97132401384</v>
          </cell>
          <cell r="K1789">
            <v>0</v>
          </cell>
          <cell r="L1789">
            <v>-3.7490173685999957</v>
          </cell>
          <cell r="M1789">
            <v>0</v>
          </cell>
          <cell r="N1789">
            <v>193486.7863934458</v>
          </cell>
          <cell r="O1789">
            <v>0</v>
          </cell>
          <cell r="P1789">
            <v>0</v>
          </cell>
        </row>
        <row r="1790">
          <cell r="A1790">
            <v>36526</v>
          </cell>
          <cell r="B1790">
            <v>38231</v>
          </cell>
          <cell r="C1790" t="str">
            <v>CPS WTU</v>
          </cell>
          <cell r="D1790">
            <v>19.199347621428572</v>
          </cell>
          <cell r="E1790">
            <v>6450.9808008</v>
          </cell>
          <cell r="F1790">
            <v>6</v>
          </cell>
          <cell r="G1790">
            <v>4.7359999999999998</v>
          </cell>
          <cell r="H1790">
            <v>30.905999999999999</v>
          </cell>
          <cell r="I1790">
            <v>44.66</v>
          </cell>
          <cell r="J1790">
            <v>88726.789934203189</v>
          </cell>
          <cell r="K1790">
            <v>0</v>
          </cell>
          <cell r="L1790">
            <v>-3.8705884804799999</v>
          </cell>
          <cell r="M1790">
            <v>0</v>
          </cell>
          <cell r="N1790">
            <v>199374.0126295248</v>
          </cell>
          <cell r="O1790">
            <v>0</v>
          </cell>
          <cell r="P1790">
            <v>0</v>
          </cell>
        </row>
        <row r="1791">
          <cell r="A1791">
            <v>36526</v>
          </cell>
          <cell r="B1791">
            <v>38261</v>
          </cell>
          <cell r="C1791" t="str">
            <v>CPS WTU</v>
          </cell>
          <cell r="D1791">
            <v>14.14958733511904</v>
          </cell>
          <cell r="E1791">
            <v>4754.2613445999978</v>
          </cell>
          <cell r="F1791">
            <v>6</v>
          </cell>
          <cell r="G1791">
            <v>4.7380000000000004</v>
          </cell>
          <cell r="H1791">
            <v>30.918000000000006</v>
          </cell>
          <cell r="I1791">
            <v>41.91</v>
          </cell>
          <cell r="J1791">
            <v>52258.840699843131</v>
          </cell>
          <cell r="K1791">
            <v>0</v>
          </cell>
          <cell r="L1791">
            <v>-2.8525568067599987</v>
          </cell>
          <cell r="M1791">
            <v>0</v>
          </cell>
          <cell r="N1791">
            <v>146992.25225234276</v>
          </cell>
          <cell r="O1791">
            <v>0</v>
          </cell>
          <cell r="P1791">
            <v>0</v>
          </cell>
        </row>
        <row r="1792">
          <cell r="A1792">
            <v>36526</v>
          </cell>
          <cell r="B1792">
            <v>38292</v>
          </cell>
          <cell r="C1792" t="str">
            <v>CPS WTU</v>
          </cell>
          <cell r="D1792">
            <v>11.333050184523817</v>
          </cell>
          <cell r="E1792">
            <v>3807.9048620000026</v>
          </cell>
          <cell r="F1792">
            <v>6</v>
          </cell>
          <cell r="G1792">
            <v>4.8899999999999997</v>
          </cell>
          <cell r="H1792">
            <v>31.83</v>
          </cell>
          <cell r="I1792">
            <v>41.91</v>
          </cell>
          <cell r="J1792">
            <v>38383.681008960019</v>
          </cell>
          <cell r="K1792">
            <v>0</v>
          </cell>
          <cell r="L1792">
            <v>-2.2847429172000013</v>
          </cell>
          <cell r="M1792">
            <v>0</v>
          </cell>
          <cell r="N1792">
            <v>121205.61175746008</v>
          </cell>
          <cell r="O1792">
            <v>0</v>
          </cell>
          <cell r="P1792">
            <v>0</v>
          </cell>
        </row>
        <row r="1793">
          <cell r="A1793">
            <v>36526</v>
          </cell>
          <cell r="B1793">
            <v>38322</v>
          </cell>
          <cell r="C1793" t="str">
            <v>CPS WTU</v>
          </cell>
          <cell r="D1793">
            <v>11.522324171195658</v>
          </cell>
          <cell r="E1793">
            <v>4240.2152950000018</v>
          </cell>
          <cell r="F1793">
            <v>6</v>
          </cell>
          <cell r="G1793">
            <v>5.0549999999999997</v>
          </cell>
          <cell r="H1793">
            <v>32.82</v>
          </cell>
          <cell r="I1793">
            <v>41.91</v>
          </cell>
          <cell r="J1793">
            <v>38543.557031550001</v>
          </cell>
          <cell r="K1793">
            <v>0</v>
          </cell>
          <cell r="L1793">
            <v>-2.5441291770000012</v>
          </cell>
          <cell r="M1793">
            <v>0</v>
          </cell>
          <cell r="N1793">
            <v>139163.86598190005</v>
          </cell>
          <cell r="O1793">
            <v>0</v>
          </cell>
          <cell r="P1793">
            <v>0</v>
          </cell>
        </row>
        <row r="1797">
          <cell r="A1797" t="str">
            <v>Trade Date</v>
          </cell>
          <cell r="B1797" t="str">
            <v>Month</v>
          </cell>
          <cell r="C1797" t="str">
            <v>Counterparty</v>
          </cell>
          <cell r="D1797" t="str">
            <v>Quantity</v>
          </cell>
          <cell r="E1797" t="str">
            <v>MWh</v>
          </cell>
          <cell r="F1797" t="str">
            <v>Multiple</v>
          </cell>
          <cell r="G1797" t="str">
            <v>Underlying</v>
          </cell>
          <cell r="H1797" t="str">
            <v>Contract Price</v>
          </cell>
          <cell r="I1797" t="str">
            <v>Market Price</v>
          </cell>
          <cell r="J1797" t="str">
            <v>MTM</v>
          </cell>
          <cell r="K1797" t="str">
            <v>NYMEX NG Exposure</v>
          </cell>
          <cell r="L1797" t="str">
            <v>GD HH NG Exposure</v>
          </cell>
          <cell r="M1797" t="str">
            <v>GD HSC NG Exposure</v>
          </cell>
          <cell r="N1797" t="str">
            <v>Settlement</v>
          </cell>
        </row>
        <row r="1798">
          <cell r="A1798">
            <v>36526</v>
          </cell>
          <cell r="B1798">
            <v>37895</v>
          </cell>
          <cell r="C1798" t="str">
            <v>CPS Base</v>
          </cell>
          <cell r="D1798">
            <v>18.042540851562503</v>
          </cell>
          <cell r="E1798">
            <v>2309.4452290000004</v>
          </cell>
          <cell r="F1798">
            <v>6</v>
          </cell>
          <cell r="G1798">
            <v>4.43</v>
          </cell>
          <cell r="H1798">
            <v>28.43</v>
          </cell>
          <cell r="I1798">
            <v>33.549999999999997</v>
          </cell>
          <cell r="J1798">
            <v>0</v>
          </cell>
          <cell r="K1798">
            <v>0</v>
          </cell>
          <cell r="L1798">
            <v>-1.3856671374000002</v>
          </cell>
          <cell r="M1798">
            <v>0</v>
          </cell>
          <cell r="N1798">
            <v>65657.527860470014</v>
          </cell>
        </row>
        <row r="1799">
          <cell r="A1799">
            <v>36526</v>
          </cell>
          <cell r="B1799">
            <v>37926</v>
          </cell>
          <cell r="C1799" t="str">
            <v>CPS Base</v>
          </cell>
          <cell r="D1799">
            <v>16.296197102272718</v>
          </cell>
          <cell r="E1799">
            <v>2868.1306899999981</v>
          </cell>
          <cell r="F1799">
            <v>6</v>
          </cell>
          <cell r="G1799">
            <v>4.4859999999999998</v>
          </cell>
          <cell r="H1799">
            <v>28.765999999999998</v>
          </cell>
          <cell r="I1799">
            <v>34.514000000000003</v>
          </cell>
          <cell r="J1799">
            <v>0</v>
          </cell>
          <cell r="K1799">
            <v>0</v>
          </cell>
          <cell r="L1799">
            <v>-1.7208784139999989</v>
          </cell>
          <cell r="M1799">
            <v>0</v>
          </cell>
          <cell r="N1799">
            <v>82504.647428539945</v>
          </cell>
        </row>
        <row r="1800">
          <cell r="A1800">
            <v>36526</v>
          </cell>
          <cell r="B1800">
            <v>37895</v>
          </cell>
          <cell r="C1800" t="str">
            <v>CPS WTU</v>
          </cell>
          <cell r="D1800">
            <v>12.136975464062498</v>
          </cell>
          <cell r="E1800">
            <v>1553.5328593999998</v>
          </cell>
          <cell r="F1800">
            <v>6</v>
          </cell>
          <cell r="G1800">
            <v>4.43</v>
          </cell>
          <cell r="H1800">
            <v>28.43</v>
          </cell>
          <cell r="I1800">
            <v>33.549999999999997</v>
          </cell>
          <cell r="J1800">
            <v>0</v>
          </cell>
          <cell r="K1800">
            <v>0</v>
          </cell>
          <cell r="L1800">
            <v>-0.93211971563999974</v>
          </cell>
          <cell r="M1800">
            <v>0</v>
          </cell>
          <cell r="N1800">
            <v>44166.939192741993</v>
          </cell>
        </row>
        <row r="1801">
          <cell r="A1801">
            <v>36526</v>
          </cell>
          <cell r="B1801">
            <v>37926</v>
          </cell>
          <cell r="C1801" t="str">
            <v>CPS WTU</v>
          </cell>
          <cell r="D1801">
            <v>9.5458612727272705</v>
          </cell>
          <cell r="E1801">
            <v>1680.0715839999996</v>
          </cell>
          <cell r="F1801">
            <v>6</v>
          </cell>
          <cell r="G1801">
            <v>4.4859999999999998</v>
          </cell>
          <cell r="H1801">
            <v>29.405999999999999</v>
          </cell>
          <cell r="I1801">
            <v>34.514000000000003</v>
          </cell>
          <cell r="J1801">
            <v>0</v>
          </cell>
          <cell r="K1801">
            <v>0</v>
          </cell>
          <cell r="L1801">
            <v>-1.0080429503999997</v>
          </cell>
          <cell r="M1801">
            <v>0</v>
          </cell>
          <cell r="N1801">
            <v>49404.184999103985</v>
          </cell>
        </row>
        <row r="1802">
          <cell r="A1802">
            <v>36526</v>
          </cell>
          <cell r="B1802">
            <v>37956</v>
          </cell>
          <cell r="C1802" t="str">
            <v>CPS Base</v>
          </cell>
          <cell r="D1802">
            <v>17.191420833333328</v>
          </cell>
          <cell r="E1802">
            <v>2475.5645999999992</v>
          </cell>
          <cell r="F1802">
            <v>6</v>
          </cell>
          <cell r="G1802">
            <v>4.8600000000000003</v>
          </cell>
          <cell r="H1802">
            <v>31.010000000000005</v>
          </cell>
          <cell r="I1802">
            <v>35.355200000000004</v>
          </cell>
          <cell r="J1802">
            <v>10756.823299919994</v>
          </cell>
          <cell r="K1802">
            <v>0</v>
          </cell>
          <cell r="L1802">
            <v>-1.4853387599999994</v>
          </cell>
          <cell r="M1802">
            <v>0</v>
          </cell>
          <cell r="N1802">
            <v>76767.258245999983</v>
          </cell>
        </row>
        <row r="1803">
          <cell r="A1803">
            <v>36526</v>
          </cell>
          <cell r="B1803">
            <v>37987</v>
          </cell>
          <cell r="C1803" t="str">
            <v>CPS Base</v>
          </cell>
          <cell r="D1803">
            <v>16.405116249999992</v>
          </cell>
          <cell r="E1803">
            <v>2624.8185999999987</v>
          </cell>
          <cell r="F1803">
            <v>6</v>
          </cell>
          <cell r="G1803">
            <v>5.2830000000000004</v>
          </cell>
          <cell r="H1803">
            <v>33.548000000000002</v>
          </cell>
          <cell r="I1803">
            <v>39.539600000000007</v>
          </cell>
          <cell r="J1803">
            <v>15726.863123760006</v>
          </cell>
          <cell r="K1803">
            <v>0</v>
          </cell>
          <cell r="L1803">
            <v>-1.5748911599999993</v>
          </cell>
          <cell r="M1803">
            <v>0</v>
          </cell>
          <cell r="N1803">
            <v>88057.414392799954</v>
          </cell>
        </row>
        <row r="1804">
          <cell r="A1804">
            <v>36526</v>
          </cell>
          <cell r="B1804">
            <v>38018</v>
          </cell>
          <cell r="C1804" t="str">
            <v>CPS Base</v>
          </cell>
          <cell r="D1804">
            <v>16.16742866666667</v>
          </cell>
          <cell r="E1804">
            <v>2328.1097280000004</v>
          </cell>
          <cell r="F1804">
            <v>6</v>
          </cell>
          <cell r="G1804">
            <v>5.2779999999999996</v>
          </cell>
          <cell r="H1804">
            <v>33.518000000000001</v>
          </cell>
          <cell r="I1804">
            <v>39.538000000000004</v>
          </cell>
          <cell r="J1804">
            <v>14015.220562560009</v>
          </cell>
          <cell r="K1804">
            <v>0</v>
          </cell>
          <cell r="L1804">
            <v>-1.3968658368000002</v>
          </cell>
          <cell r="M1804">
            <v>0</v>
          </cell>
          <cell r="N1804">
            <v>78033.581863104017</v>
          </cell>
        </row>
        <row r="1805">
          <cell r="A1805">
            <v>36526</v>
          </cell>
          <cell r="B1805">
            <v>38047</v>
          </cell>
          <cell r="C1805" t="str">
            <v>CPS Base</v>
          </cell>
          <cell r="D1805">
            <v>15.272185546874997</v>
          </cell>
          <cell r="E1805">
            <v>1954.8397499999996</v>
          </cell>
          <cell r="F1805">
            <v>6</v>
          </cell>
          <cell r="G1805">
            <v>5.1429999999999998</v>
          </cell>
          <cell r="H1805">
            <v>32.707999999999998</v>
          </cell>
          <cell r="I1805">
            <v>38.448</v>
          </cell>
          <cell r="J1805">
            <v>11220.780165000002</v>
          </cell>
          <cell r="K1805">
            <v>0</v>
          </cell>
          <cell r="L1805">
            <v>-1.17290385</v>
          </cell>
          <cell r="M1805">
            <v>0</v>
          </cell>
          <cell r="N1805">
            <v>63938.898542999988</v>
          </cell>
        </row>
        <row r="1806">
          <cell r="A1806">
            <v>36526</v>
          </cell>
          <cell r="B1806">
            <v>38078</v>
          </cell>
          <cell r="C1806" t="str">
            <v>CPS Base</v>
          </cell>
          <cell r="D1806">
            <v>15.976623453125001</v>
          </cell>
          <cell r="E1806">
            <v>2045.0078020000001</v>
          </cell>
          <cell r="F1806">
            <v>6</v>
          </cell>
          <cell r="G1806">
            <v>4.7430000000000003</v>
          </cell>
          <cell r="H1806">
            <v>30.308000000000003</v>
          </cell>
          <cell r="I1806">
            <v>38.317760000000007</v>
          </cell>
          <cell r="J1806">
            <v>16380.021692147528</v>
          </cell>
          <cell r="K1806">
            <v>0</v>
          </cell>
          <cell r="L1806">
            <v>-1.2270046811999999</v>
          </cell>
          <cell r="M1806">
            <v>0</v>
          </cell>
          <cell r="N1806">
            <v>61980.096463016009</v>
          </cell>
        </row>
        <row r="1807">
          <cell r="A1807">
            <v>36526</v>
          </cell>
          <cell r="B1807">
            <v>38108</v>
          </cell>
          <cell r="C1807" t="str">
            <v>CPS Base</v>
          </cell>
          <cell r="D1807">
            <v>18.963176818181822</v>
          </cell>
          <cell r="E1807">
            <v>3337.5191200000008</v>
          </cell>
          <cell r="F1807">
            <v>6</v>
          </cell>
          <cell r="G1807">
            <v>4.6929999999999996</v>
          </cell>
          <cell r="H1807">
            <v>30.007999999999999</v>
          </cell>
          <cell r="I1807">
            <v>40.676760000000009</v>
          </cell>
          <cell r="J1807">
            <v>35607.190486691237</v>
          </cell>
          <cell r="K1807">
            <v>0</v>
          </cell>
          <cell r="L1807">
            <v>-2.0025114720000006</v>
          </cell>
          <cell r="M1807">
            <v>0</v>
          </cell>
          <cell r="N1807">
            <v>100152.27375296003</v>
          </cell>
        </row>
        <row r="1808">
          <cell r="A1808">
            <v>36526</v>
          </cell>
          <cell r="B1808">
            <v>38139</v>
          </cell>
          <cell r="C1808" t="str">
            <v>CPS Base</v>
          </cell>
          <cell r="D1808">
            <v>23.391049453125</v>
          </cell>
          <cell r="E1808">
            <v>2994.0543299999999</v>
          </cell>
          <cell r="F1808">
            <v>6</v>
          </cell>
          <cell r="G1808">
            <v>4.7110000000000003</v>
          </cell>
          <cell r="H1808">
            <v>30.116000000000003</v>
          </cell>
          <cell r="I1808">
            <v>40.682519999999997</v>
          </cell>
          <cell r="J1808">
            <v>31636.734959031579</v>
          </cell>
          <cell r="K1808">
            <v>0</v>
          </cell>
          <cell r="L1808">
            <v>-1.7964325980000002</v>
          </cell>
          <cell r="M1808">
            <v>0</v>
          </cell>
          <cell r="N1808">
            <v>90168.940202280006</v>
          </cell>
        </row>
        <row r="1809">
          <cell r="A1809">
            <v>36526</v>
          </cell>
          <cell r="B1809">
            <v>38169</v>
          </cell>
          <cell r="C1809" t="str">
            <v>CPS Base</v>
          </cell>
          <cell r="D1809">
            <v>24.962234625000001</v>
          </cell>
          <cell r="E1809">
            <v>3993.9575400000003</v>
          </cell>
          <cell r="F1809">
            <v>6</v>
          </cell>
          <cell r="G1809">
            <v>4.7290000000000001</v>
          </cell>
          <cell r="H1809">
            <v>30.224000000000004</v>
          </cell>
          <cell r="I1809">
            <v>43.313279999999999</v>
          </cell>
          <cell r="J1809">
            <v>52278.028549171184</v>
          </cell>
          <cell r="K1809">
            <v>0</v>
          </cell>
          <cell r="L1809">
            <v>-2.3963745240000005</v>
          </cell>
          <cell r="M1809">
            <v>0</v>
          </cell>
          <cell r="N1809">
            <v>120713.37268896002</v>
          </cell>
        </row>
        <row r="1810">
          <cell r="A1810">
            <v>36526</v>
          </cell>
          <cell r="B1810">
            <v>38200</v>
          </cell>
          <cell r="C1810" t="str">
            <v>CPS Base</v>
          </cell>
          <cell r="D1810">
            <v>24.467680555555557</v>
          </cell>
          <cell r="E1810">
            <v>3523.346</v>
          </cell>
          <cell r="F1810">
            <v>6</v>
          </cell>
          <cell r="G1810">
            <v>4.7460000000000004</v>
          </cell>
          <cell r="H1810">
            <v>30.326000000000004</v>
          </cell>
          <cell r="I1810">
            <v>43.318720000000006</v>
          </cell>
          <cell r="J1810">
            <v>45777.848041120007</v>
          </cell>
          <cell r="K1810">
            <v>0</v>
          </cell>
          <cell r="L1810">
            <v>-2.1140075999999999</v>
          </cell>
          <cell r="M1810">
            <v>0</v>
          </cell>
          <cell r="N1810">
            <v>106848.99079600001</v>
          </cell>
        </row>
        <row r="1811">
          <cell r="A1811">
            <v>36526</v>
          </cell>
          <cell r="B1811">
            <v>38231</v>
          </cell>
          <cell r="C1811" t="str">
            <v>CPS Base</v>
          </cell>
          <cell r="D1811">
            <v>20.302649999999986</v>
          </cell>
          <cell r="E1811">
            <v>2923.5815999999977</v>
          </cell>
          <cell r="F1811">
            <v>6</v>
          </cell>
          <cell r="G1811">
            <v>4.7359999999999998</v>
          </cell>
          <cell r="H1811">
            <v>30.265999999999998</v>
          </cell>
          <cell r="I1811">
            <v>39.315519999999999</v>
          </cell>
          <cell r="J1811">
            <v>26457.010160831982</v>
          </cell>
          <cell r="K1811">
            <v>0</v>
          </cell>
          <cell r="L1811">
            <v>-1.7541489599999986</v>
          </cell>
          <cell r="M1811">
            <v>0</v>
          </cell>
          <cell r="N1811">
            <v>88485.120705599926</v>
          </cell>
        </row>
        <row r="1812">
          <cell r="A1812">
            <v>36526</v>
          </cell>
          <cell r="B1812">
            <v>38261</v>
          </cell>
          <cell r="C1812" t="str">
            <v>CPS Base</v>
          </cell>
          <cell r="D1812">
            <v>16.45801806250001</v>
          </cell>
          <cell r="E1812">
            <v>2633.2828900000013</v>
          </cell>
          <cell r="F1812">
            <v>6</v>
          </cell>
          <cell r="G1812">
            <v>4.7380000000000004</v>
          </cell>
          <cell r="H1812">
            <v>30.278000000000006</v>
          </cell>
          <cell r="I1812">
            <v>37.816159999999996</v>
          </cell>
          <cell r="J1812">
            <v>19850.107750082385</v>
          </cell>
          <cell r="K1812">
            <v>0</v>
          </cell>
          <cell r="L1812">
            <v>-1.5799697340000007</v>
          </cell>
          <cell r="M1812">
            <v>0</v>
          </cell>
          <cell r="N1812">
            <v>79730.539343420052</v>
          </cell>
        </row>
        <row r="1813">
          <cell r="A1813">
            <v>36526</v>
          </cell>
          <cell r="B1813">
            <v>38292</v>
          </cell>
          <cell r="C1813" t="str">
            <v>CPS Base</v>
          </cell>
          <cell r="D1813">
            <v>14.781709097222226</v>
          </cell>
          <cell r="E1813">
            <v>2128.5661100000007</v>
          </cell>
          <cell r="F1813">
            <v>6</v>
          </cell>
          <cell r="G1813">
            <v>4.8899999999999997</v>
          </cell>
          <cell r="H1813">
            <v>31.189999999999998</v>
          </cell>
          <cell r="I1813">
            <v>37.864800000000002</v>
          </cell>
          <cell r="J1813">
            <v>14207.753071028015</v>
          </cell>
          <cell r="K1813">
            <v>0</v>
          </cell>
          <cell r="L1813">
            <v>-1.2771396660000005</v>
          </cell>
          <cell r="M1813">
            <v>0</v>
          </cell>
          <cell r="N1813">
            <v>66389.97697090001</v>
          </cell>
        </row>
        <row r="1814">
          <cell r="A1814">
            <v>36526</v>
          </cell>
          <cell r="B1814">
            <v>38322</v>
          </cell>
          <cell r="C1814" t="str">
            <v>CPS Base</v>
          </cell>
          <cell r="D1814">
            <v>15.464266250000001</v>
          </cell>
          <cell r="E1814">
            <v>1979.4260800000002</v>
          </cell>
          <cell r="F1814">
            <v>6</v>
          </cell>
          <cell r="G1814">
            <v>5.0549999999999997</v>
          </cell>
          <cell r="H1814">
            <v>32.18</v>
          </cell>
          <cell r="I1814">
            <v>37.9176</v>
          </cell>
          <cell r="J1814">
            <v>11357.155076608002</v>
          </cell>
          <cell r="K1814">
            <v>0</v>
          </cell>
          <cell r="L1814">
            <v>-1.187655648</v>
          </cell>
          <cell r="M1814">
            <v>0</v>
          </cell>
          <cell r="N1814">
            <v>63697.931254400006</v>
          </cell>
        </row>
        <row r="1815">
          <cell r="A1815">
            <v>36526</v>
          </cell>
          <cell r="B1815">
            <v>37956</v>
          </cell>
          <cell r="C1815" t="str">
            <v>CPS WTU</v>
          </cell>
          <cell r="D1815">
            <v>10.353006458333335</v>
          </cell>
          <cell r="E1815">
            <v>1490.8329300000003</v>
          </cell>
          <cell r="F1815">
            <v>6</v>
          </cell>
          <cell r="G1815">
            <v>4.8600000000000003</v>
          </cell>
          <cell r="H1815">
            <v>31.650000000000006</v>
          </cell>
          <cell r="I1815">
            <v>35.355200000000004</v>
          </cell>
          <cell r="J1815">
            <v>5523.8341722359974</v>
          </cell>
          <cell r="K1815">
            <v>0</v>
          </cell>
          <cell r="L1815">
            <v>-0.89449975800000014</v>
          </cell>
          <cell r="M1815">
            <v>0</v>
          </cell>
          <cell r="N1815">
            <v>47184.862234500019</v>
          </cell>
        </row>
        <row r="1816">
          <cell r="A1816">
            <v>36526</v>
          </cell>
          <cell r="B1816">
            <v>37987</v>
          </cell>
          <cell r="C1816" t="str">
            <v>CPS WTU</v>
          </cell>
          <cell r="D1816">
            <v>11.635573637499999</v>
          </cell>
          <cell r="E1816">
            <v>1861.6917819999999</v>
          </cell>
          <cell r="F1816">
            <v>6</v>
          </cell>
          <cell r="G1816">
            <v>5.2830000000000004</v>
          </cell>
          <cell r="H1816">
            <v>34.188000000000002</v>
          </cell>
          <cell r="I1816">
            <v>39.539600000000007</v>
          </cell>
          <cell r="J1816">
            <v>9963.0297405512083</v>
          </cell>
          <cell r="K1816">
            <v>0</v>
          </cell>
          <cell r="L1816">
            <v>-1.1170150691999998</v>
          </cell>
          <cell r="M1816">
            <v>0</v>
          </cell>
          <cell r="N1816">
            <v>63647.518643016003</v>
          </cell>
        </row>
        <row r="1817">
          <cell r="A1817">
            <v>36526</v>
          </cell>
          <cell r="B1817">
            <v>38018</v>
          </cell>
          <cell r="C1817" t="str">
            <v>CPS WTU</v>
          </cell>
          <cell r="D1817">
            <v>12.563159294444439</v>
          </cell>
          <cell r="E1817">
            <v>1809.0949383999991</v>
          </cell>
          <cell r="F1817">
            <v>6</v>
          </cell>
          <cell r="G1817">
            <v>5.2779999999999996</v>
          </cell>
          <cell r="H1817">
            <v>34.158000000000001</v>
          </cell>
          <cell r="I1817">
            <v>39.538000000000004</v>
          </cell>
          <cell r="J1817">
            <v>9732.9307685919994</v>
          </cell>
          <cell r="K1817">
            <v>0</v>
          </cell>
          <cell r="L1817">
            <v>-1.0854569630399995</v>
          </cell>
          <cell r="M1817">
            <v>0</v>
          </cell>
          <cell r="N1817">
            <v>61795.06490586717</v>
          </cell>
        </row>
        <row r="1818">
          <cell r="A1818">
            <v>36526</v>
          </cell>
          <cell r="B1818">
            <v>38047</v>
          </cell>
          <cell r="C1818" t="str">
            <v>CPS WTU</v>
          </cell>
          <cell r="D1818">
            <v>9.3006884374999998</v>
          </cell>
          <cell r="E1818">
            <v>1190.48812</v>
          </cell>
          <cell r="F1818">
            <v>6</v>
          </cell>
          <cell r="G1818">
            <v>5.1429999999999998</v>
          </cell>
          <cell r="H1818">
            <v>33.347999999999999</v>
          </cell>
          <cell r="I1818">
            <v>38.448</v>
          </cell>
          <cell r="J1818">
            <v>6071.4894120000017</v>
          </cell>
          <cell r="K1818">
            <v>0</v>
          </cell>
          <cell r="L1818">
            <v>-0.71429287200000002</v>
          </cell>
          <cell r="M1818">
            <v>0</v>
          </cell>
          <cell r="N1818">
            <v>39700.397825759996</v>
          </cell>
        </row>
        <row r="1819">
          <cell r="A1819">
            <v>36526</v>
          </cell>
          <cell r="B1819">
            <v>38078</v>
          </cell>
          <cell r="C1819" t="str">
            <v>CPS WTU</v>
          </cell>
          <cell r="D1819">
            <v>11.791890327343742</v>
          </cell>
          <cell r="E1819">
            <v>1509.361961899999</v>
          </cell>
          <cell r="F1819">
            <v>6</v>
          </cell>
          <cell r="G1819">
            <v>4.7430000000000003</v>
          </cell>
          <cell r="H1819">
            <v>30.948</v>
          </cell>
          <cell r="I1819">
            <v>38.317760000000007</v>
          </cell>
          <cell r="J1819">
            <v>11123.635412332145</v>
          </cell>
          <cell r="K1819">
            <v>0</v>
          </cell>
          <cell r="L1819">
            <v>-0.90561717713999934</v>
          </cell>
          <cell r="M1819">
            <v>0</v>
          </cell>
          <cell r="N1819">
            <v>46711.733996881165</v>
          </cell>
        </row>
        <row r="1820">
          <cell r="A1820">
            <v>36526</v>
          </cell>
          <cell r="B1820">
            <v>38108</v>
          </cell>
          <cell r="C1820" t="str">
            <v>CPS WTU</v>
          </cell>
          <cell r="D1820">
            <v>11.849593011363629</v>
          </cell>
          <cell r="E1820">
            <v>2085.5283699999986</v>
          </cell>
          <cell r="F1820">
            <v>6</v>
          </cell>
          <cell r="G1820">
            <v>4.6929999999999996</v>
          </cell>
          <cell r="H1820">
            <v>30.647999999999996</v>
          </cell>
          <cell r="I1820">
            <v>40.676760000000009</v>
          </cell>
          <cell r="J1820">
            <v>20915.263495921212</v>
          </cell>
          <cell r="K1820">
            <v>0</v>
          </cell>
          <cell r="L1820">
            <v>-1.2513170219999992</v>
          </cell>
          <cell r="M1820">
            <v>0</v>
          </cell>
          <cell r="N1820">
            <v>63917.273483759949</v>
          </cell>
        </row>
        <row r="1821">
          <cell r="A1821">
            <v>36526</v>
          </cell>
          <cell r="B1821">
            <v>38139</v>
          </cell>
          <cell r="C1821" t="str">
            <v>CPS WTU</v>
          </cell>
          <cell r="D1821">
            <v>16.834250374999996</v>
          </cell>
          <cell r="E1821">
            <v>2154.7840479999995</v>
          </cell>
          <cell r="F1821">
            <v>6</v>
          </cell>
          <cell r="G1821">
            <v>4.7110000000000003</v>
          </cell>
          <cell r="H1821">
            <v>30.756</v>
          </cell>
          <cell r="I1821">
            <v>40.682519999999997</v>
          </cell>
          <cell r="J1821">
            <v>21389.506948152946</v>
          </cell>
          <cell r="K1821">
            <v>0</v>
          </cell>
          <cell r="L1821">
            <v>-1.2928704287999997</v>
          </cell>
          <cell r="M1821">
            <v>0</v>
          </cell>
          <cell r="N1821">
            <v>66272.538180287986</v>
          </cell>
        </row>
        <row r="1822">
          <cell r="A1822">
            <v>36526</v>
          </cell>
          <cell r="B1822">
            <v>38169</v>
          </cell>
          <cell r="C1822" t="str">
            <v>CPS WTU</v>
          </cell>
          <cell r="D1822">
            <v>16.396673824999993</v>
          </cell>
          <cell r="E1822">
            <v>2623.467811999999</v>
          </cell>
          <cell r="F1822">
            <v>6</v>
          </cell>
          <cell r="G1822">
            <v>4.7290000000000001</v>
          </cell>
          <cell r="H1822">
            <v>30.864000000000004</v>
          </cell>
          <cell r="I1822">
            <v>43.313279999999999</v>
          </cell>
          <cell r="J1822">
            <v>32660.285362575334</v>
          </cell>
          <cell r="K1822">
            <v>0</v>
          </cell>
          <cell r="L1822">
            <v>-1.5740806871999993</v>
          </cell>
          <cell r="M1822">
            <v>0</v>
          </cell>
          <cell r="N1822">
            <v>80970.710549567986</v>
          </cell>
        </row>
        <row r="1823">
          <cell r="A1823">
            <v>36526</v>
          </cell>
          <cell r="B1823">
            <v>38200</v>
          </cell>
          <cell r="C1823" t="str">
            <v>CPS WTU</v>
          </cell>
          <cell r="D1823">
            <v>16.156670000000005</v>
          </cell>
          <cell r="E1823">
            <v>2326.560480000001</v>
          </cell>
          <cell r="F1823">
            <v>6</v>
          </cell>
          <cell r="G1823">
            <v>4.7460000000000004</v>
          </cell>
          <cell r="H1823">
            <v>30.966000000000001</v>
          </cell>
          <cell r="I1823">
            <v>43.318720000000006</v>
          </cell>
          <cell r="J1823">
            <v>28739.350172505623</v>
          </cell>
          <cell r="K1823">
            <v>0</v>
          </cell>
          <cell r="L1823">
            <v>-1.3959362880000006</v>
          </cell>
          <cell r="M1823">
            <v>0</v>
          </cell>
          <cell r="N1823">
            <v>72044.271823680028</v>
          </cell>
        </row>
        <row r="1824">
          <cell r="A1824">
            <v>36526</v>
          </cell>
          <cell r="B1824">
            <v>38231</v>
          </cell>
          <cell r="C1824" t="str">
            <v>CPS WTU</v>
          </cell>
          <cell r="D1824">
            <v>17.074669756944434</v>
          </cell>
          <cell r="E1824">
            <v>2458.7524449999987</v>
          </cell>
          <cell r="F1824">
            <v>6</v>
          </cell>
          <cell r="G1824">
            <v>4.7359999999999998</v>
          </cell>
          <cell r="H1824">
            <v>30.905999999999999</v>
          </cell>
          <cell r="I1824">
            <v>39.315519999999999</v>
          </cell>
          <cell r="J1824">
            <v>20676.927861276392</v>
          </cell>
          <cell r="K1824">
            <v>0</v>
          </cell>
          <cell r="L1824">
            <v>-1.4752514669999994</v>
          </cell>
          <cell r="M1824">
            <v>0</v>
          </cell>
          <cell r="N1824">
            <v>75990.203065169961</v>
          </cell>
        </row>
        <row r="1825">
          <cell r="A1825">
            <v>36526</v>
          </cell>
          <cell r="B1825">
            <v>38261</v>
          </cell>
          <cell r="C1825" t="str">
            <v>CPS WTU</v>
          </cell>
          <cell r="D1825">
            <v>12.512796499999995</v>
          </cell>
          <cell r="E1825">
            <v>2002.0474399999991</v>
          </cell>
          <cell r="F1825">
            <v>6</v>
          </cell>
          <cell r="G1825">
            <v>4.7380000000000004</v>
          </cell>
          <cell r="H1825">
            <v>30.918000000000006</v>
          </cell>
          <cell r="I1825">
            <v>37.816159999999996</v>
          </cell>
          <cell r="J1825">
            <v>13810.443568710374</v>
          </cell>
          <cell r="K1825">
            <v>0</v>
          </cell>
          <cell r="L1825">
            <v>-1.2012284639999995</v>
          </cell>
          <cell r="M1825">
            <v>0</v>
          </cell>
          <cell r="N1825">
            <v>61899.302749919989</v>
          </cell>
        </row>
        <row r="1826">
          <cell r="A1826">
            <v>36526</v>
          </cell>
          <cell r="B1826">
            <v>38292</v>
          </cell>
          <cell r="C1826" t="str">
            <v>CPS WTU</v>
          </cell>
          <cell r="D1826">
            <v>10.313328958333335</v>
          </cell>
          <cell r="E1826">
            <v>1485.1193700000001</v>
          </cell>
          <cell r="F1826">
            <v>6</v>
          </cell>
          <cell r="G1826">
            <v>4.8899999999999997</v>
          </cell>
          <cell r="H1826">
            <v>31.83</v>
          </cell>
          <cell r="I1826">
            <v>37.864800000000002</v>
          </cell>
          <cell r="J1826">
            <v>8962.3983740760068</v>
          </cell>
          <cell r="K1826">
            <v>0</v>
          </cell>
          <cell r="L1826">
            <v>-0.89107162200000001</v>
          </cell>
          <cell r="M1826">
            <v>0</v>
          </cell>
          <cell r="N1826">
            <v>47271.349547099999</v>
          </cell>
        </row>
        <row r="1827">
          <cell r="A1827">
            <v>36526</v>
          </cell>
          <cell r="B1827">
            <v>38322</v>
          </cell>
          <cell r="C1827" t="str">
            <v>CPS WTU</v>
          </cell>
          <cell r="D1827">
            <v>10.613434320312502</v>
          </cell>
          <cell r="E1827">
            <v>1358.5195930000002</v>
          </cell>
          <cell r="F1827">
            <v>6</v>
          </cell>
          <cell r="G1827">
            <v>5.0549999999999997</v>
          </cell>
          <cell r="H1827">
            <v>32.82</v>
          </cell>
          <cell r="I1827">
            <v>37.9176</v>
          </cell>
          <cell r="J1827">
            <v>6925.189477276801</v>
          </cell>
          <cell r="K1827">
            <v>0</v>
          </cell>
          <cell r="L1827">
            <v>-0.81511175580000017</v>
          </cell>
          <cell r="M1827">
            <v>0</v>
          </cell>
          <cell r="N1827">
            <v>44586.613042260011</v>
          </cell>
        </row>
        <row r="1830">
          <cell r="A1830" t="str">
            <v>Trade Date</v>
          </cell>
          <cell r="B1830" t="str">
            <v>Month</v>
          </cell>
          <cell r="C1830" t="str">
            <v>Counterparty</v>
          </cell>
          <cell r="D1830" t="str">
            <v>Quantity</v>
          </cell>
          <cell r="E1830" t="str">
            <v>MWh</v>
          </cell>
          <cell r="F1830" t="str">
            <v>Multiple</v>
          </cell>
          <cell r="G1830" t="str">
            <v>Underlying</v>
          </cell>
          <cell r="H1830" t="str">
            <v>Contract Price</v>
          </cell>
          <cell r="I1830" t="str">
            <v>Market Price</v>
          </cell>
          <cell r="J1830" t="str">
            <v>MTM</v>
          </cell>
          <cell r="K1830" t="str">
            <v>NYMEX NG Exposure</v>
          </cell>
          <cell r="L1830" t="str">
            <v>GD HH NG Exposure</v>
          </cell>
          <cell r="M1830" t="str">
            <v>GD HSC NG Exposure</v>
          </cell>
          <cell r="N1830" t="str">
            <v>Settlement</v>
          </cell>
        </row>
        <row r="1831">
          <cell r="A1831">
            <v>36526</v>
          </cell>
          <cell r="B1831">
            <v>37895</v>
          </cell>
          <cell r="C1831" t="str">
            <v>CPS Base</v>
          </cell>
          <cell r="D1831">
            <v>13.600843473895576</v>
          </cell>
          <cell r="E1831">
            <v>3386.6100249999986</v>
          </cell>
          <cell r="F1831">
            <v>6</v>
          </cell>
          <cell r="G1831">
            <v>4.43</v>
          </cell>
          <cell r="H1831">
            <v>28.43</v>
          </cell>
          <cell r="I1831">
            <v>24.198852721451445</v>
          </cell>
          <cell r="J1831">
            <v>0</v>
          </cell>
          <cell r="K1831">
            <v>0</v>
          </cell>
          <cell r="L1831">
            <v>-2.0319660149999992</v>
          </cell>
          <cell r="M1831">
            <v>0</v>
          </cell>
          <cell r="N1831">
            <v>96281.323010749955</v>
          </cell>
        </row>
        <row r="1832">
          <cell r="A1832">
            <v>36526</v>
          </cell>
          <cell r="B1832">
            <v>37926</v>
          </cell>
          <cell r="C1832" t="str">
            <v>CPS Base</v>
          </cell>
          <cell r="D1832">
            <v>13.400561666666668</v>
          </cell>
          <cell r="E1832">
            <v>3216.1348000000003</v>
          </cell>
          <cell r="F1832">
            <v>6</v>
          </cell>
          <cell r="G1832">
            <v>4.4859999999999998</v>
          </cell>
          <cell r="H1832">
            <v>28.765999999999998</v>
          </cell>
          <cell r="I1832">
            <v>24.199000000000002</v>
          </cell>
          <cell r="J1832">
            <v>0</v>
          </cell>
          <cell r="K1832">
            <v>0</v>
          </cell>
          <cell r="L1832">
            <v>-1.9296808800000003</v>
          </cell>
          <cell r="M1832">
            <v>0</v>
          </cell>
          <cell r="N1832">
            <v>92515.333656800009</v>
          </cell>
        </row>
        <row r="1833">
          <cell r="A1833">
            <v>36526</v>
          </cell>
          <cell r="B1833">
            <v>37895</v>
          </cell>
          <cell r="C1833" t="str">
            <v>CPS WTU</v>
          </cell>
          <cell r="D1833">
            <v>9.7006479236947705</v>
          </cell>
          <cell r="E1833">
            <v>2415.4613329999979</v>
          </cell>
          <cell r="F1833">
            <v>6</v>
          </cell>
          <cell r="G1833">
            <v>4.43</v>
          </cell>
          <cell r="H1833">
            <v>28.43</v>
          </cell>
          <cell r="I1833">
            <v>24.198852721451445</v>
          </cell>
          <cell r="J1833">
            <v>0</v>
          </cell>
          <cell r="K1833">
            <v>0</v>
          </cell>
          <cell r="L1833">
            <v>-1.4492767997999989</v>
          </cell>
          <cell r="M1833">
            <v>0</v>
          </cell>
          <cell r="N1833">
            <v>68671.565697189944</v>
          </cell>
        </row>
        <row r="1834">
          <cell r="A1834">
            <v>36526</v>
          </cell>
          <cell r="B1834">
            <v>37926</v>
          </cell>
          <cell r="C1834" t="str">
            <v>CPS WTU</v>
          </cell>
          <cell r="D1834">
            <v>9.2319689416666755</v>
          </cell>
          <cell r="E1834">
            <v>2215.6725460000021</v>
          </cell>
          <cell r="F1834">
            <v>6</v>
          </cell>
          <cell r="G1834">
            <v>4.4859999999999998</v>
          </cell>
          <cell r="H1834">
            <v>29.405999999999999</v>
          </cell>
          <cell r="I1834">
            <v>24.199000000000002</v>
          </cell>
          <cell r="J1834">
            <v>0</v>
          </cell>
          <cell r="K1834">
            <v>0</v>
          </cell>
          <cell r="L1834">
            <v>-1.3294035276000014</v>
          </cell>
          <cell r="M1834">
            <v>0</v>
          </cell>
          <cell r="N1834">
            <v>65154.066887676061</v>
          </cell>
        </row>
        <row r="1835">
          <cell r="A1835">
            <v>36526</v>
          </cell>
          <cell r="B1835">
            <v>37956</v>
          </cell>
          <cell r="C1835" t="str">
            <v>CPS Base</v>
          </cell>
          <cell r="D1835">
            <v>14.44550290322581</v>
          </cell>
          <cell r="E1835">
            <v>3582.4847200000008</v>
          </cell>
          <cell r="F1835">
            <v>6</v>
          </cell>
          <cell r="G1835">
            <v>4.8600000000000003</v>
          </cell>
          <cell r="H1835">
            <v>31.010000000000005</v>
          </cell>
          <cell r="I1835">
            <v>24.4132</v>
          </cell>
          <cell r="J1835">
            <v>-23632.935200896023</v>
          </cell>
          <cell r="K1835">
            <v>0</v>
          </cell>
          <cell r="L1835">
            <v>-2.1494908320000006</v>
          </cell>
          <cell r="M1835">
            <v>0</v>
          </cell>
          <cell r="N1835">
            <v>111092.85116720005</v>
          </cell>
        </row>
        <row r="1836">
          <cell r="A1836">
            <v>36526</v>
          </cell>
          <cell r="B1836">
            <v>37987</v>
          </cell>
          <cell r="C1836" t="str">
            <v>CPS Base</v>
          </cell>
          <cell r="D1836">
            <v>13.993788629032254</v>
          </cell>
          <cell r="E1836">
            <v>3470.4595799999988</v>
          </cell>
          <cell r="F1836">
            <v>6</v>
          </cell>
          <cell r="G1836">
            <v>5.2830000000000004</v>
          </cell>
          <cell r="H1836">
            <v>33.548000000000002</v>
          </cell>
          <cell r="I1836">
            <v>27.6736</v>
          </cell>
          <cell r="J1836">
            <v>-20386.867756751999</v>
          </cell>
          <cell r="K1836">
            <v>0</v>
          </cell>
          <cell r="L1836">
            <v>-2.0822757479999994</v>
          </cell>
          <cell r="M1836">
            <v>0</v>
          </cell>
          <cell r="N1836">
            <v>116426.97798983997</v>
          </cell>
        </row>
        <row r="1837">
          <cell r="A1837">
            <v>36526</v>
          </cell>
          <cell r="B1837">
            <v>38018</v>
          </cell>
          <cell r="C1837" t="str">
            <v>CPS Base</v>
          </cell>
          <cell r="D1837">
            <v>13.249117327586204</v>
          </cell>
          <cell r="E1837">
            <v>3073.7952199999991</v>
          </cell>
          <cell r="F1837">
            <v>6</v>
          </cell>
          <cell r="G1837">
            <v>5.2779999999999996</v>
          </cell>
          <cell r="H1837">
            <v>33.518000000000001</v>
          </cell>
          <cell r="I1837">
            <v>27.683000000000007</v>
          </cell>
          <cell r="J1837">
            <v>-17935.595108699974</v>
          </cell>
          <cell r="K1837">
            <v>0</v>
          </cell>
          <cell r="L1837">
            <v>-1.8442771319999993</v>
          </cell>
          <cell r="M1837">
            <v>0</v>
          </cell>
          <cell r="N1837">
            <v>103027.46818395997</v>
          </cell>
        </row>
        <row r="1838">
          <cell r="A1838">
            <v>36526</v>
          </cell>
          <cell r="B1838">
            <v>38047</v>
          </cell>
          <cell r="C1838" t="str">
            <v>CPS Base</v>
          </cell>
          <cell r="D1838">
            <v>12.390010604838711</v>
          </cell>
          <cell r="E1838">
            <v>3072.7226300000002</v>
          </cell>
          <cell r="F1838">
            <v>6</v>
          </cell>
          <cell r="G1838">
            <v>5.1429999999999998</v>
          </cell>
          <cell r="H1838">
            <v>32.707999999999998</v>
          </cell>
          <cell r="I1838">
            <v>26.867999999999995</v>
          </cell>
          <cell r="J1838">
            <v>-17944.700159200012</v>
          </cell>
          <cell r="K1838">
            <v>0</v>
          </cell>
          <cell r="L1838">
            <v>-1.8436335780000002</v>
          </cell>
          <cell r="M1838">
            <v>0</v>
          </cell>
          <cell r="N1838">
            <v>100502.61178204</v>
          </cell>
        </row>
        <row r="1839">
          <cell r="A1839">
            <v>36526</v>
          </cell>
          <cell r="B1839">
            <v>38078</v>
          </cell>
          <cell r="C1839" t="str">
            <v>CPS Base</v>
          </cell>
          <cell r="D1839">
            <v>12.038861046025103</v>
          </cell>
          <cell r="E1839">
            <v>2877.2877899999994</v>
          </cell>
          <cell r="F1839">
            <v>6</v>
          </cell>
          <cell r="G1839">
            <v>4.7430000000000003</v>
          </cell>
          <cell r="H1839">
            <v>30.308000000000003</v>
          </cell>
          <cell r="I1839">
            <v>27.63316</v>
          </cell>
          <cell r="J1839">
            <v>-7696.2844722036079</v>
          </cell>
          <cell r="K1839">
            <v>0</v>
          </cell>
          <cell r="L1839">
            <v>-1.7263726739999998</v>
          </cell>
          <cell r="M1839">
            <v>0</v>
          </cell>
          <cell r="N1839">
            <v>87204.838339319991</v>
          </cell>
        </row>
        <row r="1840">
          <cell r="A1840">
            <v>36526</v>
          </cell>
          <cell r="B1840">
            <v>38108</v>
          </cell>
          <cell r="C1840" t="str">
            <v>CPS Base</v>
          </cell>
          <cell r="D1840">
            <v>13.168684032258064</v>
          </cell>
          <cell r="E1840">
            <v>3265.8336399999998</v>
          </cell>
          <cell r="F1840">
            <v>6</v>
          </cell>
          <cell r="G1840">
            <v>4.6929999999999996</v>
          </cell>
          <cell r="H1840">
            <v>30.007999999999999</v>
          </cell>
          <cell r="I1840">
            <v>30.102160000000008</v>
          </cell>
          <cell r="J1840">
            <v>307.51089554243049</v>
          </cell>
          <cell r="K1840">
            <v>0</v>
          </cell>
          <cell r="L1840">
            <v>-1.9595001839999997</v>
          </cell>
          <cell r="M1840">
            <v>0</v>
          </cell>
          <cell r="N1840">
            <v>98001.135869119986</v>
          </cell>
        </row>
        <row r="1841">
          <cell r="A1841">
            <v>36526</v>
          </cell>
          <cell r="B1841">
            <v>38139</v>
          </cell>
          <cell r="C1841" t="str">
            <v>CPS Base</v>
          </cell>
          <cell r="D1841">
            <v>16.269026833333331</v>
          </cell>
          <cell r="E1841">
            <v>3904.5664399999996</v>
          </cell>
          <cell r="F1841">
            <v>6</v>
          </cell>
          <cell r="G1841">
            <v>4.7110000000000003</v>
          </cell>
          <cell r="H1841">
            <v>30.116000000000003</v>
          </cell>
          <cell r="I1841">
            <v>30.068320000000003</v>
          </cell>
          <cell r="J1841">
            <v>-186.1697278591989</v>
          </cell>
          <cell r="K1841">
            <v>0</v>
          </cell>
          <cell r="L1841">
            <v>-2.3427398639999999</v>
          </cell>
          <cell r="M1841">
            <v>0</v>
          </cell>
          <cell r="N1841">
            <v>117589.92290704</v>
          </cell>
        </row>
        <row r="1842">
          <cell r="A1842">
            <v>36526</v>
          </cell>
          <cell r="B1842">
            <v>38169</v>
          </cell>
          <cell r="C1842" t="str">
            <v>CPS Base</v>
          </cell>
          <cell r="D1842">
            <v>17.704521693548386</v>
          </cell>
          <cell r="E1842">
            <v>4390.72138</v>
          </cell>
          <cell r="F1842">
            <v>6</v>
          </cell>
          <cell r="G1842">
            <v>4.7290000000000001</v>
          </cell>
          <cell r="H1842">
            <v>30.224000000000004</v>
          </cell>
          <cell r="I1842">
            <v>32.659479999999995</v>
          </cell>
          <cell r="J1842">
            <v>10693.514106562361</v>
          </cell>
          <cell r="K1842">
            <v>0</v>
          </cell>
          <cell r="L1842">
            <v>-2.634432828</v>
          </cell>
          <cell r="M1842">
            <v>0</v>
          </cell>
          <cell r="N1842">
            <v>132705.16298912003</v>
          </cell>
        </row>
        <row r="1843">
          <cell r="A1843">
            <v>36526</v>
          </cell>
          <cell r="B1843">
            <v>38200</v>
          </cell>
          <cell r="C1843" t="str">
            <v>CPS Base</v>
          </cell>
          <cell r="D1843">
            <v>17.211491048387085</v>
          </cell>
          <cell r="E1843">
            <v>4268.4497799999972</v>
          </cell>
          <cell r="F1843">
            <v>6</v>
          </cell>
          <cell r="G1843">
            <v>4.7460000000000004</v>
          </cell>
          <cell r="H1843">
            <v>30.326000000000004</v>
          </cell>
          <cell r="I1843">
            <v>32.627519999999997</v>
          </cell>
          <cell r="J1843">
            <v>9823.9225376655631</v>
          </cell>
          <cell r="K1843">
            <v>0</v>
          </cell>
          <cell r="L1843">
            <v>-2.5610698679999984</v>
          </cell>
          <cell r="M1843">
            <v>0</v>
          </cell>
          <cell r="N1843">
            <v>129445.00802827993</v>
          </cell>
        </row>
        <row r="1844">
          <cell r="A1844">
            <v>36526</v>
          </cell>
          <cell r="B1844">
            <v>38231</v>
          </cell>
          <cell r="C1844" t="str">
            <v>CPS Base</v>
          </cell>
          <cell r="D1844">
            <v>14.516479708333327</v>
          </cell>
          <cell r="E1844">
            <v>3483.9551299999985</v>
          </cell>
          <cell r="F1844">
            <v>6</v>
          </cell>
          <cell r="G1844">
            <v>4.7359999999999998</v>
          </cell>
          <cell r="H1844">
            <v>30.265999999999998</v>
          </cell>
          <cell r="I1844">
            <v>28.646319999999999</v>
          </cell>
          <cell r="J1844">
            <v>-5642.8924449583938</v>
          </cell>
          <cell r="K1844">
            <v>0</v>
          </cell>
          <cell r="L1844">
            <v>-2.0903730779999989</v>
          </cell>
          <cell r="M1844">
            <v>0</v>
          </cell>
          <cell r="N1844">
            <v>105445.38596457995</v>
          </cell>
        </row>
        <row r="1845">
          <cell r="A1845">
            <v>36526</v>
          </cell>
          <cell r="B1845">
            <v>38261</v>
          </cell>
          <cell r="C1845" t="str">
            <v>CPS Base</v>
          </cell>
          <cell r="D1845">
            <v>12.234947911646591</v>
          </cell>
          <cell r="E1845">
            <v>3046.502030000001</v>
          </cell>
          <cell r="F1845">
            <v>6</v>
          </cell>
          <cell r="G1845">
            <v>4.7380000000000004</v>
          </cell>
          <cell r="H1845">
            <v>30.278000000000006</v>
          </cell>
          <cell r="I1845">
            <v>27.14256</v>
          </cell>
          <cell r="J1845">
            <v>-9552.1243249432227</v>
          </cell>
          <cell r="K1845">
            <v>0</v>
          </cell>
          <cell r="L1845">
            <v>-1.8279012180000005</v>
          </cell>
          <cell r="M1845">
            <v>0</v>
          </cell>
          <cell r="N1845">
            <v>92241.988464340044</v>
          </cell>
        </row>
        <row r="1846">
          <cell r="A1846">
            <v>36526</v>
          </cell>
          <cell r="B1846">
            <v>38292</v>
          </cell>
          <cell r="C1846" t="str">
            <v>CPS Base</v>
          </cell>
          <cell r="D1846">
            <v>11.739629333333328</v>
          </cell>
          <cell r="E1846">
            <v>2817.5110399999985</v>
          </cell>
          <cell r="F1846">
            <v>6</v>
          </cell>
          <cell r="G1846">
            <v>4.8899999999999997</v>
          </cell>
          <cell r="H1846">
            <v>31.189999999999998</v>
          </cell>
          <cell r="I1846">
            <v>26.8568</v>
          </cell>
          <cell r="J1846">
            <v>-12208.838838527987</v>
          </cell>
          <cell r="K1846">
            <v>0</v>
          </cell>
          <cell r="L1846">
            <v>-1.6905066239999993</v>
          </cell>
          <cell r="M1846">
            <v>0</v>
          </cell>
          <cell r="N1846">
            <v>87878.169337599946</v>
          </cell>
        </row>
        <row r="1847">
          <cell r="A1847">
            <v>36526</v>
          </cell>
          <cell r="B1847">
            <v>38322</v>
          </cell>
          <cell r="C1847" t="str">
            <v>CPS Base</v>
          </cell>
          <cell r="D1847">
            <v>12.766684919354841</v>
          </cell>
          <cell r="E1847">
            <v>3166.1378600000007</v>
          </cell>
          <cell r="F1847">
            <v>6</v>
          </cell>
          <cell r="G1847">
            <v>5.0549999999999997</v>
          </cell>
          <cell r="H1847">
            <v>32.18</v>
          </cell>
          <cell r="I1847">
            <v>26.546600000000002</v>
          </cell>
          <cell r="J1847">
            <v>-17836.121020523999</v>
          </cell>
          <cell r="K1847">
            <v>0</v>
          </cell>
          <cell r="L1847">
            <v>-1.8996827160000005</v>
          </cell>
          <cell r="M1847">
            <v>0</v>
          </cell>
          <cell r="N1847">
            <v>101886.31633480002</v>
          </cell>
        </row>
        <row r="1848">
          <cell r="A1848">
            <v>36526</v>
          </cell>
          <cell r="B1848">
            <v>37956</v>
          </cell>
          <cell r="C1848" t="str">
            <v>CPS WTU</v>
          </cell>
          <cell r="D1848">
            <v>9.7733682137096736</v>
          </cell>
          <cell r="E1848">
            <v>2423.7953169999992</v>
          </cell>
          <cell r="F1848">
            <v>6</v>
          </cell>
          <cell r="G1848">
            <v>4.8600000000000003</v>
          </cell>
          <cell r="H1848">
            <v>31.650000000000006</v>
          </cell>
          <cell r="I1848">
            <v>24.4132</v>
          </cell>
          <cell r="J1848">
            <v>-17540.521950065609</v>
          </cell>
          <cell r="K1848">
            <v>0</v>
          </cell>
          <cell r="L1848">
            <v>-1.4542771901999996</v>
          </cell>
          <cell r="M1848">
            <v>0</v>
          </cell>
          <cell r="N1848">
            <v>76713.121783049981</v>
          </cell>
        </row>
        <row r="1849">
          <cell r="A1849">
            <v>36526</v>
          </cell>
          <cell r="B1849">
            <v>37987</v>
          </cell>
          <cell r="C1849" t="str">
            <v>CPS WTU</v>
          </cell>
          <cell r="D1849">
            <v>11.234049955645165</v>
          </cell>
          <cell r="E1849">
            <v>2786.044389000001</v>
          </cell>
          <cell r="F1849">
            <v>6</v>
          </cell>
          <cell r="G1849">
            <v>5.2830000000000004</v>
          </cell>
          <cell r="H1849">
            <v>34.188000000000002</v>
          </cell>
          <cell r="I1849">
            <v>27.6736</v>
          </cell>
          <cell r="J1849">
            <v>-18149.407567701612</v>
          </cell>
          <cell r="K1849">
            <v>0</v>
          </cell>
          <cell r="L1849">
            <v>-1.6716266334000007</v>
          </cell>
          <cell r="M1849">
            <v>0</v>
          </cell>
          <cell r="N1849">
            <v>95249.285571132044</v>
          </cell>
        </row>
        <row r="1850">
          <cell r="A1850">
            <v>36526</v>
          </cell>
          <cell r="B1850">
            <v>38018</v>
          </cell>
          <cell r="C1850" t="str">
            <v>CPS WTU</v>
          </cell>
          <cell r="D1850">
            <v>11.360393396551713</v>
          </cell>
          <cell r="E1850">
            <v>2635.6112679999974</v>
          </cell>
          <cell r="F1850">
            <v>6</v>
          </cell>
          <cell r="G1850">
            <v>5.2779999999999996</v>
          </cell>
          <cell r="H1850">
            <v>34.158000000000001</v>
          </cell>
          <cell r="I1850">
            <v>27.683000000000007</v>
          </cell>
          <cell r="J1850">
            <v>-17065.582960299969</v>
          </cell>
          <cell r="K1850">
            <v>0</v>
          </cell>
          <cell r="L1850">
            <v>-1.5813667607999986</v>
          </cell>
          <cell r="M1850">
            <v>0</v>
          </cell>
          <cell r="N1850">
            <v>90027.209692343909</v>
          </cell>
        </row>
        <row r="1851">
          <cell r="A1851">
            <v>36526</v>
          </cell>
          <cell r="B1851">
            <v>38047</v>
          </cell>
          <cell r="C1851" t="str">
            <v>CPS WTU</v>
          </cell>
          <cell r="D1851">
            <v>8.7486158709677486</v>
          </cell>
          <cell r="E1851">
            <v>2169.6567360000017</v>
          </cell>
          <cell r="F1851">
            <v>6</v>
          </cell>
          <cell r="G1851">
            <v>5.1429999999999998</v>
          </cell>
          <cell r="H1851">
            <v>33.347999999999999</v>
          </cell>
          <cell r="I1851">
            <v>26.867999999999995</v>
          </cell>
          <cell r="J1851">
            <v>-14059.37564928002</v>
          </cell>
          <cell r="K1851">
            <v>0</v>
          </cell>
          <cell r="L1851">
            <v>-1.3017940416000011</v>
          </cell>
          <cell r="M1851">
            <v>0</v>
          </cell>
          <cell r="N1851">
            <v>72353.712832128062</v>
          </cell>
        </row>
        <row r="1852">
          <cell r="A1852">
            <v>36526</v>
          </cell>
          <cell r="B1852">
            <v>38078</v>
          </cell>
          <cell r="C1852" t="str">
            <v>CPS WTU</v>
          </cell>
          <cell r="D1852">
            <v>9.6209239958159039</v>
          </cell>
          <cell r="E1852">
            <v>2299.4008350000008</v>
          </cell>
          <cell r="F1852">
            <v>6</v>
          </cell>
          <cell r="G1852">
            <v>4.7430000000000003</v>
          </cell>
          <cell r="H1852">
            <v>30.948</v>
          </cell>
          <cell r="I1852">
            <v>27.63316</v>
          </cell>
          <cell r="J1852">
            <v>-7622.1458638914037</v>
          </cell>
          <cell r="K1852">
            <v>0</v>
          </cell>
          <cell r="L1852">
            <v>-1.3796405010000006</v>
          </cell>
          <cell r="M1852">
            <v>0</v>
          </cell>
          <cell r="N1852">
            <v>71161.85704158002</v>
          </cell>
        </row>
        <row r="1853">
          <cell r="A1853">
            <v>36526</v>
          </cell>
          <cell r="B1853">
            <v>38108</v>
          </cell>
          <cell r="C1853" t="str">
            <v>CPS WTU</v>
          </cell>
          <cell r="D1853">
            <v>9.3153569959677434</v>
          </cell>
          <cell r="E1853">
            <v>2310.2085350000002</v>
          </cell>
          <cell r="F1853">
            <v>6</v>
          </cell>
          <cell r="G1853">
            <v>4.6929999999999996</v>
          </cell>
          <cell r="H1853">
            <v>30.647999999999996</v>
          </cell>
          <cell r="I1853">
            <v>30.102160000000008</v>
          </cell>
          <cell r="J1853">
            <v>-1261.0042267443716</v>
          </cell>
          <cell r="K1853">
            <v>0</v>
          </cell>
          <cell r="L1853">
            <v>-1.3861251210000003</v>
          </cell>
          <cell r="M1853">
            <v>0</v>
          </cell>
          <cell r="N1853">
            <v>70803.271180679993</v>
          </cell>
        </row>
        <row r="1854">
          <cell r="A1854">
            <v>36526</v>
          </cell>
          <cell r="B1854">
            <v>38139</v>
          </cell>
          <cell r="C1854" t="str">
            <v>CPS WTU</v>
          </cell>
          <cell r="D1854">
            <v>12.789322245833331</v>
          </cell>
          <cell r="E1854">
            <v>3069.4373389999996</v>
          </cell>
          <cell r="F1854">
            <v>6</v>
          </cell>
          <cell r="G1854">
            <v>4.7110000000000003</v>
          </cell>
          <cell r="H1854">
            <v>30.756</v>
          </cell>
          <cell r="I1854">
            <v>30.068320000000003</v>
          </cell>
          <cell r="J1854">
            <v>-2110.7906692835099</v>
          </cell>
          <cell r="K1854">
            <v>0</v>
          </cell>
          <cell r="L1854">
            <v>-1.8416624033999998</v>
          </cell>
          <cell r="M1854">
            <v>0</v>
          </cell>
          <cell r="N1854">
            <v>94403.61479828399</v>
          </cell>
        </row>
        <row r="1855">
          <cell r="A1855">
            <v>36526</v>
          </cell>
          <cell r="B1855">
            <v>38169</v>
          </cell>
          <cell r="C1855" t="str">
            <v>CPS WTU</v>
          </cell>
          <cell r="D1855">
            <v>12.682618435483866</v>
          </cell>
          <cell r="E1855">
            <v>3145.2893719999988</v>
          </cell>
          <cell r="F1855">
            <v>6</v>
          </cell>
          <cell r="G1855">
            <v>4.7290000000000001</v>
          </cell>
          <cell r="H1855">
            <v>30.864000000000004</v>
          </cell>
          <cell r="I1855">
            <v>32.659479999999995</v>
          </cell>
          <cell r="J1855">
            <v>5647.3041616385281</v>
          </cell>
          <cell r="K1855">
            <v>0</v>
          </cell>
          <cell r="L1855">
            <v>-1.8871736231999992</v>
          </cell>
          <cell r="M1855">
            <v>0</v>
          </cell>
          <cell r="N1855">
            <v>97076.211177407982</v>
          </cell>
        </row>
        <row r="1856">
          <cell r="A1856">
            <v>36526</v>
          </cell>
          <cell r="B1856">
            <v>38200</v>
          </cell>
          <cell r="C1856" t="str">
            <v>CPS WTU</v>
          </cell>
          <cell r="D1856">
            <v>12.060662459677427</v>
          </cell>
          <cell r="E1856">
            <v>2991.0442900000021</v>
          </cell>
          <cell r="F1856">
            <v>6</v>
          </cell>
          <cell r="G1856">
            <v>4.7460000000000004</v>
          </cell>
          <cell r="H1856">
            <v>30.966000000000001</v>
          </cell>
          <cell r="I1856">
            <v>32.627519999999997</v>
          </cell>
          <cell r="J1856">
            <v>4969.679908720791</v>
          </cell>
          <cell r="K1856">
            <v>0</v>
          </cell>
          <cell r="L1856">
            <v>-1.7946265740000014</v>
          </cell>
          <cell r="M1856">
            <v>0</v>
          </cell>
          <cell r="N1856">
            <v>92620.677484140062</v>
          </cell>
        </row>
        <row r="1857">
          <cell r="A1857">
            <v>36526</v>
          </cell>
          <cell r="B1857">
            <v>38231</v>
          </cell>
          <cell r="C1857" t="str">
            <v>CPS WTU</v>
          </cell>
          <cell r="D1857">
            <v>12.746580529166673</v>
          </cell>
          <cell r="E1857">
            <v>3059.1793270000016</v>
          </cell>
          <cell r="F1857">
            <v>6</v>
          </cell>
          <cell r="G1857">
            <v>4.7359999999999998</v>
          </cell>
          <cell r="H1857">
            <v>30.905999999999999</v>
          </cell>
          <cell r="I1857">
            <v>28.646319999999999</v>
          </cell>
          <cell r="J1857">
            <v>-6912.7663416353616</v>
          </cell>
          <cell r="K1857">
            <v>0</v>
          </cell>
          <cell r="L1857">
            <v>-1.8355075962000009</v>
          </cell>
          <cell r="M1857">
            <v>0</v>
          </cell>
          <cell r="N1857">
            <v>94546.996280262043</v>
          </cell>
        </row>
        <row r="1858">
          <cell r="A1858">
            <v>36526</v>
          </cell>
          <cell r="B1858">
            <v>38261</v>
          </cell>
          <cell r="C1858" t="str">
            <v>CPS WTU</v>
          </cell>
          <cell r="D1858">
            <v>10.155708224899598</v>
          </cell>
          <cell r="E1858">
            <v>2528.7713479999998</v>
          </cell>
          <cell r="F1858">
            <v>6</v>
          </cell>
          <cell r="G1858">
            <v>4.7380000000000004</v>
          </cell>
          <cell r="H1858">
            <v>30.918000000000006</v>
          </cell>
          <cell r="I1858">
            <v>27.14256</v>
          </cell>
          <cell r="J1858">
            <v>-9547.2244980931355</v>
          </cell>
          <cell r="K1858">
            <v>0</v>
          </cell>
          <cell r="L1858">
            <v>-1.5172628087999998</v>
          </cell>
          <cell r="M1858">
            <v>0</v>
          </cell>
          <cell r="N1858">
            <v>78184.552537464013</v>
          </cell>
        </row>
        <row r="1859">
          <cell r="A1859">
            <v>36526</v>
          </cell>
          <cell r="B1859">
            <v>38292</v>
          </cell>
          <cell r="C1859" t="str">
            <v>CPS WTU</v>
          </cell>
          <cell r="D1859">
            <v>9.2672633916666616</v>
          </cell>
          <cell r="E1859">
            <v>2224.1432139999988</v>
          </cell>
          <cell r="F1859">
            <v>6</v>
          </cell>
          <cell r="G1859">
            <v>4.8899999999999997</v>
          </cell>
          <cell r="H1859">
            <v>31.83</v>
          </cell>
          <cell r="I1859">
            <v>26.8568</v>
          </cell>
          <cell r="J1859">
            <v>-11061.109031864791</v>
          </cell>
          <cell r="K1859">
            <v>0</v>
          </cell>
          <cell r="L1859">
            <v>-1.3344859283999992</v>
          </cell>
          <cell r="M1859">
            <v>0</v>
          </cell>
          <cell r="N1859">
            <v>70794.47850161996</v>
          </cell>
        </row>
        <row r="1860">
          <cell r="A1860">
            <v>36526</v>
          </cell>
          <cell r="B1860">
            <v>38322</v>
          </cell>
          <cell r="C1860" t="str">
            <v>CPS WTU</v>
          </cell>
          <cell r="D1860">
            <v>9.7841158669354851</v>
          </cell>
          <cell r="E1860">
            <v>2426.4607350000001</v>
          </cell>
          <cell r="F1860">
            <v>6</v>
          </cell>
          <cell r="G1860">
            <v>5.0549999999999997</v>
          </cell>
          <cell r="H1860">
            <v>32.82</v>
          </cell>
          <cell r="I1860">
            <v>26.546600000000002</v>
          </cell>
          <cell r="J1860">
            <v>-15222.158774948997</v>
          </cell>
          <cell r="K1860">
            <v>0</v>
          </cell>
          <cell r="L1860">
            <v>-1.455876441</v>
          </cell>
          <cell r="M1860">
            <v>0</v>
          </cell>
          <cell r="N1860">
            <v>79636.441322700004</v>
          </cell>
        </row>
        <row r="1863">
          <cell r="A1863" t="str">
            <v>Trade Date</v>
          </cell>
          <cell r="B1863" t="str">
            <v>Month</v>
          </cell>
          <cell r="C1863" t="str">
            <v>Counterparty</v>
          </cell>
          <cell r="D1863" t="str">
            <v>Quantity</v>
          </cell>
          <cell r="E1863" t="str">
            <v>MWh</v>
          </cell>
          <cell r="F1863" t="str">
            <v>Multiple</v>
          </cell>
          <cell r="G1863" t="str">
            <v>Underlying</v>
          </cell>
          <cell r="H1863" t="str">
            <v>Contract Price</v>
          </cell>
          <cell r="I1863" t="str">
            <v>Market Price</v>
          </cell>
          <cell r="J1863" t="str">
            <v>MTM</v>
          </cell>
          <cell r="K1863" t="str">
            <v>NYMEX NG Exposure</v>
          </cell>
          <cell r="L1863" t="str">
            <v>GD HH NG Exposure</v>
          </cell>
          <cell r="M1863" t="str">
            <v>GD HSC NG Exposure</v>
          </cell>
          <cell r="N1863" t="str">
            <v>Settlement</v>
          </cell>
          <cell r="O1863" t="str">
            <v>Peak</v>
          </cell>
          <cell r="P1863" t="str">
            <v>Demand</v>
          </cell>
        </row>
        <row r="1864">
          <cell r="A1864">
            <v>36526</v>
          </cell>
          <cell r="B1864">
            <v>37895</v>
          </cell>
          <cell r="C1864" t="str">
            <v>CPS XI</v>
          </cell>
          <cell r="D1864">
            <v>4.1824994250000023</v>
          </cell>
          <cell r="E1864">
            <v>1539.1597884000007</v>
          </cell>
          <cell r="F1864">
            <v>1</v>
          </cell>
          <cell r="G1864">
            <v>32.6</v>
          </cell>
          <cell r="H1864">
            <v>32.6</v>
          </cell>
          <cell r="I1864">
            <v>38.625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50176.609101840026</v>
          </cell>
          <cell r="O1864">
            <v>0</v>
          </cell>
          <cell r="P1864">
            <v>0</v>
          </cell>
        </row>
        <row r="1865">
          <cell r="A1865">
            <v>36526</v>
          </cell>
          <cell r="B1865">
            <v>37926</v>
          </cell>
          <cell r="C1865" t="str">
            <v>CPS XI</v>
          </cell>
          <cell r="D1865">
            <v>4.1259887052631568</v>
          </cell>
          <cell r="E1865">
            <v>1254.3005663999998</v>
          </cell>
          <cell r="F1865">
            <v>1</v>
          </cell>
          <cell r="G1865">
            <v>32.6</v>
          </cell>
          <cell r="H1865">
            <v>32.6</v>
          </cell>
          <cell r="I1865">
            <v>39.125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40890.198464639994</v>
          </cell>
          <cell r="O1865">
            <v>0</v>
          </cell>
          <cell r="P1865">
            <v>0</v>
          </cell>
        </row>
        <row r="1866">
          <cell r="A1866">
            <v>36526</v>
          </cell>
          <cell r="B1866">
            <v>37956</v>
          </cell>
          <cell r="C1866" t="str">
            <v>CPS XI</v>
          </cell>
          <cell r="D1866">
            <v>3.8000061357954547</v>
          </cell>
          <cell r="E1866">
            <v>1337.6021598</v>
          </cell>
          <cell r="F1866">
            <v>1</v>
          </cell>
          <cell r="G1866">
            <v>32.6</v>
          </cell>
          <cell r="H1866">
            <v>32.6</v>
          </cell>
          <cell r="I1866">
            <v>39.375</v>
          </cell>
          <cell r="J1866">
            <v>9062.2546326449974</v>
          </cell>
          <cell r="K1866">
            <v>0</v>
          </cell>
          <cell r="L1866">
            <v>0</v>
          </cell>
          <cell r="M1866">
            <v>0</v>
          </cell>
          <cell r="N1866">
            <v>43605.830409480004</v>
          </cell>
          <cell r="O1866">
            <v>0</v>
          </cell>
          <cell r="P1866">
            <v>0</v>
          </cell>
        </row>
        <row r="1867">
          <cell r="A1867">
            <v>36526</v>
          </cell>
          <cell r="B1867">
            <v>37987</v>
          </cell>
          <cell r="C1867" t="str">
            <v>CPS XI</v>
          </cell>
          <cell r="D1867">
            <v>3.9291780005952379</v>
          </cell>
          <cell r="E1867">
            <v>1320.2038081999999</v>
          </cell>
          <cell r="F1867">
            <v>1</v>
          </cell>
          <cell r="G1867">
            <v>32.6</v>
          </cell>
          <cell r="H1867">
            <v>32.6</v>
          </cell>
          <cell r="I1867">
            <v>43.509999999999991</v>
          </cell>
          <cell r="J1867">
            <v>14403.423547461985</v>
          </cell>
          <cell r="K1867">
            <v>0</v>
          </cell>
          <cell r="L1867">
            <v>0</v>
          </cell>
          <cell r="M1867">
            <v>0</v>
          </cell>
          <cell r="N1867">
            <v>43038.644147319996</v>
          </cell>
          <cell r="O1867">
            <v>0</v>
          </cell>
          <cell r="P1867">
            <v>0</v>
          </cell>
        </row>
        <row r="1868">
          <cell r="A1868">
            <v>36526</v>
          </cell>
          <cell r="B1868">
            <v>38018</v>
          </cell>
          <cell r="C1868" t="str">
            <v>CPS XI</v>
          </cell>
          <cell r="D1868">
            <v>3.8775401087499981</v>
          </cell>
          <cell r="E1868">
            <v>1240.8128347999993</v>
          </cell>
          <cell r="F1868">
            <v>1</v>
          </cell>
          <cell r="G1868">
            <v>32.6</v>
          </cell>
          <cell r="H1868">
            <v>32.6</v>
          </cell>
          <cell r="I1868">
            <v>43.510000000000005</v>
          </cell>
          <cell r="J1868">
            <v>13537.268027667997</v>
          </cell>
          <cell r="K1868">
            <v>0</v>
          </cell>
          <cell r="L1868">
            <v>0</v>
          </cell>
          <cell r="M1868">
            <v>0</v>
          </cell>
          <cell r="N1868">
            <v>40450.498414479982</v>
          </cell>
          <cell r="O1868">
            <v>0</v>
          </cell>
          <cell r="P1868">
            <v>0</v>
          </cell>
        </row>
        <row r="1869">
          <cell r="A1869">
            <v>36526</v>
          </cell>
          <cell r="B1869">
            <v>38047</v>
          </cell>
          <cell r="C1869" t="str">
            <v>CPS XI</v>
          </cell>
          <cell r="D1869">
            <v>3.5820509013586928</v>
          </cell>
          <cell r="E1869">
            <v>1318.194731699999</v>
          </cell>
          <cell r="F1869">
            <v>1</v>
          </cell>
          <cell r="G1869">
            <v>32.6</v>
          </cell>
          <cell r="H1869">
            <v>32.6</v>
          </cell>
          <cell r="I1869">
            <v>43.410000000000004</v>
          </cell>
          <cell r="J1869">
            <v>14249.685049676993</v>
          </cell>
          <cell r="K1869">
            <v>0</v>
          </cell>
          <cell r="L1869">
            <v>0</v>
          </cell>
          <cell r="M1869">
            <v>0</v>
          </cell>
          <cell r="N1869">
            <v>42973.148253419968</v>
          </cell>
          <cell r="O1869">
            <v>0</v>
          </cell>
          <cell r="P1869">
            <v>0</v>
          </cell>
        </row>
        <row r="1870">
          <cell r="A1870">
            <v>36526</v>
          </cell>
          <cell r="B1870">
            <v>38078</v>
          </cell>
          <cell r="C1870" t="str">
            <v>CPS XI</v>
          </cell>
          <cell r="D1870">
            <v>3.947988525</v>
          </cell>
          <cell r="E1870">
            <v>1389.6919608000001</v>
          </cell>
          <cell r="F1870">
            <v>1</v>
          </cell>
          <cell r="G1870">
            <v>32.6</v>
          </cell>
          <cell r="H1870">
            <v>32.6</v>
          </cell>
          <cell r="I1870">
            <v>43.41</v>
          </cell>
          <cell r="J1870">
            <v>15022.570096247993</v>
          </cell>
          <cell r="K1870">
            <v>0</v>
          </cell>
          <cell r="L1870">
            <v>0</v>
          </cell>
          <cell r="M1870">
            <v>0</v>
          </cell>
          <cell r="N1870">
            <v>45303.957922080001</v>
          </cell>
          <cell r="O1870">
            <v>0</v>
          </cell>
          <cell r="P1870">
            <v>0</v>
          </cell>
        </row>
        <row r="1871">
          <cell r="A1871">
            <v>36526</v>
          </cell>
          <cell r="B1871">
            <v>38108</v>
          </cell>
          <cell r="C1871" t="str">
            <v>CPS XI</v>
          </cell>
          <cell r="D1871">
            <v>4.2229586181250003</v>
          </cell>
          <cell r="E1871">
            <v>1351.3467578</v>
          </cell>
          <cell r="F1871">
            <v>1</v>
          </cell>
          <cell r="G1871">
            <v>32.6</v>
          </cell>
          <cell r="H1871">
            <v>32.6</v>
          </cell>
          <cell r="I1871">
            <v>45.91</v>
          </cell>
          <cell r="J1871">
            <v>17986.425346317992</v>
          </cell>
          <cell r="K1871">
            <v>0</v>
          </cell>
          <cell r="L1871">
            <v>0</v>
          </cell>
          <cell r="M1871">
            <v>0</v>
          </cell>
          <cell r="N1871">
            <v>44053.904304280004</v>
          </cell>
          <cell r="O1871">
            <v>0</v>
          </cell>
          <cell r="P1871">
            <v>0</v>
          </cell>
        </row>
        <row r="1872">
          <cell r="A1872">
            <v>36526</v>
          </cell>
          <cell r="B1872">
            <v>38139</v>
          </cell>
          <cell r="C1872" t="str">
            <v>CPS XI</v>
          </cell>
          <cell r="D1872">
            <v>4.6652168875000015</v>
          </cell>
          <cell r="E1872">
            <v>1642.1563444000005</v>
          </cell>
          <cell r="F1872">
            <v>1</v>
          </cell>
          <cell r="G1872">
            <v>32.6</v>
          </cell>
          <cell r="H1872">
            <v>32.6</v>
          </cell>
          <cell r="I1872">
            <v>46.534999999999997</v>
          </cell>
          <cell r="J1872">
            <v>22883.448659213998</v>
          </cell>
          <cell r="K1872">
            <v>0</v>
          </cell>
          <cell r="L1872">
            <v>0</v>
          </cell>
          <cell r="M1872">
            <v>0</v>
          </cell>
          <cell r="N1872">
            <v>53534.296827440019</v>
          </cell>
          <cell r="O1872">
            <v>0</v>
          </cell>
          <cell r="P1872">
            <v>0</v>
          </cell>
        </row>
        <row r="1873">
          <cell r="A1873">
            <v>36526</v>
          </cell>
          <cell r="B1873">
            <v>38169</v>
          </cell>
          <cell r="C1873" t="str">
            <v>CPS XI</v>
          </cell>
          <cell r="D1873">
            <v>4.7489614738095227</v>
          </cell>
          <cell r="E1873">
            <v>1595.6510551999995</v>
          </cell>
          <cell r="F1873">
            <v>1</v>
          </cell>
          <cell r="G1873">
            <v>32.6</v>
          </cell>
          <cell r="H1873">
            <v>32.6</v>
          </cell>
          <cell r="I1873">
            <v>52.66</v>
          </cell>
          <cell r="J1873">
            <v>32008.760167311983</v>
          </cell>
          <cell r="K1873">
            <v>0</v>
          </cell>
          <cell r="L1873">
            <v>0</v>
          </cell>
          <cell r="M1873">
            <v>0</v>
          </cell>
          <cell r="N1873">
            <v>52018.22439951999</v>
          </cell>
          <cell r="O1873">
            <v>0</v>
          </cell>
          <cell r="P1873">
            <v>0</v>
          </cell>
        </row>
        <row r="1874">
          <cell r="A1874">
            <v>36526</v>
          </cell>
          <cell r="B1874">
            <v>38200</v>
          </cell>
          <cell r="C1874" t="str">
            <v>CPS XI</v>
          </cell>
          <cell r="D1874">
            <v>4.7375078437499987</v>
          </cell>
          <cell r="E1874">
            <v>1667.6027609999996</v>
          </cell>
          <cell r="F1874">
            <v>1</v>
          </cell>
          <cell r="G1874">
            <v>32.6</v>
          </cell>
          <cell r="H1874">
            <v>32.6</v>
          </cell>
          <cell r="I1874">
            <v>52.66</v>
          </cell>
          <cell r="J1874">
            <v>33452.111385659984</v>
          </cell>
          <cell r="K1874">
            <v>0</v>
          </cell>
          <cell r="L1874">
            <v>0</v>
          </cell>
          <cell r="M1874">
            <v>0</v>
          </cell>
          <cell r="N1874">
            <v>54363.850008599991</v>
          </cell>
          <cell r="O1874">
            <v>0</v>
          </cell>
          <cell r="P1874">
            <v>0</v>
          </cell>
        </row>
        <row r="1875">
          <cell r="A1875">
            <v>36526</v>
          </cell>
          <cell r="B1875">
            <v>38231</v>
          </cell>
          <cell r="C1875" t="str">
            <v>CPS XI</v>
          </cell>
          <cell r="D1875">
            <v>4.9249587428571422</v>
          </cell>
          <cell r="E1875">
            <v>1654.7861375999998</v>
          </cell>
          <cell r="F1875">
            <v>1</v>
          </cell>
          <cell r="G1875">
            <v>32.6</v>
          </cell>
          <cell r="H1875">
            <v>32.6</v>
          </cell>
          <cell r="I1875">
            <v>44.66</v>
          </cell>
          <cell r="J1875">
            <v>19956.72081945599</v>
          </cell>
          <cell r="K1875">
            <v>0</v>
          </cell>
          <cell r="L1875">
            <v>0</v>
          </cell>
          <cell r="M1875">
            <v>0</v>
          </cell>
          <cell r="N1875">
            <v>53946.028085760001</v>
          </cell>
          <cell r="O1875">
            <v>0</v>
          </cell>
          <cell r="P1875">
            <v>0</v>
          </cell>
        </row>
        <row r="1876">
          <cell r="A1876">
            <v>36526</v>
          </cell>
          <cell r="B1876">
            <v>38261</v>
          </cell>
          <cell r="C1876" t="str">
            <v>CPS XI</v>
          </cell>
          <cell r="D1876">
            <v>4.1766096860119104</v>
          </cell>
          <cell r="E1876">
            <v>1403.3408545000018</v>
          </cell>
          <cell r="F1876">
            <v>1</v>
          </cell>
          <cell r="G1876">
            <v>32.6</v>
          </cell>
          <cell r="H1876">
            <v>32.6</v>
          </cell>
          <cell r="I1876">
            <v>41.91</v>
          </cell>
          <cell r="J1876">
            <v>13065.103355395009</v>
          </cell>
          <cell r="K1876">
            <v>0</v>
          </cell>
          <cell r="L1876">
            <v>0</v>
          </cell>
          <cell r="M1876">
            <v>0</v>
          </cell>
          <cell r="N1876">
            <v>45748.911856700062</v>
          </cell>
          <cell r="O1876">
            <v>0</v>
          </cell>
          <cell r="P1876">
            <v>0</v>
          </cell>
        </row>
        <row r="1877">
          <cell r="A1877">
            <v>36526</v>
          </cell>
          <cell r="B1877">
            <v>38292</v>
          </cell>
          <cell r="C1877" t="str">
            <v>CPS XI</v>
          </cell>
          <cell r="D1877">
            <v>4.1521733119047655</v>
          </cell>
          <cell r="E1877">
            <v>1395.1302328000013</v>
          </cell>
          <cell r="F1877">
            <v>1</v>
          </cell>
          <cell r="G1877">
            <v>32.6</v>
          </cell>
          <cell r="H1877">
            <v>32.6</v>
          </cell>
          <cell r="I1877">
            <v>41.91</v>
          </cell>
          <cell r="J1877">
            <v>12988.662467368005</v>
          </cell>
          <cell r="K1877">
            <v>0</v>
          </cell>
          <cell r="L1877">
            <v>0</v>
          </cell>
          <cell r="M1877">
            <v>0</v>
          </cell>
          <cell r="N1877">
            <v>45481.245589280043</v>
          </cell>
          <cell r="O1877">
            <v>0</v>
          </cell>
          <cell r="P1877">
            <v>0</v>
          </cell>
        </row>
        <row r="1878">
          <cell r="A1878">
            <v>36526</v>
          </cell>
          <cell r="B1878">
            <v>38322</v>
          </cell>
          <cell r="C1878" t="str">
            <v>CPS XI</v>
          </cell>
          <cell r="D1878">
            <v>3.7489796336956549</v>
          </cell>
          <cell r="E1878">
            <v>1379.6245052000011</v>
          </cell>
          <cell r="F1878">
            <v>1</v>
          </cell>
          <cell r="G1878">
            <v>32.6</v>
          </cell>
          <cell r="H1878">
            <v>32.6</v>
          </cell>
          <cell r="I1878">
            <v>41.91</v>
          </cell>
          <cell r="J1878">
            <v>12844.304143412004</v>
          </cell>
          <cell r="K1878">
            <v>0</v>
          </cell>
          <cell r="L1878">
            <v>0</v>
          </cell>
          <cell r="M1878">
            <v>0</v>
          </cell>
          <cell r="N1878">
            <v>44975.758869520039</v>
          </cell>
          <cell r="O1878">
            <v>0</v>
          </cell>
          <cell r="P1878">
            <v>0</v>
          </cell>
        </row>
        <row r="1879">
          <cell r="A1879" t="str">
            <v>Varies</v>
          </cell>
          <cell r="B1879">
            <v>37926</v>
          </cell>
          <cell r="C1879" t="str">
            <v>CPS AGCOMP</v>
          </cell>
          <cell r="D1879">
            <v>0.13746281250000009</v>
          </cell>
          <cell r="E1879">
            <v>41.788695000000025</v>
          </cell>
          <cell r="F1879">
            <v>1</v>
          </cell>
          <cell r="G1879">
            <v>40.358866409989119</v>
          </cell>
          <cell r="H1879">
            <v>40.358866409989119</v>
          </cell>
          <cell r="I1879">
            <v>39.125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1686.5443589527813</v>
          </cell>
          <cell r="O1879">
            <v>0</v>
          </cell>
          <cell r="P1879">
            <v>0</v>
          </cell>
        </row>
        <row r="1880">
          <cell r="A1880" t="str">
            <v>Varies</v>
          </cell>
          <cell r="B1880">
            <v>37956</v>
          </cell>
          <cell r="C1880" t="str">
            <v>CPS AGCOMP</v>
          </cell>
          <cell r="D1880">
            <v>0.15781304261363638</v>
          </cell>
          <cell r="E1880">
            <v>55.550191000000005</v>
          </cell>
          <cell r="F1880">
            <v>1</v>
          </cell>
          <cell r="G1880">
            <v>41.06255740275202</v>
          </cell>
          <cell r="H1880">
            <v>41.06255740275202</v>
          </cell>
          <cell r="I1880">
            <v>39.375</v>
          </cell>
          <cell r="J1880">
            <v>-93.744136046338653</v>
          </cell>
          <cell r="K1880">
            <v>0</v>
          </cell>
          <cell r="L1880">
            <v>0</v>
          </cell>
          <cell r="M1880">
            <v>0</v>
          </cell>
          <cell r="N1880">
            <v>2281.0329066713389</v>
          </cell>
          <cell r="O1880">
            <v>0</v>
          </cell>
          <cell r="P1880">
            <v>0</v>
          </cell>
        </row>
        <row r="1881">
          <cell r="A1881" t="str">
            <v>Varies</v>
          </cell>
          <cell r="B1881">
            <v>37987</v>
          </cell>
          <cell r="C1881" t="str">
            <v>CPS AGCOMP</v>
          </cell>
          <cell r="D1881">
            <v>0.16360074702380961</v>
          </cell>
          <cell r="E1881">
            <v>54.969851000000027</v>
          </cell>
          <cell r="F1881">
            <v>1</v>
          </cell>
          <cell r="G1881">
            <v>38.484752127104876</v>
          </cell>
          <cell r="H1881">
            <v>38.484752127104876</v>
          </cell>
          <cell r="I1881">
            <v>43.509999999999991</v>
          </cell>
          <cell r="J1881">
            <v>276.23712681111152</v>
          </cell>
          <cell r="K1881">
            <v>0</v>
          </cell>
          <cell r="L1881">
            <v>0</v>
          </cell>
          <cell r="M1881">
            <v>0</v>
          </cell>
          <cell r="N1881">
            <v>2115.501090198889</v>
          </cell>
          <cell r="O1881">
            <v>0</v>
          </cell>
          <cell r="P1881">
            <v>0</v>
          </cell>
        </row>
        <row r="1882">
          <cell r="A1882" t="str">
            <v>Varies</v>
          </cell>
          <cell r="B1882">
            <v>38018</v>
          </cell>
          <cell r="C1882" t="str">
            <v>CPS AGCOMP</v>
          </cell>
          <cell r="D1882">
            <v>0.16447414062500004</v>
          </cell>
          <cell r="E1882">
            <v>52.631725000000017</v>
          </cell>
          <cell r="F1882">
            <v>1</v>
          </cell>
          <cell r="G1882">
            <v>38.475589355469204</v>
          </cell>
          <cell r="H1882">
            <v>38.475589355469204</v>
          </cell>
          <cell r="I1882">
            <v>43.510000000000005</v>
          </cell>
          <cell r="J1882">
            <v>264.96971658001797</v>
          </cell>
          <cell r="K1882">
            <v>0</v>
          </cell>
          <cell r="L1882">
            <v>0</v>
          </cell>
          <cell r="M1882">
            <v>0</v>
          </cell>
          <cell r="N1882">
            <v>2025.036638169983</v>
          </cell>
          <cell r="O1882">
            <v>0</v>
          </cell>
          <cell r="P1882">
            <v>0</v>
          </cell>
        </row>
        <row r="1883">
          <cell r="A1883" t="str">
            <v>Varies</v>
          </cell>
          <cell r="B1883">
            <v>38047</v>
          </cell>
          <cell r="C1883" t="str">
            <v>CPS AGCOMP</v>
          </cell>
          <cell r="D1883">
            <v>0.17908164402173912</v>
          </cell>
          <cell r="E1883">
            <v>65.902045000000001</v>
          </cell>
          <cell r="F1883">
            <v>1</v>
          </cell>
          <cell r="G1883">
            <v>38.47035162446798</v>
          </cell>
          <cell r="H1883">
            <v>38.47035162446798</v>
          </cell>
          <cell r="I1883">
            <v>43.410000000000004</v>
          </cell>
          <cell r="J1883">
            <v>325.5329295284883</v>
          </cell>
          <cell r="K1883">
            <v>0</v>
          </cell>
          <cell r="L1883">
            <v>0</v>
          </cell>
          <cell r="M1883">
            <v>0</v>
          </cell>
          <cell r="N1883">
            <v>2535.274843921512</v>
          </cell>
          <cell r="O1883">
            <v>0</v>
          </cell>
          <cell r="P1883">
            <v>0</v>
          </cell>
        </row>
        <row r="1884">
          <cell r="A1884" t="str">
            <v>Varies</v>
          </cell>
          <cell r="B1884">
            <v>38078</v>
          </cell>
          <cell r="C1884" t="str">
            <v>CPS AGCOMP</v>
          </cell>
          <cell r="D1884">
            <v>0.19844443181818178</v>
          </cell>
          <cell r="E1884">
            <v>69.852439999999987</v>
          </cell>
          <cell r="F1884">
            <v>1</v>
          </cell>
          <cell r="G1884">
            <v>38.471212580814651</v>
          </cell>
          <cell r="H1884">
            <v>38.471212580814651</v>
          </cell>
          <cell r="I1884">
            <v>43.41</v>
          </cell>
          <cell r="J1884">
            <v>344.98635187139917</v>
          </cell>
          <cell r="K1884">
            <v>0</v>
          </cell>
          <cell r="L1884">
            <v>0</v>
          </cell>
          <cell r="M1884">
            <v>0</v>
          </cell>
          <cell r="N1884">
            <v>2687.3080685286</v>
          </cell>
          <cell r="O1884">
            <v>0</v>
          </cell>
          <cell r="P1884">
            <v>0</v>
          </cell>
        </row>
        <row r="1885">
          <cell r="A1885" t="str">
            <v>Varies</v>
          </cell>
          <cell r="B1885">
            <v>38108</v>
          </cell>
          <cell r="C1885" t="str">
            <v>CPS AGCOMP</v>
          </cell>
          <cell r="D1885">
            <v>0.21957204062499999</v>
          </cell>
          <cell r="E1885">
            <v>70.263052999999999</v>
          </cell>
          <cell r="F1885">
            <v>1</v>
          </cell>
          <cell r="G1885">
            <v>38.485505271776276</v>
          </cell>
          <cell r="H1885">
            <v>38.485505271776276</v>
          </cell>
          <cell r="I1885">
            <v>45.91</v>
          </cell>
          <cell r="J1885">
            <v>521.66766658740391</v>
          </cell>
          <cell r="K1885">
            <v>0</v>
          </cell>
          <cell r="L1885">
            <v>0</v>
          </cell>
          <cell r="M1885">
            <v>0</v>
          </cell>
          <cell r="N1885">
            <v>2704.1090966425959</v>
          </cell>
          <cell r="O1885">
            <v>0</v>
          </cell>
          <cell r="P1885">
            <v>0</v>
          </cell>
        </row>
        <row r="1886">
          <cell r="A1886" t="str">
            <v>Varies</v>
          </cell>
          <cell r="B1886">
            <v>38139</v>
          </cell>
          <cell r="C1886" t="str">
            <v>CPS AGCOMP</v>
          </cell>
          <cell r="D1886">
            <v>0.2632274034090909</v>
          </cell>
          <cell r="E1886">
            <v>92.656046000000003</v>
          </cell>
          <cell r="F1886">
            <v>1</v>
          </cell>
          <cell r="G1886">
            <v>38.517396704440756</v>
          </cell>
          <cell r="H1886">
            <v>38.517396704440756</v>
          </cell>
          <cell r="I1886">
            <v>46.534999999999997</v>
          </cell>
          <cell r="J1886">
            <v>742.87941976308866</v>
          </cell>
          <cell r="K1886">
            <v>0</v>
          </cell>
          <cell r="L1886">
            <v>0</v>
          </cell>
          <cell r="M1886">
            <v>0</v>
          </cell>
          <cell r="N1886">
            <v>3568.8696808469113</v>
          </cell>
          <cell r="O1886">
            <v>0</v>
          </cell>
          <cell r="P1886">
            <v>0</v>
          </cell>
        </row>
        <row r="1887">
          <cell r="A1887" t="str">
            <v>Varies</v>
          </cell>
          <cell r="B1887">
            <v>38169</v>
          </cell>
          <cell r="C1887" t="str">
            <v>CPS AGCOMP</v>
          </cell>
          <cell r="D1887">
            <v>0.26775362500000005</v>
          </cell>
          <cell r="E1887">
            <v>89.965218000000021</v>
          </cell>
          <cell r="F1887">
            <v>1</v>
          </cell>
          <cell r="G1887">
            <v>38.521275431242188</v>
          </cell>
          <cell r="H1887">
            <v>38.521275431242188</v>
          </cell>
          <cell r="I1887">
            <v>52.66</v>
          </cell>
          <cell r="J1887">
            <v>1271.9934380702525</v>
          </cell>
          <cell r="K1887">
            <v>0</v>
          </cell>
          <cell r="L1887">
            <v>0</v>
          </cell>
          <cell r="M1887">
            <v>0</v>
          </cell>
          <cell r="N1887">
            <v>3465.5749418097485</v>
          </cell>
          <cell r="O1887">
            <v>0</v>
          </cell>
          <cell r="P1887">
            <v>0</v>
          </cell>
        </row>
        <row r="1888">
          <cell r="A1888" t="str">
            <v>Varies</v>
          </cell>
          <cell r="B1888">
            <v>38200</v>
          </cell>
          <cell r="C1888" t="str">
            <v>CPS AGCOMP</v>
          </cell>
          <cell r="D1888">
            <v>0.26345963636363617</v>
          </cell>
          <cell r="E1888">
            <v>92.737791999999928</v>
          </cell>
          <cell r="F1888">
            <v>1</v>
          </cell>
          <cell r="G1888">
            <v>38.51058369554876</v>
          </cell>
          <cell r="H1888">
            <v>38.51058369554876</v>
          </cell>
          <cell r="I1888">
            <v>52.66</v>
          </cell>
          <cell r="J1888">
            <v>1312.1856261636065</v>
          </cell>
          <cell r="K1888">
            <v>0</v>
          </cell>
          <cell r="L1888">
            <v>0</v>
          </cell>
          <cell r="M1888">
            <v>0</v>
          </cell>
          <cell r="N1888">
            <v>3571.3865005563894</v>
          </cell>
          <cell r="O1888">
            <v>0</v>
          </cell>
          <cell r="P1888">
            <v>0</v>
          </cell>
        </row>
        <row r="1889">
          <cell r="A1889" t="str">
            <v>Varies</v>
          </cell>
          <cell r="B1889">
            <v>38231</v>
          </cell>
          <cell r="C1889" t="str">
            <v>CPS AGCOMP</v>
          </cell>
          <cell r="D1889">
            <v>0.22672467857142847</v>
          </cell>
          <cell r="E1889">
            <v>76.179491999999968</v>
          </cell>
          <cell r="F1889">
            <v>1</v>
          </cell>
          <cell r="G1889">
            <v>38.487888693596254</v>
          </cell>
          <cell r="H1889">
            <v>38.487888693596254</v>
          </cell>
          <cell r="I1889">
            <v>44.66</v>
          </cell>
          <cell r="J1889">
            <v>470.18830388929325</v>
          </cell>
          <cell r="K1889">
            <v>0</v>
          </cell>
          <cell r="L1889">
            <v>0</v>
          </cell>
          <cell r="M1889">
            <v>0</v>
          </cell>
          <cell r="N1889">
            <v>2931.987808830705</v>
          </cell>
          <cell r="O1889">
            <v>0</v>
          </cell>
          <cell r="P1889">
            <v>0</v>
          </cell>
        </row>
        <row r="1890">
          <cell r="A1890" t="str">
            <v>Varies</v>
          </cell>
          <cell r="B1890">
            <v>38261</v>
          </cell>
          <cell r="C1890" t="str">
            <v>CPS AGCOMP</v>
          </cell>
          <cell r="D1890">
            <v>0.18114636607142864</v>
          </cell>
          <cell r="E1890">
            <v>60.865179000000026</v>
          </cell>
          <cell r="F1890">
            <v>1</v>
          </cell>
          <cell r="G1890">
            <v>38.461859463737341</v>
          </cell>
          <cell r="H1890">
            <v>38.461859463737341</v>
          </cell>
          <cell r="I1890">
            <v>41.91</v>
          </cell>
          <cell r="J1890">
            <v>209.87169095678263</v>
          </cell>
          <cell r="K1890">
            <v>0</v>
          </cell>
          <cell r="L1890">
            <v>0</v>
          </cell>
          <cell r="M1890">
            <v>0</v>
          </cell>
          <cell r="N1890">
            <v>2340.9879609332183</v>
          </cell>
          <cell r="O1890">
            <v>0</v>
          </cell>
          <cell r="P1890">
            <v>0</v>
          </cell>
        </row>
        <row r="1891">
          <cell r="A1891" t="str">
            <v>Varies</v>
          </cell>
          <cell r="B1891">
            <v>38292</v>
          </cell>
          <cell r="C1891" t="str">
            <v>CPS AGCOMP</v>
          </cell>
          <cell r="D1891">
            <v>0.15726100119047617</v>
          </cell>
          <cell r="E1891">
            <v>52.839696399999994</v>
          </cell>
          <cell r="F1891">
            <v>1</v>
          </cell>
          <cell r="G1891">
            <v>38.363237146097426</v>
          </cell>
          <cell r="H1891">
            <v>38.363237146097426</v>
          </cell>
          <cell r="I1891">
            <v>41.91</v>
          </cell>
          <cell r="J1891">
            <v>187.40987240300939</v>
          </cell>
          <cell r="K1891">
            <v>0</v>
          </cell>
          <cell r="L1891">
            <v>0</v>
          </cell>
          <cell r="M1891">
            <v>0</v>
          </cell>
          <cell r="N1891">
            <v>2027.1018037209901</v>
          </cell>
          <cell r="O1891">
            <v>0</v>
          </cell>
          <cell r="P1891">
            <v>0</v>
          </cell>
        </row>
        <row r="1892">
          <cell r="A1892" t="str">
            <v>Varies</v>
          </cell>
          <cell r="B1892">
            <v>38322</v>
          </cell>
          <cell r="C1892" t="str">
            <v>CPS AGCOMP</v>
          </cell>
          <cell r="D1892">
            <v>2.0583353260869571E-2</v>
          </cell>
          <cell r="E1892">
            <v>7.5746740000000026</v>
          </cell>
          <cell r="F1892">
            <v>1</v>
          </cell>
          <cell r="G1892">
            <v>38.302517003490358</v>
          </cell>
          <cell r="H1892">
            <v>38.302517003490358</v>
          </cell>
          <cell r="I1892">
            <v>41.91</v>
          </cell>
          <cell r="J1892">
            <v>27.325507659103657</v>
          </cell>
          <cell r="K1892">
            <v>0</v>
          </cell>
          <cell r="L1892">
            <v>0</v>
          </cell>
          <cell r="M1892">
            <v>0</v>
          </cell>
          <cell r="N1892">
            <v>290.12907968089644</v>
          </cell>
          <cell r="O1892">
            <v>0</v>
          </cell>
          <cell r="P1892">
            <v>0</v>
          </cell>
        </row>
        <row r="1893">
          <cell r="A1893" t="str">
            <v>Varies</v>
          </cell>
          <cell r="B1893">
            <v>38353</v>
          </cell>
          <cell r="C1893" t="str">
            <v>CPS AGCOMP</v>
          </cell>
          <cell r="D1893">
            <v>2.5707380952380961E-2</v>
          </cell>
          <cell r="E1893">
            <v>8.6376800000000031</v>
          </cell>
          <cell r="F1893">
            <v>1</v>
          </cell>
          <cell r="G1893">
            <v>42.491014419849861</v>
          </cell>
          <cell r="H1893">
            <v>42.491014419849861</v>
          </cell>
          <cell r="I1893">
            <v>43.063749999999999</v>
          </cell>
          <cell r="J1893">
            <v>4.9471066659512415</v>
          </cell>
          <cell r="K1893">
            <v>0</v>
          </cell>
          <cell r="L1893">
            <v>0</v>
          </cell>
          <cell r="M1893">
            <v>0</v>
          </cell>
          <cell r="N1893">
            <v>367.02378543404888</v>
          </cell>
          <cell r="O1893">
            <v>0</v>
          </cell>
          <cell r="P1893">
            <v>0</v>
          </cell>
        </row>
        <row r="1894">
          <cell r="A1894" t="str">
            <v>Varies</v>
          </cell>
          <cell r="B1894">
            <v>38384</v>
          </cell>
          <cell r="C1894" t="str">
            <v>CPS AGCOMP</v>
          </cell>
          <cell r="D1894">
            <v>2.2114831249999998E-2</v>
          </cell>
          <cell r="E1894">
            <v>7.0767459999999991</v>
          </cell>
          <cell r="F1894">
            <v>1</v>
          </cell>
          <cell r="G1894">
            <v>42.473435401418186</v>
          </cell>
          <cell r="H1894">
            <v>42.473435401418186</v>
          </cell>
          <cell r="I1894">
            <v>42.729383886255924</v>
          </cell>
          <cell r="J1894">
            <v>1.8112824162815229</v>
          </cell>
          <cell r="K1894">
            <v>0</v>
          </cell>
          <cell r="L1894">
            <v>0</v>
          </cell>
          <cell r="M1894">
            <v>0</v>
          </cell>
          <cell r="N1894">
            <v>300.57371408324451</v>
          </cell>
          <cell r="O1894">
            <v>0</v>
          </cell>
          <cell r="P1894">
            <v>0</v>
          </cell>
        </row>
        <row r="1895">
          <cell r="A1895" t="str">
            <v>Varies</v>
          </cell>
          <cell r="B1895">
            <v>38412</v>
          </cell>
          <cell r="C1895" t="str">
            <v>CPS AGCOMP</v>
          </cell>
          <cell r="D1895">
            <v>2.5556206521739143E-2</v>
          </cell>
          <cell r="E1895">
            <v>9.4046840000000049</v>
          </cell>
          <cell r="F1895">
            <v>1</v>
          </cell>
          <cell r="G1895">
            <v>42.461172712563915</v>
          </cell>
          <cell r="H1895">
            <v>42.461172712563915</v>
          </cell>
          <cell r="I1895">
            <v>42.431533980582529</v>
          </cell>
          <cell r="J1895">
            <v>-0.27874290844562938</v>
          </cell>
          <cell r="K1895">
            <v>0</v>
          </cell>
          <cell r="L1895">
            <v>0</v>
          </cell>
          <cell r="M1895">
            <v>0</v>
          </cell>
          <cell r="N1895">
            <v>399.33391163108666</v>
          </cell>
          <cell r="O1895">
            <v>0</v>
          </cell>
          <cell r="P1895">
            <v>0</v>
          </cell>
        </row>
        <row r="1896">
          <cell r="A1896" t="str">
            <v>Varies</v>
          </cell>
          <cell r="B1896">
            <v>38443</v>
          </cell>
          <cell r="C1896" t="str">
            <v>CPS AGCOMP</v>
          </cell>
          <cell r="D1896">
            <v>2.5778613095238091E-2</v>
          </cell>
          <cell r="E1896">
            <v>8.6616139999999984</v>
          </cell>
          <cell r="F1896">
            <v>1</v>
          </cell>
          <cell r="G1896">
            <v>42.438813691691223</v>
          </cell>
          <cell r="H1896">
            <v>42.438813691691223</v>
          </cell>
          <cell r="I1896">
            <v>42.603289057558513</v>
          </cell>
          <cell r="J1896">
            <v>1.4246221316512386</v>
          </cell>
          <cell r="K1896">
            <v>0</v>
          </cell>
          <cell r="L1896">
            <v>0</v>
          </cell>
          <cell r="M1896">
            <v>0</v>
          </cell>
          <cell r="N1896">
            <v>367.58862281534431</v>
          </cell>
          <cell r="O1896">
            <v>0</v>
          </cell>
          <cell r="P1896">
            <v>0</v>
          </cell>
        </row>
        <row r="1897">
          <cell r="A1897" t="str">
            <v>Varies</v>
          </cell>
          <cell r="B1897">
            <v>38473</v>
          </cell>
          <cell r="C1897" t="str">
            <v>CPS AGCOMP</v>
          </cell>
          <cell r="D1897">
            <v>2.6202124999999986E-2</v>
          </cell>
          <cell r="E1897">
            <v>8.8039139999999954</v>
          </cell>
          <cell r="F1897">
            <v>1</v>
          </cell>
          <cell r="G1897">
            <v>42.435747819854555</v>
          </cell>
          <cell r="H1897">
            <v>42.435747819854555</v>
          </cell>
          <cell r="I1897">
            <v>45.040227999147675</v>
          </cell>
          <cell r="J1897">
            <v>22.929619513201192</v>
          </cell>
          <cell r="K1897">
            <v>0</v>
          </cell>
          <cell r="L1897">
            <v>0</v>
          </cell>
          <cell r="M1897">
            <v>0</v>
          </cell>
          <cell r="N1897">
            <v>373.60067433168678</v>
          </cell>
          <cell r="O1897">
            <v>0</v>
          </cell>
          <cell r="P1897">
            <v>0</v>
          </cell>
        </row>
        <row r="1898">
          <cell r="A1898" t="str">
            <v>Varies</v>
          </cell>
          <cell r="B1898">
            <v>38504</v>
          </cell>
          <cell r="C1898" t="str">
            <v>CPS AGCOMP</v>
          </cell>
          <cell r="D1898">
            <v>0</v>
          </cell>
          <cell r="E1898">
            <v>0</v>
          </cell>
          <cell r="F1898">
            <v>1</v>
          </cell>
          <cell r="G1898">
            <v>43.197612963312586</v>
          </cell>
          <cell r="H1898">
            <v>43.197612963312586</v>
          </cell>
          <cell r="I1898">
            <v>45.519316493313518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A1899" t="str">
            <v>Varies</v>
          </cell>
          <cell r="B1899">
            <v>38534</v>
          </cell>
          <cell r="C1899" t="str">
            <v>CPS AGCOMP</v>
          </cell>
          <cell r="D1899">
            <v>0</v>
          </cell>
          <cell r="E1899">
            <v>0</v>
          </cell>
          <cell r="F1899">
            <v>1</v>
          </cell>
          <cell r="G1899">
            <v>43.192498383686235</v>
          </cell>
          <cell r="H1899">
            <v>43.192498383686235</v>
          </cell>
          <cell r="I1899">
            <v>51.792812433918378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A1900" t="str">
            <v>Varies</v>
          </cell>
          <cell r="B1900">
            <v>38565</v>
          </cell>
          <cell r="C1900" t="str">
            <v>CPS AGCOMP</v>
          </cell>
          <cell r="D1900">
            <v>0</v>
          </cell>
          <cell r="E1900">
            <v>0</v>
          </cell>
          <cell r="F1900">
            <v>1</v>
          </cell>
          <cell r="G1900">
            <v>43.186863662605653</v>
          </cell>
          <cell r="H1900">
            <v>43.186863662605653</v>
          </cell>
          <cell r="I1900">
            <v>51.855893383902234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Varies</v>
          </cell>
          <cell r="B1901">
            <v>38596</v>
          </cell>
          <cell r="C1901" t="str">
            <v>CPS AGCOMP</v>
          </cell>
          <cell r="D1901">
            <v>0</v>
          </cell>
          <cell r="E1901">
            <v>0</v>
          </cell>
          <cell r="F1901">
            <v>1</v>
          </cell>
          <cell r="G1901">
            <v>43.183123255548416</v>
          </cell>
          <cell r="H1901">
            <v>43.183123255548416</v>
          </cell>
          <cell r="I1901">
            <v>43.614866976351351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A1902" t="str">
            <v>Varies</v>
          </cell>
          <cell r="B1902">
            <v>38626</v>
          </cell>
          <cell r="C1902" t="str">
            <v>CPS AGCOMP</v>
          </cell>
          <cell r="D1902">
            <v>0</v>
          </cell>
          <cell r="E1902">
            <v>0</v>
          </cell>
          <cell r="F1902">
            <v>1</v>
          </cell>
          <cell r="G1902">
            <v>43.197763703748933</v>
          </cell>
          <cell r="H1902">
            <v>43.197763703748933</v>
          </cell>
          <cell r="I1902">
            <v>41.163520472773328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Varies</v>
          </cell>
          <cell r="B1903">
            <v>38657</v>
          </cell>
          <cell r="C1903" t="str">
            <v>CPS AGCOMP</v>
          </cell>
          <cell r="D1903">
            <v>0</v>
          </cell>
          <cell r="E1903">
            <v>0</v>
          </cell>
          <cell r="F1903">
            <v>1</v>
          </cell>
          <cell r="G1903">
            <v>43.202174554445477</v>
          </cell>
          <cell r="H1903">
            <v>43.202174554445477</v>
          </cell>
          <cell r="I1903">
            <v>41.357333333333344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A1904" t="str">
            <v>Varies</v>
          </cell>
          <cell r="B1904">
            <v>38687</v>
          </cell>
          <cell r="C1904" t="str">
            <v>CPS AGCOMP</v>
          </cell>
          <cell r="D1904">
            <v>0</v>
          </cell>
          <cell r="E1904">
            <v>0</v>
          </cell>
          <cell r="F1904">
            <v>1</v>
          </cell>
          <cell r="G1904">
            <v>40.358866409989119</v>
          </cell>
          <cell r="H1904">
            <v>40.358866409989119</v>
          </cell>
          <cell r="I1904">
            <v>41.516470820969346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A1905" t="str">
            <v>Varies</v>
          </cell>
          <cell r="B1905">
            <v>38718</v>
          </cell>
          <cell r="C1905" t="str">
            <v>CPS AGCOMP</v>
          </cell>
          <cell r="D1905">
            <v>0</v>
          </cell>
          <cell r="E1905">
            <v>0</v>
          </cell>
          <cell r="F1905">
            <v>1</v>
          </cell>
          <cell r="G1905">
            <v>40.358866409989119</v>
          </cell>
          <cell r="H1905">
            <v>40.358866409989119</v>
          </cell>
          <cell r="I1905">
            <v>42.089193181818182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A1906" t="str">
            <v>Varies</v>
          </cell>
          <cell r="B1906">
            <v>38749</v>
          </cell>
          <cell r="C1906" t="str">
            <v>CPS AGCOMP</v>
          </cell>
          <cell r="D1906">
            <v>0</v>
          </cell>
          <cell r="E1906">
            <v>0</v>
          </cell>
          <cell r="F1906">
            <v>1</v>
          </cell>
          <cell r="G1906">
            <v>40.358866409989119</v>
          </cell>
          <cell r="H1906">
            <v>40.358866409989119</v>
          </cell>
          <cell r="I1906">
            <v>41.837277725118483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A1907" t="str">
            <v>Varies</v>
          </cell>
          <cell r="B1907">
            <v>38777</v>
          </cell>
          <cell r="C1907" t="str">
            <v>CPS AGCOMP</v>
          </cell>
          <cell r="D1907">
            <v>0</v>
          </cell>
          <cell r="E1907">
            <v>0</v>
          </cell>
          <cell r="F1907">
            <v>1</v>
          </cell>
          <cell r="G1907">
            <v>40.358866409989119</v>
          </cell>
          <cell r="H1907">
            <v>40.358866409989119</v>
          </cell>
          <cell r="I1907">
            <v>41.519852427184468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A1908" t="str">
            <v>Varies</v>
          </cell>
          <cell r="B1908">
            <v>38808</v>
          </cell>
          <cell r="C1908" t="str">
            <v>CPS AGCOMP</v>
          </cell>
          <cell r="D1908">
            <v>0</v>
          </cell>
          <cell r="E1908">
            <v>0</v>
          </cell>
          <cell r="F1908">
            <v>1</v>
          </cell>
          <cell r="G1908">
            <v>40.358866409989119</v>
          </cell>
          <cell r="H1908">
            <v>40.358866409989119</v>
          </cell>
          <cell r="I1908">
            <v>42.307240143369178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A1909" t="str">
            <v>Varies</v>
          </cell>
          <cell r="B1909">
            <v>38838</v>
          </cell>
          <cell r="C1909" t="str">
            <v>CPS AGCOMP</v>
          </cell>
          <cell r="D1909">
            <v>0</v>
          </cell>
          <cell r="E1909">
            <v>0</v>
          </cell>
          <cell r="F1909">
            <v>1</v>
          </cell>
          <cell r="G1909">
            <v>40.358866409989119</v>
          </cell>
          <cell r="H1909">
            <v>40.358866409989119</v>
          </cell>
          <cell r="I1909">
            <v>44.841506499041124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A1910" t="str">
            <v>Varies</v>
          </cell>
          <cell r="B1910">
            <v>38869</v>
          </cell>
          <cell r="C1910" t="str">
            <v>CPS AGCOMP</v>
          </cell>
          <cell r="D1910">
            <v>0</v>
          </cell>
          <cell r="E1910">
            <v>0</v>
          </cell>
          <cell r="F1910">
            <v>1</v>
          </cell>
          <cell r="G1910">
            <v>40.358866409989119</v>
          </cell>
          <cell r="H1910">
            <v>40.358866409989119</v>
          </cell>
          <cell r="I1910">
            <v>45.149159414137124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A1911" t="str">
            <v>Varies</v>
          </cell>
          <cell r="B1911">
            <v>38899</v>
          </cell>
          <cell r="C1911" t="str">
            <v>CPS AGCOMP</v>
          </cell>
          <cell r="D1911">
            <v>0</v>
          </cell>
          <cell r="E1911">
            <v>0</v>
          </cell>
          <cell r="F1911">
            <v>1</v>
          </cell>
          <cell r="G1911">
            <v>40.358866409989119</v>
          </cell>
          <cell r="H1911">
            <v>40.358866409989119</v>
          </cell>
          <cell r="I1911">
            <v>51.350526538380201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Varies</v>
          </cell>
          <cell r="B1912">
            <v>38930</v>
          </cell>
          <cell r="C1912" t="str">
            <v>CPS AGCOMP</v>
          </cell>
          <cell r="D1912">
            <v>0</v>
          </cell>
          <cell r="E1912">
            <v>0</v>
          </cell>
          <cell r="F1912">
            <v>1</v>
          </cell>
          <cell r="G1912">
            <v>40.358866409989119</v>
          </cell>
          <cell r="H1912">
            <v>40.358866409989119</v>
          </cell>
          <cell r="I1912">
            <v>51.347391487568473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A1913" t="str">
            <v>Varies</v>
          </cell>
          <cell r="B1913">
            <v>38961</v>
          </cell>
          <cell r="C1913" t="str">
            <v>CPS AGCOMP</v>
          </cell>
          <cell r="D1913">
            <v>0</v>
          </cell>
          <cell r="E1913">
            <v>0</v>
          </cell>
          <cell r="F1913">
            <v>1</v>
          </cell>
          <cell r="G1913">
            <v>40.358866409989119</v>
          </cell>
          <cell r="H1913">
            <v>40.358866409989119</v>
          </cell>
          <cell r="I1913">
            <v>43.300405405405407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A1914" t="str">
            <v>Varies</v>
          </cell>
          <cell r="B1914">
            <v>38991</v>
          </cell>
          <cell r="C1914" t="str">
            <v>CPS AGCOMP</v>
          </cell>
          <cell r="D1914">
            <v>0</v>
          </cell>
          <cell r="E1914">
            <v>0</v>
          </cell>
          <cell r="F1914">
            <v>1</v>
          </cell>
          <cell r="G1914">
            <v>40.358866409989119</v>
          </cell>
          <cell r="H1914">
            <v>40.358866409989119</v>
          </cell>
          <cell r="I1914">
            <v>41.047239341494304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A1915" t="str">
            <v>Varies</v>
          </cell>
          <cell r="B1915">
            <v>39022</v>
          </cell>
          <cell r="C1915" t="str">
            <v>CPS AGCOMP</v>
          </cell>
          <cell r="D1915">
            <v>0</v>
          </cell>
          <cell r="E1915">
            <v>0</v>
          </cell>
          <cell r="F1915">
            <v>1</v>
          </cell>
          <cell r="G1915">
            <v>40.358866409989119</v>
          </cell>
          <cell r="H1915">
            <v>40.358866409989119</v>
          </cell>
          <cell r="I1915">
            <v>41.34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A1916" t="str">
            <v>Varies</v>
          </cell>
          <cell r="B1916">
            <v>39052</v>
          </cell>
          <cell r="C1916" t="str">
            <v>CPS AGCOMP</v>
          </cell>
          <cell r="D1916">
            <v>0</v>
          </cell>
          <cell r="E1916">
            <v>0</v>
          </cell>
          <cell r="F1916">
            <v>1</v>
          </cell>
          <cell r="G1916">
            <v>40.358866409989119</v>
          </cell>
          <cell r="H1916">
            <v>40.358866409989119</v>
          </cell>
          <cell r="I1916">
            <v>41.41586547972306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A1917">
            <v>36526</v>
          </cell>
          <cell r="B1917">
            <v>37895</v>
          </cell>
          <cell r="C1917" t="str">
            <v>CPS XV</v>
          </cell>
          <cell r="D1917">
            <v>0.16744349999999994</v>
          </cell>
          <cell r="E1917">
            <v>61.619207999999979</v>
          </cell>
          <cell r="F1917">
            <v>1</v>
          </cell>
          <cell r="G1917">
            <v>32.65</v>
          </cell>
          <cell r="H1917">
            <v>32.65</v>
          </cell>
          <cell r="I1917">
            <v>38.625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2011.8671411999992</v>
          </cell>
          <cell r="O1917">
            <v>0</v>
          </cell>
          <cell r="P1917">
            <v>0</v>
          </cell>
        </row>
        <row r="1918">
          <cell r="A1918">
            <v>36526</v>
          </cell>
          <cell r="B1918">
            <v>37926</v>
          </cell>
          <cell r="C1918" t="str">
            <v>CPS XV</v>
          </cell>
          <cell r="D1918">
            <v>0.18106368421052624</v>
          </cell>
          <cell r="E1918">
            <v>55.043359999999979</v>
          </cell>
          <cell r="F1918">
            <v>1</v>
          </cell>
          <cell r="G1918">
            <v>32.65</v>
          </cell>
          <cell r="H1918">
            <v>32.65</v>
          </cell>
          <cell r="I1918">
            <v>39.125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1797.1657039999993</v>
          </cell>
          <cell r="O1918">
            <v>0</v>
          </cell>
          <cell r="P1918">
            <v>0</v>
          </cell>
        </row>
        <row r="1919">
          <cell r="A1919">
            <v>36526</v>
          </cell>
          <cell r="B1919">
            <v>37956</v>
          </cell>
          <cell r="C1919" t="str">
            <v>CPS XV</v>
          </cell>
          <cell r="D1919">
            <v>0.15456155113636358</v>
          </cell>
          <cell r="E1919">
            <v>54.405665999999982</v>
          </cell>
          <cell r="F1919">
            <v>1</v>
          </cell>
          <cell r="G1919">
            <v>32.65</v>
          </cell>
          <cell r="H1919">
            <v>32.65</v>
          </cell>
          <cell r="I1919">
            <v>39.375</v>
          </cell>
          <cell r="J1919">
            <v>365.87810384999995</v>
          </cell>
          <cell r="K1919">
            <v>0</v>
          </cell>
          <cell r="L1919">
            <v>0</v>
          </cell>
          <cell r="M1919">
            <v>0</v>
          </cell>
          <cell r="N1919">
            <v>1776.3449948999994</v>
          </cell>
          <cell r="O1919">
            <v>0</v>
          </cell>
          <cell r="P1919">
            <v>0</v>
          </cell>
        </row>
        <row r="1920">
          <cell r="A1920">
            <v>36526</v>
          </cell>
          <cell r="B1920">
            <v>37987</v>
          </cell>
          <cell r="C1920" t="str">
            <v>CPS XV</v>
          </cell>
          <cell r="D1920">
            <v>0.1649067410714285</v>
          </cell>
          <cell r="E1920">
            <v>55.408664999999978</v>
          </cell>
          <cell r="F1920">
            <v>1</v>
          </cell>
          <cell r="G1920">
            <v>32.65</v>
          </cell>
          <cell r="H1920">
            <v>32.65</v>
          </cell>
          <cell r="I1920">
            <v>43.509999999999991</v>
          </cell>
          <cell r="J1920">
            <v>601.73810189999938</v>
          </cell>
          <cell r="K1920">
            <v>0</v>
          </cell>
          <cell r="L1920">
            <v>0</v>
          </cell>
          <cell r="M1920">
            <v>0</v>
          </cell>
          <cell r="N1920">
            <v>1809.0929122499992</v>
          </cell>
          <cell r="O1920">
            <v>0</v>
          </cell>
          <cell r="P1920">
            <v>0</v>
          </cell>
        </row>
        <row r="1921">
          <cell r="A1921">
            <v>36526</v>
          </cell>
          <cell r="B1921">
            <v>38018</v>
          </cell>
          <cell r="C1921" t="str">
            <v>CPS XV</v>
          </cell>
          <cell r="D1921">
            <v>0.15603783125000004</v>
          </cell>
          <cell r="E1921">
            <v>49.932106000000012</v>
          </cell>
          <cell r="F1921">
            <v>1</v>
          </cell>
          <cell r="G1921">
            <v>32.65</v>
          </cell>
          <cell r="H1921">
            <v>32.65</v>
          </cell>
          <cell r="I1921">
            <v>43.510000000000005</v>
          </cell>
          <cell r="J1921">
            <v>542.26267116000042</v>
          </cell>
          <cell r="K1921">
            <v>0</v>
          </cell>
          <cell r="L1921">
            <v>0</v>
          </cell>
          <cell r="M1921">
            <v>0</v>
          </cell>
          <cell r="N1921">
            <v>1630.2832609000004</v>
          </cell>
          <cell r="O1921">
            <v>0</v>
          </cell>
          <cell r="P1921">
            <v>0</v>
          </cell>
        </row>
        <row r="1922">
          <cell r="A1922">
            <v>36526</v>
          </cell>
          <cell r="B1922">
            <v>38047</v>
          </cell>
          <cell r="C1922" t="str">
            <v>CPS XV</v>
          </cell>
          <cell r="D1922">
            <v>0.14006066304347811</v>
          </cell>
          <cell r="E1922">
            <v>51.542323999999944</v>
          </cell>
          <cell r="F1922">
            <v>1</v>
          </cell>
          <cell r="G1922">
            <v>32.65</v>
          </cell>
          <cell r="H1922">
            <v>32.65</v>
          </cell>
          <cell r="I1922">
            <v>43.410000000000004</v>
          </cell>
          <cell r="J1922">
            <v>554.59540623999965</v>
          </cell>
          <cell r="K1922">
            <v>0</v>
          </cell>
          <cell r="L1922">
            <v>0</v>
          </cell>
          <cell r="M1922">
            <v>0</v>
          </cell>
          <cell r="N1922">
            <v>1682.856878599998</v>
          </cell>
          <cell r="O1922">
            <v>0</v>
          </cell>
          <cell r="P1922">
            <v>0</v>
          </cell>
        </row>
        <row r="1923">
          <cell r="A1923">
            <v>36526</v>
          </cell>
          <cell r="B1923">
            <v>38078</v>
          </cell>
          <cell r="C1923" t="str">
            <v>CPS XV</v>
          </cell>
          <cell r="D1923">
            <v>0.15604697727272737</v>
          </cell>
          <cell r="E1923">
            <v>54.928536000000037</v>
          </cell>
          <cell r="F1923">
            <v>1</v>
          </cell>
          <cell r="G1923">
            <v>32.65</v>
          </cell>
          <cell r="H1923">
            <v>32.65</v>
          </cell>
          <cell r="I1923">
            <v>43.41</v>
          </cell>
          <cell r="J1923">
            <v>591.03104736000023</v>
          </cell>
          <cell r="K1923">
            <v>0</v>
          </cell>
          <cell r="L1923">
            <v>0</v>
          </cell>
          <cell r="M1923">
            <v>0</v>
          </cell>
          <cell r="N1923">
            <v>1793.4167004000012</v>
          </cell>
          <cell r="O1923">
            <v>0</v>
          </cell>
          <cell r="P1923">
            <v>0</v>
          </cell>
        </row>
        <row r="1924">
          <cell r="A1924">
            <v>36526</v>
          </cell>
          <cell r="B1924">
            <v>38108</v>
          </cell>
          <cell r="C1924" t="str">
            <v>CPS XV</v>
          </cell>
          <cell r="D1924">
            <v>0.17292021875000002</v>
          </cell>
          <cell r="E1924">
            <v>55.33447000000001</v>
          </cell>
          <cell r="F1924">
            <v>1</v>
          </cell>
          <cell r="G1924">
            <v>32.65</v>
          </cell>
          <cell r="H1924">
            <v>32.65</v>
          </cell>
          <cell r="I1924">
            <v>45.91</v>
          </cell>
          <cell r="J1924">
            <v>733.73507219999999</v>
          </cell>
          <cell r="K1924">
            <v>0</v>
          </cell>
          <cell r="L1924">
            <v>0</v>
          </cell>
          <cell r="M1924">
            <v>0</v>
          </cell>
          <cell r="N1924">
            <v>1806.6704455000004</v>
          </cell>
          <cell r="O1924">
            <v>0</v>
          </cell>
          <cell r="P1924">
            <v>0</v>
          </cell>
        </row>
        <row r="1925">
          <cell r="A1925">
            <v>36526</v>
          </cell>
          <cell r="B1925">
            <v>38139</v>
          </cell>
          <cell r="C1925" t="str">
            <v>CPS XV</v>
          </cell>
          <cell r="D1925">
            <v>0.18213340340909093</v>
          </cell>
          <cell r="E1925">
            <v>64.110958000000011</v>
          </cell>
          <cell r="F1925">
            <v>1</v>
          </cell>
          <cell r="G1925">
            <v>32.65</v>
          </cell>
          <cell r="H1925">
            <v>32.65</v>
          </cell>
          <cell r="I1925">
            <v>46.534999999999997</v>
          </cell>
          <cell r="J1925">
            <v>890.18065182999999</v>
          </cell>
          <cell r="K1925">
            <v>0</v>
          </cell>
          <cell r="L1925">
            <v>0</v>
          </cell>
          <cell r="M1925">
            <v>0</v>
          </cell>
          <cell r="N1925">
            <v>2093.2227787000002</v>
          </cell>
          <cell r="O1925">
            <v>0</v>
          </cell>
          <cell r="P1925">
            <v>0</v>
          </cell>
        </row>
        <row r="1926">
          <cell r="A1926">
            <v>36526</v>
          </cell>
          <cell r="B1926">
            <v>38169</v>
          </cell>
          <cell r="C1926" t="str">
            <v>CPS XV</v>
          </cell>
          <cell r="D1926">
            <v>0.18529950000000001</v>
          </cell>
          <cell r="E1926">
            <v>62.260632000000001</v>
          </cell>
          <cell r="F1926">
            <v>1</v>
          </cell>
          <cell r="G1926">
            <v>32.65</v>
          </cell>
          <cell r="H1926">
            <v>32.65</v>
          </cell>
          <cell r="I1926">
            <v>52.66</v>
          </cell>
          <cell r="J1926">
            <v>1245.8352463199999</v>
          </cell>
          <cell r="K1926">
            <v>0</v>
          </cell>
          <cell r="L1926">
            <v>0</v>
          </cell>
          <cell r="M1926">
            <v>0</v>
          </cell>
          <cell r="N1926">
            <v>2032.8096347999999</v>
          </cell>
          <cell r="O1926">
            <v>0</v>
          </cell>
          <cell r="P1926">
            <v>0</v>
          </cell>
        </row>
        <row r="1927">
          <cell r="A1927">
            <v>36526</v>
          </cell>
          <cell r="B1927">
            <v>38200</v>
          </cell>
          <cell r="C1927" t="str">
            <v>CPS XV</v>
          </cell>
          <cell r="D1927">
            <v>0.19576492897727274</v>
          </cell>
          <cell r="E1927">
            <v>68.909255000000002</v>
          </cell>
          <cell r="F1927">
            <v>1</v>
          </cell>
          <cell r="G1927">
            <v>32.65</v>
          </cell>
          <cell r="H1927">
            <v>32.65</v>
          </cell>
          <cell r="I1927">
            <v>52.66</v>
          </cell>
          <cell r="J1927">
            <v>1378.8741925499999</v>
          </cell>
          <cell r="K1927">
            <v>0</v>
          </cell>
          <cell r="L1927">
            <v>0</v>
          </cell>
          <cell r="M1927">
            <v>0</v>
          </cell>
          <cell r="N1927">
            <v>2249.8871757500001</v>
          </cell>
          <cell r="O1927">
            <v>0</v>
          </cell>
          <cell r="P1927">
            <v>0</v>
          </cell>
        </row>
        <row r="1928">
          <cell r="A1928">
            <v>36526</v>
          </cell>
          <cell r="B1928">
            <v>38231</v>
          </cell>
          <cell r="C1928" t="str">
            <v>CPS XV</v>
          </cell>
          <cell r="D1928">
            <v>0.20184257142857137</v>
          </cell>
          <cell r="E1928">
            <v>67.819103999999982</v>
          </cell>
          <cell r="F1928">
            <v>1</v>
          </cell>
          <cell r="G1928">
            <v>32.65</v>
          </cell>
          <cell r="H1928">
            <v>32.65</v>
          </cell>
          <cell r="I1928">
            <v>44.66</v>
          </cell>
          <cell r="J1928">
            <v>814.50743903999967</v>
          </cell>
          <cell r="K1928">
            <v>0</v>
          </cell>
          <cell r="L1928">
            <v>0</v>
          </cell>
          <cell r="M1928">
            <v>0</v>
          </cell>
          <cell r="N1928">
            <v>2214.2937455999995</v>
          </cell>
          <cell r="O1928">
            <v>0</v>
          </cell>
          <cell r="P1928">
            <v>0</v>
          </cell>
        </row>
        <row r="1929">
          <cell r="A1929">
            <v>36526</v>
          </cell>
          <cell r="B1929">
            <v>38261</v>
          </cell>
          <cell r="C1929" t="str">
            <v>CPS XV</v>
          </cell>
          <cell r="D1929">
            <v>0.16720771428571427</v>
          </cell>
          <cell r="E1929">
            <v>56.181791999999994</v>
          </cell>
          <cell r="F1929">
            <v>1</v>
          </cell>
          <cell r="G1929">
            <v>32.65</v>
          </cell>
          <cell r="H1929">
            <v>32.65</v>
          </cell>
          <cell r="I1929">
            <v>41.91</v>
          </cell>
          <cell r="J1929">
            <v>520.24339391999979</v>
          </cell>
          <cell r="K1929">
            <v>0</v>
          </cell>
          <cell r="L1929">
            <v>0</v>
          </cell>
          <cell r="M1929">
            <v>0</v>
          </cell>
          <cell r="N1929">
            <v>1834.3355087999998</v>
          </cell>
          <cell r="O1929">
            <v>0</v>
          </cell>
          <cell r="P1929">
            <v>0</v>
          </cell>
        </row>
        <row r="1930">
          <cell r="A1930">
            <v>36526</v>
          </cell>
          <cell r="B1930">
            <v>38292</v>
          </cell>
          <cell r="C1930" t="str">
            <v>CPS XV</v>
          </cell>
          <cell r="D1930">
            <v>0.18221276190476179</v>
          </cell>
          <cell r="E1930">
            <v>61.223487999999961</v>
          </cell>
          <cell r="F1930">
            <v>1</v>
          </cell>
          <cell r="G1930">
            <v>32.65</v>
          </cell>
          <cell r="H1930">
            <v>32.65</v>
          </cell>
          <cell r="I1930">
            <v>41.91</v>
          </cell>
          <cell r="J1930">
            <v>566.92949887999953</v>
          </cell>
          <cell r="K1930">
            <v>0</v>
          </cell>
          <cell r="L1930">
            <v>0</v>
          </cell>
          <cell r="M1930">
            <v>0</v>
          </cell>
          <cell r="N1930">
            <v>1998.9468831999986</v>
          </cell>
          <cell r="O1930">
            <v>0</v>
          </cell>
          <cell r="P1930">
            <v>0</v>
          </cell>
        </row>
        <row r="1931">
          <cell r="A1931">
            <v>36526</v>
          </cell>
          <cell r="B1931">
            <v>38322</v>
          </cell>
          <cell r="C1931" t="str">
            <v>CPS XV</v>
          </cell>
          <cell r="D1931">
            <v>0.15248609782608694</v>
          </cell>
          <cell r="E1931">
            <v>56.114883999999989</v>
          </cell>
          <cell r="F1931">
            <v>1</v>
          </cell>
          <cell r="G1931">
            <v>32.65</v>
          </cell>
          <cell r="H1931">
            <v>32.65</v>
          </cell>
          <cell r="I1931">
            <v>41.91</v>
          </cell>
          <cell r="J1931">
            <v>519.62382583999977</v>
          </cell>
          <cell r="K1931">
            <v>0</v>
          </cell>
          <cell r="L1931">
            <v>0</v>
          </cell>
          <cell r="M1931">
            <v>0</v>
          </cell>
          <cell r="N1931">
            <v>1832.1509625999995</v>
          </cell>
          <cell r="O1931">
            <v>0</v>
          </cell>
          <cell r="P1931">
            <v>0</v>
          </cell>
        </row>
        <row r="1934">
          <cell r="A1934" t="str">
            <v>Trade Date</v>
          </cell>
          <cell r="B1934" t="str">
            <v>Month</v>
          </cell>
          <cell r="C1934" t="str">
            <v>Counterparty</v>
          </cell>
          <cell r="D1934" t="str">
            <v>Quantity</v>
          </cell>
          <cell r="E1934" t="str">
            <v>MWh</v>
          </cell>
          <cell r="F1934" t="str">
            <v>Multiple</v>
          </cell>
          <cell r="G1934" t="str">
            <v>Underlying</v>
          </cell>
          <cell r="H1934" t="str">
            <v>Contract Price</v>
          </cell>
          <cell r="I1934" t="str">
            <v>Market Price</v>
          </cell>
          <cell r="J1934" t="str">
            <v>MTM</v>
          </cell>
          <cell r="K1934" t="str">
            <v>NYMEX NG Exposure</v>
          </cell>
          <cell r="L1934" t="str">
            <v>GD HH NG Exposure</v>
          </cell>
          <cell r="M1934" t="str">
            <v>GD HSC NG Exposure</v>
          </cell>
          <cell r="N1934" t="str">
            <v>Settlement</v>
          </cell>
          <cell r="O1934" t="str">
            <v>Peak</v>
          </cell>
          <cell r="P1934" t="str">
            <v>Demand</v>
          </cell>
        </row>
        <row r="1935">
          <cell r="A1935">
            <v>36526</v>
          </cell>
          <cell r="B1935">
            <v>37895</v>
          </cell>
          <cell r="C1935" t="str">
            <v>CPS XI</v>
          </cell>
          <cell r="D1935">
            <v>4.0122009890624994</v>
          </cell>
          <cell r="E1935">
            <v>513.56172659999993</v>
          </cell>
          <cell r="F1935">
            <v>1</v>
          </cell>
          <cell r="G1935">
            <v>32.6</v>
          </cell>
          <cell r="H1935">
            <v>32.6</v>
          </cell>
          <cell r="I1935">
            <v>33.549999999999997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16742.112287159998</v>
          </cell>
          <cell r="O1935">
            <v>0</v>
          </cell>
          <cell r="P1935">
            <v>0</v>
          </cell>
        </row>
        <row r="1936">
          <cell r="A1936">
            <v>36526</v>
          </cell>
          <cell r="B1936">
            <v>37926</v>
          </cell>
          <cell r="C1936" t="str">
            <v>CPS XI</v>
          </cell>
          <cell r="D1936">
            <v>3.9920261159090913</v>
          </cell>
          <cell r="E1936">
            <v>702.59659640000007</v>
          </cell>
          <cell r="F1936">
            <v>1</v>
          </cell>
          <cell r="G1936">
            <v>32.6</v>
          </cell>
          <cell r="H1936">
            <v>32.6</v>
          </cell>
          <cell r="I1936">
            <v>34.514000000000003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22904.649042640001</v>
          </cell>
          <cell r="O1936">
            <v>0</v>
          </cell>
          <cell r="P1936">
            <v>0</v>
          </cell>
        </row>
        <row r="1937">
          <cell r="A1937">
            <v>36526</v>
          </cell>
          <cell r="B1937">
            <v>37956</v>
          </cell>
          <cell r="C1937" t="str">
            <v>CPS XI</v>
          </cell>
          <cell r="D1937">
            <v>3.5226623138888891</v>
          </cell>
          <cell r="E1937">
            <v>507.26337320000005</v>
          </cell>
          <cell r="F1937">
            <v>1</v>
          </cell>
          <cell r="G1937">
            <v>32.6</v>
          </cell>
          <cell r="H1937">
            <v>32.6</v>
          </cell>
          <cell r="I1937">
            <v>35.355200000000004</v>
          </cell>
          <cell r="J1937">
            <v>1397.6120458406413</v>
          </cell>
          <cell r="K1937">
            <v>0</v>
          </cell>
          <cell r="L1937">
            <v>0</v>
          </cell>
          <cell r="M1937">
            <v>0</v>
          </cell>
          <cell r="N1937">
            <v>16536.785966320003</v>
          </cell>
          <cell r="O1937">
            <v>0</v>
          </cell>
          <cell r="P1937">
            <v>0</v>
          </cell>
        </row>
        <row r="1938">
          <cell r="A1938">
            <v>36526</v>
          </cell>
          <cell r="B1938">
            <v>37987</v>
          </cell>
          <cell r="C1938" t="str">
            <v>CPS XI</v>
          </cell>
          <cell r="D1938">
            <v>3.7184811874999992</v>
          </cell>
          <cell r="E1938">
            <v>594.95698999999991</v>
          </cell>
          <cell r="F1938">
            <v>1</v>
          </cell>
          <cell r="G1938">
            <v>32.6</v>
          </cell>
          <cell r="H1938">
            <v>32.6</v>
          </cell>
          <cell r="I1938">
            <v>39.539600000000007</v>
          </cell>
          <cell r="J1938">
            <v>4128.7635278040025</v>
          </cell>
          <cell r="K1938">
            <v>0</v>
          </cell>
          <cell r="L1938">
            <v>0</v>
          </cell>
          <cell r="M1938">
            <v>0</v>
          </cell>
          <cell r="N1938">
            <v>19395.597873999999</v>
          </cell>
          <cell r="O1938">
            <v>0</v>
          </cell>
          <cell r="P1938">
            <v>0</v>
          </cell>
        </row>
        <row r="1939">
          <cell r="A1939">
            <v>36526</v>
          </cell>
          <cell r="B1939">
            <v>38018</v>
          </cell>
          <cell r="C1939" t="str">
            <v>CPS XI</v>
          </cell>
          <cell r="D1939">
            <v>3.6363595187500013</v>
          </cell>
          <cell r="E1939">
            <v>523.63577070000019</v>
          </cell>
          <cell r="F1939">
            <v>1</v>
          </cell>
          <cell r="G1939">
            <v>32.6</v>
          </cell>
          <cell r="H1939">
            <v>32.6</v>
          </cell>
          <cell r="I1939">
            <v>39.538000000000004</v>
          </cell>
          <cell r="J1939">
            <v>3632.9849771166027</v>
          </cell>
          <cell r="K1939">
            <v>0</v>
          </cell>
          <cell r="L1939">
            <v>0</v>
          </cell>
          <cell r="M1939">
            <v>0</v>
          </cell>
          <cell r="N1939">
            <v>17070.526124820008</v>
          </cell>
          <cell r="O1939">
            <v>0</v>
          </cell>
          <cell r="P1939">
            <v>0</v>
          </cell>
        </row>
        <row r="1940">
          <cell r="A1940">
            <v>36526</v>
          </cell>
          <cell r="B1940">
            <v>38047</v>
          </cell>
          <cell r="C1940" t="str">
            <v>CPS XI</v>
          </cell>
          <cell r="D1940">
            <v>3.3983060976562514</v>
          </cell>
          <cell r="E1940">
            <v>434.98318050000017</v>
          </cell>
          <cell r="F1940">
            <v>1</v>
          </cell>
          <cell r="G1940">
            <v>32.6</v>
          </cell>
          <cell r="H1940">
            <v>32.6</v>
          </cell>
          <cell r="I1940">
            <v>38.448</v>
          </cell>
          <cell r="J1940">
            <v>2543.7816395640007</v>
          </cell>
          <cell r="K1940">
            <v>0</v>
          </cell>
          <cell r="L1940">
            <v>0</v>
          </cell>
          <cell r="M1940">
            <v>0</v>
          </cell>
          <cell r="N1940">
            <v>14180.451684300006</v>
          </cell>
          <cell r="O1940">
            <v>0</v>
          </cell>
          <cell r="P1940">
            <v>0</v>
          </cell>
        </row>
        <row r="1941">
          <cell r="A1941">
            <v>36526</v>
          </cell>
          <cell r="B1941">
            <v>38078</v>
          </cell>
          <cell r="C1941" t="str">
            <v>CPS XI</v>
          </cell>
          <cell r="D1941">
            <v>3.7312677187500003</v>
          </cell>
          <cell r="E1941">
            <v>477.60226800000004</v>
          </cell>
          <cell r="F1941">
            <v>1</v>
          </cell>
          <cell r="G1941">
            <v>32.6</v>
          </cell>
          <cell r="H1941">
            <v>32.6</v>
          </cell>
          <cell r="I1941">
            <v>38.317760000000007</v>
          </cell>
          <cell r="J1941">
            <v>2730.8151438796826</v>
          </cell>
          <cell r="K1941">
            <v>0</v>
          </cell>
          <cell r="L1941">
            <v>0</v>
          </cell>
          <cell r="M1941">
            <v>0</v>
          </cell>
          <cell r="N1941">
            <v>15569.833936800002</v>
          </cell>
          <cell r="O1941">
            <v>0</v>
          </cell>
          <cell r="P1941">
            <v>0</v>
          </cell>
        </row>
        <row r="1942">
          <cell r="A1942">
            <v>36526</v>
          </cell>
          <cell r="B1942">
            <v>38108</v>
          </cell>
          <cell r="C1942" t="str">
            <v>CPS XI</v>
          </cell>
          <cell r="D1942">
            <v>4.0833505522727283</v>
          </cell>
          <cell r="E1942">
            <v>718.6696972000002</v>
          </cell>
          <cell r="F1942">
            <v>1</v>
          </cell>
          <cell r="G1942">
            <v>32.6</v>
          </cell>
          <cell r="H1942">
            <v>32.6</v>
          </cell>
          <cell r="I1942">
            <v>40.676760000000009</v>
          </cell>
          <cell r="J1942">
            <v>5804.5226635570789</v>
          </cell>
          <cell r="K1942">
            <v>0</v>
          </cell>
          <cell r="L1942">
            <v>0</v>
          </cell>
          <cell r="M1942">
            <v>0</v>
          </cell>
          <cell r="N1942">
            <v>23428.632128720008</v>
          </cell>
          <cell r="O1942">
            <v>0</v>
          </cell>
          <cell r="P1942">
            <v>0</v>
          </cell>
        </row>
        <row r="1943">
          <cell r="A1943">
            <v>36526</v>
          </cell>
          <cell r="B1943">
            <v>38139</v>
          </cell>
          <cell r="C1943" t="str">
            <v>CPS XI</v>
          </cell>
          <cell r="D1943">
            <v>4.4934092843750015</v>
          </cell>
          <cell r="E1943">
            <v>575.1563884000002</v>
          </cell>
          <cell r="F1943">
            <v>1</v>
          </cell>
          <cell r="G1943">
            <v>32.6</v>
          </cell>
          <cell r="H1943">
            <v>32.6</v>
          </cell>
          <cell r="I1943">
            <v>40.682519999999997</v>
          </cell>
          <cell r="J1943">
            <v>4648.7130123707666</v>
          </cell>
          <cell r="K1943">
            <v>0</v>
          </cell>
          <cell r="L1943">
            <v>0</v>
          </cell>
          <cell r="M1943">
            <v>0</v>
          </cell>
          <cell r="N1943">
            <v>18750.098261840008</v>
          </cell>
          <cell r="O1943">
            <v>0</v>
          </cell>
          <cell r="P1943">
            <v>0</v>
          </cell>
        </row>
        <row r="1944">
          <cell r="A1944">
            <v>36526</v>
          </cell>
          <cell r="B1944">
            <v>38169</v>
          </cell>
          <cell r="C1944" t="str">
            <v>CPS XI</v>
          </cell>
          <cell r="D1944">
            <v>4.5322472324999996</v>
          </cell>
          <cell r="E1944">
            <v>725.15955719999988</v>
          </cell>
          <cell r="F1944">
            <v>1</v>
          </cell>
          <cell r="G1944">
            <v>32.6</v>
          </cell>
          <cell r="H1944">
            <v>32.6</v>
          </cell>
          <cell r="I1944">
            <v>43.313279999999999</v>
          </cell>
          <cell r="J1944">
            <v>7768.8373809596133</v>
          </cell>
          <cell r="K1944">
            <v>0</v>
          </cell>
          <cell r="L1944">
            <v>0</v>
          </cell>
          <cell r="M1944">
            <v>0</v>
          </cell>
          <cell r="N1944">
            <v>23640.201564719999</v>
          </cell>
          <cell r="O1944">
            <v>0</v>
          </cell>
          <cell r="P1944">
            <v>0</v>
          </cell>
        </row>
        <row r="1945">
          <cell r="A1945">
            <v>36526</v>
          </cell>
          <cell r="B1945">
            <v>38200</v>
          </cell>
          <cell r="C1945" t="str">
            <v>CPS XI</v>
          </cell>
          <cell r="D1945">
            <v>4.5888292083333333</v>
          </cell>
          <cell r="E1945">
            <v>660.79140600000005</v>
          </cell>
          <cell r="F1945">
            <v>1</v>
          </cell>
          <cell r="G1945">
            <v>32.6</v>
          </cell>
          <cell r="H1945">
            <v>32.6</v>
          </cell>
          <cell r="I1945">
            <v>43.318720000000006</v>
          </cell>
          <cell r="J1945">
            <v>7082.8380593203237</v>
          </cell>
          <cell r="K1945">
            <v>0</v>
          </cell>
          <cell r="L1945">
            <v>0</v>
          </cell>
          <cell r="M1945">
            <v>0</v>
          </cell>
          <cell r="N1945">
            <v>21541.799835600003</v>
          </cell>
          <cell r="O1945">
            <v>0</v>
          </cell>
          <cell r="P1945">
            <v>0</v>
          </cell>
        </row>
        <row r="1946">
          <cell r="A1946">
            <v>36526</v>
          </cell>
          <cell r="B1946">
            <v>38231</v>
          </cell>
          <cell r="C1946" t="str">
            <v>CPS XI</v>
          </cell>
          <cell r="D1946">
            <v>4.7085113777777767</v>
          </cell>
          <cell r="E1946">
            <v>678.02563839999982</v>
          </cell>
          <cell r="F1946">
            <v>1</v>
          </cell>
          <cell r="G1946">
            <v>32.6</v>
          </cell>
          <cell r="H1946">
            <v>32.6</v>
          </cell>
          <cell r="I1946">
            <v>39.315519999999999</v>
          </cell>
          <cell r="J1946">
            <v>4553.2947351879657</v>
          </cell>
          <cell r="K1946">
            <v>0</v>
          </cell>
          <cell r="L1946">
            <v>0</v>
          </cell>
          <cell r="M1946">
            <v>0</v>
          </cell>
          <cell r="N1946">
            <v>22103.635811839995</v>
          </cell>
          <cell r="O1946">
            <v>0</v>
          </cell>
          <cell r="P1946">
            <v>0</v>
          </cell>
        </row>
        <row r="1947">
          <cell r="A1947">
            <v>36526</v>
          </cell>
          <cell r="B1947">
            <v>38261</v>
          </cell>
          <cell r="C1947" t="str">
            <v>CPS XI</v>
          </cell>
          <cell r="D1947">
            <v>4.0215062874999985</v>
          </cell>
          <cell r="E1947">
            <v>643.44100599999979</v>
          </cell>
          <cell r="F1947">
            <v>1</v>
          </cell>
          <cell r="G1947">
            <v>32.6</v>
          </cell>
          <cell r="H1947">
            <v>32.6</v>
          </cell>
          <cell r="I1947">
            <v>37.816159999999996</v>
          </cell>
          <cell r="J1947">
            <v>3356.2912378569558</v>
          </cell>
          <cell r="K1947">
            <v>0</v>
          </cell>
          <cell r="L1947">
            <v>0</v>
          </cell>
          <cell r="M1947">
            <v>0</v>
          </cell>
          <cell r="N1947">
            <v>20976.176795599993</v>
          </cell>
          <cell r="O1947">
            <v>0</v>
          </cell>
          <cell r="P1947">
            <v>0</v>
          </cell>
        </row>
        <row r="1948">
          <cell r="A1948">
            <v>36526</v>
          </cell>
          <cell r="B1948">
            <v>38292</v>
          </cell>
          <cell r="C1948" t="str">
            <v>CPS XI</v>
          </cell>
          <cell r="D1948">
            <v>3.9111123069444429</v>
          </cell>
          <cell r="E1948">
            <v>563.20017219999977</v>
          </cell>
          <cell r="F1948">
            <v>1</v>
          </cell>
          <cell r="G1948">
            <v>32.6</v>
          </cell>
          <cell r="H1948">
            <v>32.6</v>
          </cell>
          <cell r="I1948">
            <v>37.864800000000002</v>
          </cell>
          <cell r="J1948">
            <v>2965.1362665985594</v>
          </cell>
          <cell r="K1948">
            <v>0</v>
          </cell>
          <cell r="L1948">
            <v>0</v>
          </cell>
          <cell r="M1948">
            <v>0</v>
          </cell>
          <cell r="N1948">
            <v>18360.325613719993</v>
          </cell>
          <cell r="O1948">
            <v>0</v>
          </cell>
          <cell r="P1948">
            <v>0</v>
          </cell>
        </row>
        <row r="1949">
          <cell r="A1949">
            <v>36526</v>
          </cell>
          <cell r="B1949">
            <v>38322</v>
          </cell>
          <cell r="C1949" t="str">
            <v>CPS XI</v>
          </cell>
          <cell r="D1949">
            <v>3.5863784546874995</v>
          </cell>
          <cell r="E1949">
            <v>459.05644219999994</v>
          </cell>
          <cell r="F1949">
            <v>1</v>
          </cell>
          <cell r="G1949">
            <v>32.6</v>
          </cell>
          <cell r="H1949">
            <v>32.6</v>
          </cell>
          <cell r="I1949">
            <v>37.9176</v>
          </cell>
          <cell r="J1949">
            <v>2441.0785370427193</v>
          </cell>
          <cell r="K1949">
            <v>0</v>
          </cell>
          <cell r="L1949">
            <v>0</v>
          </cell>
          <cell r="M1949">
            <v>0</v>
          </cell>
          <cell r="N1949">
            <v>14965.240015719999</v>
          </cell>
          <cell r="O1949">
            <v>0</v>
          </cell>
          <cell r="P1949">
            <v>0</v>
          </cell>
        </row>
        <row r="1950">
          <cell r="A1950" t="str">
            <v>Varies</v>
          </cell>
          <cell r="B1950">
            <v>37926</v>
          </cell>
          <cell r="C1950" t="str">
            <v>CPS AGCOMP</v>
          </cell>
          <cell r="D1950">
            <v>0.1104884444444444</v>
          </cell>
          <cell r="E1950">
            <v>19.445966222222214</v>
          </cell>
          <cell r="F1950">
            <v>1</v>
          </cell>
          <cell r="G1950">
            <v>40.358866409989119</v>
          </cell>
          <cell r="H1950">
            <v>40.358866409989119</v>
          </cell>
          <cell r="I1950">
            <v>34.514000000000003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784.81715297582718</v>
          </cell>
          <cell r="O1950">
            <v>0</v>
          </cell>
          <cell r="P1950">
            <v>0</v>
          </cell>
        </row>
        <row r="1951">
          <cell r="A1951" t="str">
            <v>Varies</v>
          </cell>
          <cell r="B1951">
            <v>37956</v>
          </cell>
          <cell r="C1951" t="str">
            <v>CPS AGCOMP</v>
          </cell>
          <cell r="D1951">
            <v>0.1235911111111111</v>
          </cell>
          <cell r="E1951">
            <v>17.79712</v>
          </cell>
          <cell r="F1951">
            <v>1</v>
          </cell>
          <cell r="G1951">
            <v>41.06255740275202</v>
          </cell>
          <cell r="H1951">
            <v>41.06255740275202</v>
          </cell>
          <cell r="I1951">
            <v>35.355200000000004</v>
          </cell>
          <cell r="J1951">
            <v>-101.57452457966596</v>
          </cell>
          <cell r="K1951">
            <v>0</v>
          </cell>
          <cell r="L1951">
            <v>0</v>
          </cell>
          <cell r="M1951">
            <v>0</v>
          </cell>
          <cell r="N1951">
            <v>730.79526160366606</v>
          </cell>
          <cell r="O1951">
            <v>0</v>
          </cell>
          <cell r="P1951">
            <v>0</v>
          </cell>
        </row>
        <row r="1952">
          <cell r="A1952" t="str">
            <v>Varies</v>
          </cell>
          <cell r="B1952">
            <v>37987</v>
          </cell>
          <cell r="C1952" t="str">
            <v>CPS AGCOMP</v>
          </cell>
          <cell r="D1952">
            <v>0.12927969375000004</v>
          </cell>
          <cell r="E1952">
            <v>20.684751000000006</v>
          </cell>
          <cell r="F1952">
            <v>1</v>
          </cell>
          <cell r="G1952">
            <v>38.484752127104876</v>
          </cell>
          <cell r="H1952">
            <v>38.484752127104876</v>
          </cell>
          <cell r="I1952">
            <v>39.539600000000007</v>
          </cell>
          <cell r="J1952">
            <v>21.819265593715439</v>
          </cell>
          <cell r="K1952">
            <v>0</v>
          </cell>
          <cell r="L1952">
            <v>0</v>
          </cell>
          <cell r="M1952">
            <v>0</v>
          </cell>
          <cell r="N1952">
            <v>796.04751504588489</v>
          </cell>
          <cell r="O1952">
            <v>0</v>
          </cell>
          <cell r="P1952">
            <v>0</v>
          </cell>
        </row>
        <row r="1953">
          <cell r="A1953" t="str">
            <v>Varies</v>
          </cell>
          <cell r="B1953">
            <v>38018</v>
          </cell>
          <cell r="C1953" t="str">
            <v>CPS AGCOMP</v>
          </cell>
          <cell r="D1953">
            <v>0.13119377083333336</v>
          </cell>
          <cell r="E1953">
            <v>18.891903000000003</v>
          </cell>
          <cell r="F1953">
            <v>1</v>
          </cell>
          <cell r="G1953">
            <v>38.475589355469204</v>
          </cell>
          <cell r="H1953">
            <v>38.475589355469204</v>
          </cell>
          <cell r="I1953">
            <v>39.538000000000004</v>
          </cell>
          <cell r="J1953">
            <v>20.07095884264336</v>
          </cell>
          <cell r="K1953">
            <v>0</v>
          </cell>
          <cell r="L1953">
            <v>0</v>
          </cell>
          <cell r="M1953">
            <v>0</v>
          </cell>
          <cell r="N1953">
            <v>726.87710197135686</v>
          </cell>
          <cell r="O1953">
            <v>0</v>
          </cell>
          <cell r="P1953">
            <v>0</v>
          </cell>
        </row>
        <row r="1954">
          <cell r="A1954" t="str">
            <v>Varies</v>
          </cell>
          <cell r="B1954">
            <v>38047</v>
          </cell>
          <cell r="C1954" t="str">
            <v>CPS AGCOMP</v>
          </cell>
          <cell r="D1954">
            <v>0.13624608593749998</v>
          </cell>
          <cell r="E1954">
            <v>17.439498999999998</v>
          </cell>
          <cell r="F1954">
            <v>1</v>
          </cell>
          <cell r="G1954">
            <v>38.47035162446798</v>
          </cell>
          <cell r="H1954">
            <v>38.47035162446798</v>
          </cell>
          <cell r="I1954">
            <v>38.448</v>
          </cell>
          <cell r="J1954">
            <v>-0.38980113255771276</v>
          </cell>
          <cell r="K1954">
            <v>0</v>
          </cell>
          <cell r="L1954">
            <v>0</v>
          </cell>
          <cell r="M1954">
            <v>0</v>
          </cell>
          <cell r="N1954">
            <v>670.90365868455763</v>
          </cell>
          <cell r="O1954">
            <v>0</v>
          </cell>
          <cell r="P1954">
            <v>0</v>
          </cell>
        </row>
        <row r="1955">
          <cell r="A1955" t="str">
            <v>Varies</v>
          </cell>
          <cell r="B1955">
            <v>38078</v>
          </cell>
          <cell r="C1955" t="str">
            <v>CPS AGCOMP</v>
          </cell>
          <cell r="D1955">
            <v>0.15604099999999999</v>
          </cell>
          <cell r="E1955">
            <v>19.973247999999998</v>
          </cell>
          <cell r="F1955">
            <v>1</v>
          </cell>
          <cell r="G1955">
            <v>38.471212580814651</v>
          </cell>
          <cell r="H1955">
            <v>38.471212580814651</v>
          </cell>
          <cell r="I1955">
            <v>38.317760000000007</v>
          </cell>
          <cell r="J1955">
            <v>-3.0649464528509278</v>
          </cell>
          <cell r="K1955">
            <v>0</v>
          </cell>
          <cell r="L1955">
            <v>0</v>
          </cell>
          <cell r="M1955">
            <v>0</v>
          </cell>
          <cell r="N1955">
            <v>768.39506973733103</v>
          </cell>
          <cell r="O1955">
            <v>0</v>
          </cell>
          <cell r="P1955">
            <v>0</v>
          </cell>
        </row>
        <row r="1956">
          <cell r="A1956" t="str">
            <v>Varies</v>
          </cell>
          <cell r="B1956">
            <v>38108</v>
          </cell>
          <cell r="C1956" t="str">
            <v>CPS AGCOMP</v>
          </cell>
          <cell r="D1956">
            <v>0.17725379545454542</v>
          </cell>
          <cell r="E1956">
            <v>31.196667999999995</v>
          </cell>
          <cell r="F1956">
            <v>1</v>
          </cell>
          <cell r="G1956">
            <v>38.485505271776276</v>
          </cell>
          <cell r="H1956">
            <v>38.485505271776276</v>
          </cell>
          <cell r="I1956">
            <v>40.676760000000009</v>
          </cell>
          <cell r="J1956">
            <v>68.359846259826014</v>
          </cell>
          <cell r="K1956">
            <v>0</v>
          </cell>
          <cell r="L1956">
            <v>0</v>
          </cell>
          <cell r="M1956">
            <v>0</v>
          </cell>
          <cell r="N1956">
            <v>1200.6195307758542</v>
          </cell>
          <cell r="O1956">
            <v>0</v>
          </cell>
          <cell r="P1956">
            <v>0</v>
          </cell>
        </row>
        <row r="1957">
          <cell r="A1957" t="str">
            <v>Varies</v>
          </cell>
          <cell r="B1957">
            <v>38139</v>
          </cell>
          <cell r="C1957" t="str">
            <v>CPS AGCOMP</v>
          </cell>
          <cell r="D1957">
            <v>0.2083932578124999</v>
          </cell>
          <cell r="E1957">
            <v>26.674336999999987</v>
          </cell>
          <cell r="F1957">
            <v>1</v>
          </cell>
          <cell r="G1957">
            <v>38.517396704440756</v>
          </cell>
          <cell r="H1957">
            <v>38.517396704440756</v>
          </cell>
          <cell r="I1957">
            <v>40.682519999999997</v>
          </cell>
          <cell r="J1957">
            <v>57.75322843229776</v>
          </cell>
          <cell r="K1957">
            <v>0</v>
          </cell>
          <cell r="L1957">
            <v>0</v>
          </cell>
          <cell r="M1957">
            <v>0</v>
          </cell>
          <cell r="N1957">
            <v>1027.4260200569415</v>
          </cell>
          <cell r="O1957">
            <v>0</v>
          </cell>
          <cell r="P1957">
            <v>0</v>
          </cell>
        </row>
        <row r="1958">
          <cell r="A1958" t="str">
            <v>Varies</v>
          </cell>
          <cell r="B1958">
            <v>38169</v>
          </cell>
          <cell r="C1958" t="str">
            <v>CPS AGCOMP</v>
          </cell>
          <cell r="D1958">
            <v>0.20787806250000004</v>
          </cell>
          <cell r="E1958">
            <v>33.260490000000004</v>
          </cell>
          <cell r="F1958">
            <v>1</v>
          </cell>
          <cell r="G1958">
            <v>38.521275431242188</v>
          </cell>
          <cell r="H1958">
            <v>38.521275431242188</v>
          </cell>
          <cell r="I1958">
            <v>43.313279999999999</v>
          </cell>
          <cell r="J1958">
            <v>159.38442003912351</v>
          </cell>
          <cell r="K1958">
            <v>0</v>
          </cell>
          <cell r="L1958">
            <v>0</v>
          </cell>
          <cell r="M1958">
            <v>0</v>
          </cell>
          <cell r="N1958">
            <v>1281.2364962680767</v>
          </cell>
          <cell r="O1958">
            <v>0</v>
          </cell>
          <cell r="P1958">
            <v>0</v>
          </cell>
        </row>
        <row r="1959">
          <cell r="A1959" t="str">
            <v>Varies</v>
          </cell>
          <cell r="B1959">
            <v>38200</v>
          </cell>
          <cell r="C1959" t="str">
            <v>CPS AGCOMP</v>
          </cell>
          <cell r="D1959">
            <v>0.2083205208333333</v>
          </cell>
          <cell r="E1959">
            <v>29.998154999999997</v>
          </cell>
          <cell r="F1959">
            <v>1</v>
          </cell>
          <cell r="G1959">
            <v>38.51058369554876</v>
          </cell>
          <cell r="H1959">
            <v>38.51058369554876</v>
          </cell>
          <cell r="I1959">
            <v>43.318720000000006</v>
          </cell>
          <cell r="J1959">
            <v>144.23521812205564</v>
          </cell>
          <cell r="K1959">
            <v>0</v>
          </cell>
          <cell r="L1959">
            <v>0</v>
          </cell>
          <cell r="M1959">
            <v>0</v>
          </cell>
          <cell r="N1959">
            <v>1155.2464588395444</v>
          </cell>
          <cell r="O1959">
            <v>0</v>
          </cell>
          <cell r="P1959">
            <v>0</v>
          </cell>
        </row>
        <row r="1960">
          <cell r="A1960" t="str">
            <v>Varies</v>
          </cell>
          <cell r="B1960">
            <v>38231</v>
          </cell>
          <cell r="C1960" t="str">
            <v>CPS AGCOMP</v>
          </cell>
          <cell r="D1960">
            <v>0.17904768055555548</v>
          </cell>
          <cell r="E1960">
            <v>25.782865999999988</v>
          </cell>
          <cell r="F1960">
            <v>1</v>
          </cell>
          <cell r="G1960">
            <v>38.487888693596254</v>
          </cell>
          <cell r="H1960">
            <v>38.487888693596254</v>
          </cell>
          <cell r="I1960">
            <v>39.315519999999999</v>
          </cell>
          <cell r="J1960">
            <v>21.338707070412696</v>
          </cell>
          <cell r="K1960">
            <v>0</v>
          </cell>
          <cell r="L1960">
            <v>0</v>
          </cell>
          <cell r="M1960">
            <v>0</v>
          </cell>
          <cell r="N1960">
            <v>992.32807680990686</v>
          </cell>
          <cell r="O1960">
            <v>0</v>
          </cell>
          <cell r="P1960">
            <v>0</v>
          </cell>
        </row>
        <row r="1961">
          <cell r="A1961" t="str">
            <v>Varies</v>
          </cell>
          <cell r="B1961">
            <v>38261</v>
          </cell>
          <cell r="C1961" t="str">
            <v>CPS AGCOMP</v>
          </cell>
          <cell r="D1961">
            <v>0.14578176250000008</v>
          </cell>
          <cell r="E1961">
            <v>23.325082000000013</v>
          </cell>
          <cell r="F1961">
            <v>1</v>
          </cell>
          <cell r="G1961">
            <v>38.461859463737341</v>
          </cell>
          <cell r="H1961">
            <v>38.461859463737341</v>
          </cell>
          <cell r="I1961">
            <v>37.816159999999996</v>
          </cell>
          <cell r="J1961">
            <v>-15.060992939029585</v>
          </cell>
          <cell r="K1961">
            <v>0</v>
          </cell>
          <cell r="L1961">
            <v>0</v>
          </cell>
          <cell r="M1961">
            <v>0</v>
          </cell>
          <cell r="N1961">
            <v>897.12602586414994</v>
          </cell>
          <cell r="O1961">
            <v>0</v>
          </cell>
          <cell r="P1961">
            <v>0</v>
          </cell>
        </row>
        <row r="1962">
          <cell r="A1962" t="str">
            <v>Varies</v>
          </cell>
          <cell r="B1962">
            <v>38292</v>
          </cell>
          <cell r="C1962" t="str">
            <v>CPS AGCOMP</v>
          </cell>
          <cell r="D1962">
            <v>0.12784194444444447</v>
          </cell>
          <cell r="E1962">
            <v>18.409240000000004</v>
          </cell>
          <cell r="F1962">
            <v>1</v>
          </cell>
          <cell r="G1962">
            <v>38.363237146097426</v>
          </cell>
          <cell r="H1962">
            <v>38.363237146097426</v>
          </cell>
          <cell r="I1962">
            <v>37.864800000000002</v>
          </cell>
          <cell r="J1962">
            <v>-9.1758490474225258</v>
          </cell>
          <cell r="K1962">
            <v>0</v>
          </cell>
          <cell r="L1962">
            <v>0</v>
          </cell>
          <cell r="M1962">
            <v>0</v>
          </cell>
          <cell r="N1962">
            <v>706.23803979942272</v>
          </cell>
          <cell r="O1962">
            <v>0</v>
          </cell>
          <cell r="P1962">
            <v>0</v>
          </cell>
        </row>
        <row r="1963">
          <cell r="A1963" t="str">
            <v>Varies</v>
          </cell>
          <cell r="B1963">
            <v>38322</v>
          </cell>
          <cell r="C1963" t="str">
            <v>CPS AGCOMP</v>
          </cell>
          <cell r="D1963">
            <v>1.6045476562499997E-2</v>
          </cell>
          <cell r="E1963">
            <v>2.0538209999999997</v>
          </cell>
          <cell r="F1963">
            <v>1</v>
          </cell>
          <cell r="G1963">
            <v>38.302517003490358</v>
          </cell>
          <cell r="H1963">
            <v>38.302517003490358</v>
          </cell>
          <cell r="I1963">
            <v>37.9176</v>
          </cell>
          <cell r="J1963">
            <v>-0.79055062502557039</v>
          </cell>
          <cell r="K1963">
            <v>0</v>
          </cell>
          <cell r="L1963">
            <v>0</v>
          </cell>
          <cell r="M1963">
            <v>0</v>
          </cell>
          <cell r="N1963">
            <v>78.666513774625557</v>
          </cell>
          <cell r="O1963">
            <v>0</v>
          </cell>
          <cell r="P1963">
            <v>0</v>
          </cell>
        </row>
        <row r="1964">
          <cell r="A1964" t="str">
            <v>Varies</v>
          </cell>
          <cell r="B1964">
            <v>38353</v>
          </cell>
          <cell r="C1964" t="str">
            <v>CPS AGCOMP</v>
          </cell>
          <cell r="D1964">
            <v>1.9465637499999987E-2</v>
          </cell>
          <cell r="E1964">
            <v>3.1145019999999981</v>
          </cell>
          <cell r="F1964">
            <v>1</v>
          </cell>
          <cell r="G1964">
            <v>42.491014419849861</v>
          </cell>
          <cell r="H1964">
            <v>42.491014419849861</v>
          </cell>
          <cell r="I1964">
            <v>39.348150000000004</v>
          </cell>
          <cell r="J1964">
            <v>-9.7884575213512139</v>
          </cell>
          <cell r="K1964">
            <v>0</v>
          </cell>
          <cell r="L1964">
            <v>0</v>
          </cell>
          <cell r="M1964">
            <v>0</v>
          </cell>
          <cell r="N1964">
            <v>132.33834939265114</v>
          </cell>
          <cell r="O1964">
            <v>0</v>
          </cell>
          <cell r="P1964">
            <v>0</v>
          </cell>
        </row>
        <row r="1965">
          <cell r="A1965" t="str">
            <v>Varies</v>
          </cell>
          <cell r="B1965">
            <v>38384</v>
          </cell>
          <cell r="C1965" t="str">
            <v>CPS AGCOMP</v>
          </cell>
          <cell r="D1965">
            <v>1.7060359375E-2</v>
          </cell>
          <cell r="E1965">
            <v>2.1837260000000001</v>
          </cell>
          <cell r="F1965">
            <v>1</v>
          </cell>
          <cell r="G1965">
            <v>42.473435401418186</v>
          </cell>
          <cell r="H1965">
            <v>42.473435401418186</v>
          </cell>
          <cell r="I1965">
            <v>39.057772511848341</v>
          </cell>
          <cell r="J1965">
            <v>-7.4588718591887986</v>
          </cell>
          <cell r="K1965">
            <v>0</v>
          </cell>
          <cell r="L1965">
            <v>0</v>
          </cell>
          <cell r="M1965">
            <v>0</v>
          </cell>
          <cell r="N1965">
            <v>92.75034519539733</v>
          </cell>
          <cell r="O1965">
            <v>0</v>
          </cell>
          <cell r="P1965">
            <v>0</v>
          </cell>
        </row>
        <row r="1966">
          <cell r="A1966" t="str">
            <v>Varies</v>
          </cell>
          <cell r="B1966">
            <v>38412</v>
          </cell>
          <cell r="C1966" t="str">
            <v>CPS AGCOMP</v>
          </cell>
          <cell r="D1966">
            <v>1.6280820312500003E-2</v>
          </cell>
          <cell r="E1966">
            <v>2.0839450000000004</v>
          </cell>
          <cell r="F1966">
            <v>1</v>
          </cell>
          <cell r="G1966">
            <v>42.461172712563915</v>
          </cell>
          <cell r="H1966">
            <v>42.461172712563915</v>
          </cell>
          <cell r="I1966">
            <v>37.830007766990292</v>
          </cell>
          <cell r="J1966">
            <v>-9.6510930325034252</v>
          </cell>
          <cell r="K1966">
            <v>0</v>
          </cell>
          <cell r="L1966">
            <v>0</v>
          </cell>
          <cell r="M1966">
            <v>0</v>
          </cell>
          <cell r="N1966">
            <v>88.486748568484018</v>
          </cell>
          <cell r="O1966">
            <v>0</v>
          </cell>
          <cell r="P1966">
            <v>0</v>
          </cell>
        </row>
        <row r="1967">
          <cell r="A1967" t="str">
            <v>Varies</v>
          </cell>
          <cell r="B1967">
            <v>38443</v>
          </cell>
          <cell r="C1967" t="str">
            <v>CPS AGCOMP</v>
          </cell>
          <cell r="D1967">
            <v>1.7234305555555548E-2</v>
          </cell>
          <cell r="E1967">
            <v>2.4817399999999989</v>
          </cell>
          <cell r="F1967">
            <v>1</v>
          </cell>
          <cell r="G1967">
            <v>42.438813691691223</v>
          </cell>
          <cell r="H1967">
            <v>42.438813691691223</v>
          </cell>
          <cell r="I1967">
            <v>37.847983301707785</v>
          </cell>
          <cell r="J1967">
            <v>-11.393247412037493</v>
          </cell>
          <cell r="K1967">
            <v>0</v>
          </cell>
          <cell r="L1967">
            <v>0</v>
          </cell>
          <cell r="M1967">
            <v>0</v>
          </cell>
          <cell r="N1967">
            <v>105.32210149121774</v>
          </cell>
          <cell r="O1967">
            <v>0</v>
          </cell>
          <cell r="P1967">
            <v>0</v>
          </cell>
        </row>
        <row r="1968">
          <cell r="A1968" t="str">
            <v>Varies</v>
          </cell>
          <cell r="B1968">
            <v>38473</v>
          </cell>
          <cell r="C1968" t="str">
            <v>CPS AGCOMP</v>
          </cell>
          <cell r="D1968">
            <v>1.8912412499999989E-2</v>
          </cell>
          <cell r="E1968">
            <v>3.0259859999999983</v>
          </cell>
          <cell r="F1968">
            <v>1</v>
          </cell>
          <cell r="G1968">
            <v>42.435747819854555</v>
          </cell>
          <cell r="H1968">
            <v>42.435747819854555</v>
          </cell>
          <cell r="I1968">
            <v>39.45179228234776</v>
          </cell>
          <cell r="J1968">
            <v>-9.0294076811180304</v>
          </cell>
          <cell r="K1968">
            <v>0</v>
          </cell>
          <cell r="L1968">
            <v>0</v>
          </cell>
          <cell r="M1968">
            <v>0</v>
          </cell>
          <cell r="N1968">
            <v>128.40997880241034</v>
          </cell>
          <cell r="O1968">
            <v>0</v>
          </cell>
          <cell r="P1968">
            <v>0</v>
          </cell>
        </row>
        <row r="1969">
          <cell r="A1969" t="str">
            <v>Varies</v>
          </cell>
          <cell r="B1969">
            <v>38504</v>
          </cell>
          <cell r="C1969" t="str">
            <v>CPS AGCOMP</v>
          </cell>
          <cell r="D1969">
            <v>0</v>
          </cell>
          <cell r="E1969">
            <v>0</v>
          </cell>
          <cell r="F1969">
            <v>1</v>
          </cell>
          <cell r="G1969">
            <v>43.197612963312586</v>
          </cell>
          <cell r="H1969">
            <v>43.197612963312586</v>
          </cell>
          <cell r="I1969">
            <v>40.744504660272867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Varies</v>
          </cell>
          <cell r="B1970">
            <v>38534</v>
          </cell>
          <cell r="C1970" t="str">
            <v>CPS AGCOMP</v>
          </cell>
          <cell r="D1970">
            <v>0</v>
          </cell>
          <cell r="E1970">
            <v>0</v>
          </cell>
          <cell r="F1970">
            <v>1</v>
          </cell>
          <cell r="G1970">
            <v>43.192498383686235</v>
          </cell>
          <cell r="H1970">
            <v>43.192498383686235</v>
          </cell>
          <cell r="I1970">
            <v>35.580683030949842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</row>
        <row r="1971">
          <cell r="A1971" t="str">
            <v>Varies</v>
          </cell>
          <cell r="B1971">
            <v>38565</v>
          </cell>
          <cell r="C1971" t="str">
            <v>CPS AGCOMP</v>
          </cell>
          <cell r="D1971">
            <v>0</v>
          </cell>
          <cell r="E1971">
            <v>0</v>
          </cell>
          <cell r="F1971">
            <v>1</v>
          </cell>
          <cell r="G1971">
            <v>43.186863662605653</v>
          </cell>
          <cell r="H1971">
            <v>43.186863662605653</v>
          </cell>
          <cell r="I1971">
            <v>32.612182741116754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</row>
        <row r="1972">
          <cell r="A1972" t="str">
            <v>Varies</v>
          </cell>
          <cell r="B1972">
            <v>38596</v>
          </cell>
          <cell r="C1972" t="str">
            <v>CPS AGCOMP</v>
          </cell>
          <cell r="D1972">
            <v>0</v>
          </cell>
          <cell r="E1972">
            <v>0</v>
          </cell>
          <cell r="F1972">
            <v>1</v>
          </cell>
          <cell r="G1972">
            <v>43.183123255548416</v>
          </cell>
          <cell r="H1972">
            <v>43.183123255548416</v>
          </cell>
          <cell r="I1972">
            <v>23.371914893617017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</row>
        <row r="1973">
          <cell r="A1973" t="str">
            <v>Varies</v>
          </cell>
          <cell r="B1973">
            <v>38626</v>
          </cell>
          <cell r="C1973" t="str">
            <v>CPS AGCOMP</v>
          </cell>
          <cell r="D1973">
            <v>0</v>
          </cell>
          <cell r="E1973">
            <v>0</v>
          </cell>
          <cell r="F1973">
            <v>1</v>
          </cell>
          <cell r="G1973">
            <v>43.197763703748933</v>
          </cell>
          <cell r="H1973">
            <v>43.197763703748933</v>
          </cell>
          <cell r="I1973">
            <v>24.463991975927783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</row>
        <row r="1974">
          <cell r="A1974" t="str">
            <v>Varies</v>
          </cell>
          <cell r="B1974">
            <v>38657</v>
          </cell>
          <cell r="C1974" t="str">
            <v>CPS AGCOMP</v>
          </cell>
          <cell r="D1974">
            <v>0</v>
          </cell>
          <cell r="E1974">
            <v>0</v>
          </cell>
          <cell r="F1974">
            <v>1</v>
          </cell>
          <cell r="G1974">
            <v>43.202174554445477</v>
          </cell>
          <cell r="H1974">
            <v>43.202174554445477</v>
          </cell>
          <cell r="I1974">
            <v>28.162622950819671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</row>
        <row r="1975">
          <cell r="A1975" t="str">
            <v>Varies</v>
          </cell>
          <cell r="B1975">
            <v>38687</v>
          </cell>
          <cell r="C1975" t="str">
            <v>CPS AGCOMP</v>
          </cell>
          <cell r="D1975">
            <v>0</v>
          </cell>
          <cell r="E1975">
            <v>0</v>
          </cell>
          <cell r="F1975">
            <v>1</v>
          </cell>
          <cell r="G1975">
            <v>40.358866409989119</v>
          </cell>
          <cell r="H1975">
            <v>40.358866409989119</v>
          </cell>
          <cell r="I1975">
            <v>29.039506172839502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</row>
        <row r="1976">
          <cell r="A1976" t="str">
            <v>Varies</v>
          </cell>
          <cell r="B1976">
            <v>38718</v>
          </cell>
          <cell r="C1976" t="str">
            <v>CPS AGCOMP</v>
          </cell>
          <cell r="D1976">
            <v>0</v>
          </cell>
          <cell r="E1976">
            <v>0</v>
          </cell>
          <cell r="F1976">
            <v>1</v>
          </cell>
          <cell r="G1976">
            <v>40.358866409989119</v>
          </cell>
          <cell r="H1976">
            <v>40.358866409989119</v>
          </cell>
          <cell r="I1976">
            <v>28.71022727272727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</row>
        <row r="1977">
          <cell r="A1977" t="str">
            <v>Varies</v>
          </cell>
          <cell r="B1977">
            <v>38749</v>
          </cell>
          <cell r="C1977" t="str">
            <v>CPS AGCOMP</v>
          </cell>
          <cell r="D1977">
            <v>0</v>
          </cell>
          <cell r="E1977">
            <v>0</v>
          </cell>
          <cell r="F1977">
            <v>1</v>
          </cell>
          <cell r="G1977">
            <v>40.358866409989119</v>
          </cell>
          <cell r="H1977">
            <v>40.358866409989119</v>
          </cell>
          <cell r="I1977">
            <v>28.538388625592411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</row>
        <row r="1978">
          <cell r="A1978" t="str">
            <v>Varies</v>
          </cell>
          <cell r="B1978">
            <v>38777</v>
          </cell>
          <cell r="C1978" t="str">
            <v>CPS AGCOMP</v>
          </cell>
          <cell r="D1978">
            <v>0</v>
          </cell>
          <cell r="E1978">
            <v>0</v>
          </cell>
          <cell r="F1978">
            <v>1</v>
          </cell>
          <cell r="G1978">
            <v>40.358866409989119</v>
          </cell>
          <cell r="H1978">
            <v>40.358866409989119</v>
          </cell>
          <cell r="I1978">
            <v>27.913300970873784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</row>
        <row r="1979">
          <cell r="A1979" t="str">
            <v>Varies</v>
          </cell>
          <cell r="B1979">
            <v>38808</v>
          </cell>
          <cell r="C1979" t="str">
            <v>CPS AGCOMP</v>
          </cell>
          <cell r="D1979">
            <v>0</v>
          </cell>
          <cell r="E1979">
            <v>0</v>
          </cell>
          <cell r="F1979">
            <v>1</v>
          </cell>
          <cell r="G1979">
            <v>40.358866409989119</v>
          </cell>
          <cell r="H1979">
            <v>40.358866409989119</v>
          </cell>
          <cell r="I1979">
            <v>28.442652329749105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</row>
        <row r="1980">
          <cell r="A1980" t="str">
            <v>Varies</v>
          </cell>
          <cell r="B1980">
            <v>38838</v>
          </cell>
          <cell r="C1980" t="str">
            <v>CPS AGCOMP</v>
          </cell>
          <cell r="D1980">
            <v>0</v>
          </cell>
          <cell r="E1980">
            <v>0</v>
          </cell>
          <cell r="F1980">
            <v>1</v>
          </cell>
          <cell r="G1980">
            <v>40.358866409989119</v>
          </cell>
          <cell r="H1980">
            <v>40.358866409989119</v>
          </cell>
          <cell r="I1980">
            <v>30.035371763172524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</row>
        <row r="1981">
          <cell r="A1981" t="str">
            <v>Varies</v>
          </cell>
          <cell r="B1981">
            <v>38869</v>
          </cell>
          <cell r="C1981" t="str">
            <v>CPS AGCOMP</v>
          </cell>
          <cell r="D1981">
            <v>0</v>
          </cell>
          <cell r="E1981">
            <v>0</v>
          </cell>
          <cell r="F1981">
            <v>1</v>
          </cell>
          <cell r="G1981">
            <v>40.358866409989119</v>
          </cell>
          <cell r="H1981">
            <v>40.358866409989119</v>
          </cell>
          <cell r="I1981">
            <v>32.001272727272728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</row>
        <row r="1982">
          <cell r="A1982" t="str">
            <v>Varies</v>
          </cell>
          <cell r="B1982">
            <v>38899</v>
          </cell>
          <cell r="C1982" t="str">
            <v>CPS AGCOMP</v>
          </cell>
          <cell r="D1982">
            <v>0</v>
          </cell>
          <cell r="E1982">
            <v>0</v>
          </cell>
          <cell r="F1982">
            <v>1</v>
          </cell>
          <cell r="G1982">
            <v>40.358866409989119</v>
          </cell>
          <cell r="H1982">
            <v>40.358866409989119</v>
          </cell>
          <cell r="I1982">
            <v>35.276840981856992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Varies</v>
          </cell>
          <cell r="B1983">
            <v>38930</v>
          </cell>
          <cell r="C1983" t="str">
            <v>CPS AGCOMP</v>
          </cell>
          <cell r="D1983">
            <v>0</v>
          </cell>
          <cell r="E1983">
            <v>0</v>
          </cell>
          <cell r="F1983">
            <v>1</v>
          </cell>
          <cell r="G1983">
            <v>40.358866409989119</v>
          </cell>
          <cell r="H1983">
            <v>40.358866409989119</v>
          </cell>
          <cell r="I1983">
            <v>32.292385786802029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</row>
        <row r="1984">
          <cell r="A1984" t="str">
            <v>Varies</v>
          </cell>
          <cell r="B1984">
            <v>38961</v>
          </cell>
          <cell r="C1984" t="str">
            <v>CPS AGCOMP</v>
          </cell>
          <cell r="D1984">
            <v>0</v>
          </cell>
          <cell r="E1984">
            <v>0</v>
          </cell>
          <cell r="F1984">
            <v>1</v>
          </cell>
          <cell r="G1984">
            <v>40.358866409989119</v>
          </cell>
          <cell r="H1984">
            <v>40.358866409989119</v>
          </cell>
          <cell r="I1984">
            <v>23.203404255319143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Varies</v>
          </cell>
          <cell r="B1985">
            <v>38991</v>
          </cell>
          <cell r="C1985" t="str">
            <v>CPS AGCOMP</v>
          </cell>
          <cell r="D1985">
            <v>0</v>
          </cell>
          <cell r="E1985">
            <v>0</v>
          </cell>
          <cell r="F1985">
            <v>1</v>
          </cell>
          <cell r="G1985">
            <v>40.358866409989119</v>
          </cell>
          <cell r="H1985">
            <v>40.358866409989119</v>
          </cell>
          <cell r="I1985">
            <v>24.394884653961888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</row>
        <row r="1986">
          <cell r="A1986" t="str">
            <v>Varies</v>
          </cell>
          <cell r="B1986">
            <v>39022</v>
          </cell>
          <cell r="C1986" t="str">
            <v>CPS AGCOMP</v>
          </cell>
          <cell r="D1986">
            <v>0</v>
          </cell>
          <cell r="E1986">
            <v>0</v>
          </cell>
          <cell r="F1986">
            <v>1</v>
          </cell>
          <cell r="G1986">
            <v>40.358866409989119</v>
          </cell>
          <cell r="H1986">
            <v>40.358866409989119</v>
          </cell>
          <cell r="I1986">
            <v>28.150819672131142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Varies</v>
          </cell>
          <cell r="B1987">
            <v>39052</v>
          </cell>
          <cell r="C1987" t="str">
            <v>CPS AGCOMP</v>
          </cell>
          <cell r="D1987">
            <v>0</v>
          </cell>
          <cell r="E1987">
            <v>0</v>
          </cell>
          <cell r="F1987">
            <v>1</v>
          </cell>
          <cell r="G1987">
            <v>40.358866409989119</v>
          </cell>
          <cell r="H1987">
            <v>40.358866409989119</v>
          </cell>
          <cell r="I1987">
            <v>28.969135802469136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</row>
        <row r="1988">
          <cell r="A1988">
            <v>36526</v>
          </cell>
          <cell r="B1988">
            <v>37895</v>
          </cell>
          <cell r="C1988" t="str">
            <v>CPS XV</v>
          </cell>
          <cell r="D1988">
            <v>0.16062571874999998</v>
          </cell>
          <cell r="E1988">
            <v>20.560091999999997</v>
          </cell>
          <cell r="F1988">
            <v>1</v>
          </cell>
          <cell r="G1988">
            <v>32.65</v>
          </cell>
          <cell r="H1988">
            <v>32.65</v>
          </cell>
          <cell r="I1988">
            <v>33.549999999999997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671.28700379999987</v>
          </cell>
          <cell r="O1988">
            <v>0</v>
          </cell>
          <cell r="P1988">
            <v>0</v>
          </cell>
        </row>
        <row r="1989">
          <cell r="A1989">
            <v>36526</v>
          </cell>
          <cell r="B1989">
            <v>37926</v>
          </cell>
          <cell r="C1989" t="str">
            <v>CPS XV</v>
          </cell>
          <cell r="D1989">
            <v>0.17518490909090911</v>
          </cell>
          <cell r="E1989">
            <v>30.832544000000006</v>
          </cell>
          <cell r="F1989">
            <v>1</v>
          </cell>
          <cell r="G1989">
            <v>32.65</v>
          </cell>
          <cell r="H1989">
            <v>32.65</v>
          </cell>
          <cell r="I1989">
            <v>34.514000000000003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1006.6825616000001</v>
          </cell>
          <cell r="O1989">
            <v>0</v>
          </cell>
          <cell r="P1989">
            <v>0</v>
          </cell>
        </row>
        <row r="1990">
          <cell r="A1990">
            <v>36526</v>
          </cell>
          <cell r="B1990">
            <v>37956</v>
          </cell>
          <cell r="C1990" t="str">
            <v>CPS XV</v>
          </cell>
          <cell r="D1990">
            <v>0.1432808611111111</v>
          </cell>
          <cell r="E1990">
            <v>20.632444</v>
          </cell>
          <cell r="F1990">
            <v>1</v>
          </cell>
          <cell r="G1990">
            <v>32.65</v>
          </cell>
          <cell r="H1990">
            <v>32.65</v>
          </cell>
          <cell r="I1990">
            <v>35.355200000000004</v>
          </cell>
          <cell r="J1990">
            <v>55.814887508800098</v>
          </cell>
          <cell r="K1990">
            <v>0</v>
          </cell>
          <cell r="L1990">
            <v>0</v>
          </cell>
          <cell r="M1990">
            <v>0</v>
          </cell>
          <cell r="N1990">
            <v>673.64929659999996</v>
          </cell>
          <cell r="O1990">
            <v>0</v>
          </cell>
          <cell r="P1990">
            <v>0</v>
          </cell>
        </row>
        <row r="1991">
          <cell r="A1991">
            <v>36526</v>
          </cell>
          <cell r="B1991">
            <v>37987</v>
          </cell>
          <cell r="C1991" t="str">
            <v>CPS XV</v>
          </cell>
          <cell r="D1991">
            <v>0.15606384375000001</v>
          </cell>
          <cell r="E1991">
            <v>24.970215000000003</v>
          </cell>
          <cell r="F1991">
            <v>1</v>
          </cell>
          <cell r="G1991">
            <v>32.65</v>
          </cell>
          <cell r="H1991">
            <v>32.65</v>
          </cell>
          <cell r="I1991">
            <v>39.539600000000007</v>
          </cell>
          <cell r="J1991">
            <v>172.03479326400023</v>
          </cell>
          <cell r="K1991">
            <v>0</v>
          </cell>
          <cell r="L1991">
            <v>0</v>
          </cell>
          <cell r="M1991">
            <v>0</v>
          </cell>
          <cell r="N1991">
            <v>815.27751975000012</v>
          </cell>
          <cell r="O1991">
            <v>0</v>
          </cell>
          <cell r="P1991">
            <v>0</v>
          </cell>
        </row>
        <row r="1992">
          <cell r="A1992">
            <v>36526</v>
          </cell>
          <cell r="B1992">
            <v>38018</v>
          </cell>
          <cell r="C1992" t="str">
            <v>CPS XV</v>
          </cell>
          <cell r="D1992">
            <v>0.14633237500000004</v>
          </cell>
          <cell r="E1992">
            <v>21.071862000000007</v>
          </cell>
          <cell r="F1992">
            <v>1</v>
          </cell>
          <cell r="G1992">
            <v>32.65</v>
          </cell>
          <cell r="H1992">
            <v>32.65</v>
          </cell>
          <cell r="I1992">
            <v>39.538000000000004</v>
          </cell>
          <cell r="J1992">
            <v>145.14298545600016</v>
          </cell>
          <cell r="K1992">
            <v>0</v>
          </cell>
          <cell r="L1992">
            <v>0</v>
          </cell>
          <cell r="M1992">
            <v>0</v>
          </cell>
          <cell r="N1992">
            <v>687.99629430000016</v>
          </cell>
          <cell r="O1992">
            <v>0</v>
          </cell>
          <cell r="P1992">
            <v>0</v>
          </cell>
        </row>
        <row r="1993">
          <cell r="A1993">
            <v>36526</v>
          </cell>
          <cell r="B1993">
            <v>38047</v>
          </cell>
          <cell r="C1993" t="str">
            <v>CPS XV</v>
          </cell>
          <cell r="D1993">
            <v>0.13287612500000007</v>
          </cell>
          <cell r="E1993">
            <v>17.008144000000009</v>
          </cell>
          <cell r="F1993">
            <v>1</v>
          </cell>
          <cell r="G1993">
            <v>32.65</v>
          </cell>
          <cell r="H1993">
            <v>32.65</v>
          </cell>
          <cell r="I1993">
            <v>38.448</v>
          </cell>
          <cell r="J1993">
            <v>98.613218912000079</v>
          </cell>
          <cell r="K1993">
            <v>0</v>
          </cell>
          <cell r="L1993">
            <v>0</v>
          </cell>
          <cell r="M1993">
            <v>0</v>
          </cell>
          <cell r="N1993">
            <v>555.3159016000003</v>
          </cell>
          <cell r="O1993">
            <v>0</v>
          </cell>
          <cell r="P1993">
            <v>0</v>
          </cell>
        </row>
        <row r="1994">
          <cell r="A1994">
            <v>36526</v>
          </cell>
          <cell r="B1994">
            <v>38078</v>
          </cell>
          <cell r="C1994" t="str">
            <v>CPS XV</v>
          </cell>
          <cell r="D1994">
            <v>0.14748096093749993</v>
          </cell>
          <cell r="E1994">
            <v>18.877562999999991</v>
          </cell>
          <cell r="F1994">
            <v>1</v>
          </cell>
          <cell r="G1994">
            <v>32.65</v>
          </cell>
          <cell r="H1994">
            <v>32.65</v>
          </cell>
          <cell r="I1994">
            <v>38.317760000000007</v>
          </cell>
          <cell r="J1994">
            <v>106.99349646888011</v>
          </cell>
          <cell r="K1994">
            <v>0</v>
          </cell>
          <cell r="L1994">
            <v>0</v>
          </cell>
          <cell r="M1994">
            <v>0</v>
          </cell>
          <cell r="N1994">
            <v>616.35243194999964</v>
          </cell>
          <cell r="O1994">
            <v>0</v>
          </cell>
          <cell r="P1994">
            <v>0</v>
          </cell>
        </row>
        <row r="1995">
          <cell r="A1995">
            <v>36526</v>
          </cell>
          <cell r="B1995">
            <v>38108</v>
          </cell>
          <cell r="C1995" t="str">
            <v>CPS XV</v>
          </cell>
          <cell r="D1995">
            <v>0.16720359090909084</v>
          </cell>
          <cell r="E1995">
            <v>29.427831999999988</v>
          </cell>
          <cell r="F1995">
            <v>1</v>
          </cell>
          <cell r="G1995">
            <v>32.65</v>
          </cell>
          <cell r="H1995">
            <v>32.65</v>
          </cell>
          <cell r="I1995">
            <v>40.676760000000009</v>
          </cell>
          <cell r="J1995">
            <v>236.21014478432019</v>
          </cell>
          <cell r="K1995">
            <v>0</v>
          </cell>
          <cell r="L1995">
            <v>0</v>
          </cell>
          <cell r="M1995">
            <v>0</v>
          </cell>
          <cell r="N1995">
            <v>960.81871479999961</v>
          </cell>
          <cell r="O1995">
            <v>0</v>
          </cell>
          <cell r="P1995">
            <v>0</v>
          </cell>
        </row>
        <row r="1996">
          <cell r="A1996">
            <v>36526</v>
          </cell>
          <cell r="B1996">
            <v>38139</v>
          </cell>
          <cell r="C1996" t="str">
            <v>CPS XV</v>
          </cell>
          <cell r="D1996">
            <v>0.17542590624999996</v>
          </cell>
          <cell r="E1996">
            <v>22.454515999999995</v>
          </cell>
          <cell r="F1996">
            <v>1</v>
          </cell>
          <cell r="G1996">
            <v>32.65</v>
          </cell>
          <cell r="H1996">
            <v>32.65</v>
          </cell>
          <cell r="I1996">
            <v>40.682519999999997</v>
          </cell>
          <cell r="J1996">
            <v>180.3663488603199</v>
          </cell>
          <cell r="K1996">
            <v>0</v>
          </cell>
          <cell r="L1996">
            <v>0</v>
          </cell>
          <cell r="M1996">
            <v>0</v>
          </cell>
          <cell r="N1996">
            <v>733.13994739999976</v>
          </cell>
          <cell r="O1996">
            <v>0</v>
          </cell>
          <cell r="P1996">
            <v>0</v>
          </cell>
        </row>
        <row r="1997">
          <cell r="A1997">
            <v>36526</v>
          </cell>
          <cell r="B1997">
            <v>38169</v>
          </cell>
          <cell r="C1997" t="str">
            <v>CPS XV</v>
          </cell>
          <cell r="D1997">
            <v>0.17684353749999993</v>
          </cell>
          <cell r="E1997">
            <v>28.294965999999988</v>
          </cell>
          <cell r="F1997">
            <v>1</v>
          </cell>
          <cell r="G1997">
            <v>32.65</v>
          </cell>
          <cell r="H1997">
            <v>32.65</v>
          </cell>
          <cell r="I1997">
            <v>43.313279999999999</v>
          </cell>
          <cell r="J1997">
            <v>301.71714504847989</v>
          </cell>
          <cell r="K1997">
            <v>0</v>
          </cell>
          <cell r="L1997">
            <v>0</v>
          </cell>
          <cell r="M1997">
            <v>0</v>
          </cell>
          <cell r="N1997">
            <v>923.8306398999996</v>
          </cell>
          <cell r="O1997">
            <v>0</v>
          </cell>
          <cell r="P1997">
            <v>0</v>
          </cell>
        </row>
        <row r="1998">
          <cell r="A1998">
            <v>36526</v>
          </cell>
          <cell r="B1998">
            <v>38200</v>
          </cell>
          <cell r="C1998" t="str">
            <v>CPS XV</v>
          </cell>
          <cell r="D1998">
            <v>0.18962104166666668</v>
          </cell>
          <cell r="E1998">
            <v>27.305430000000001</v>
          </cell>
          <cell r="F1998">
            <v>1</v>
          </cell>
          <cell r="G1998">
            <v>32.65</v>
          </cell>
          <cell r="H1998">
            <v>32.65</v>
          </cell>
          <cell r="I1998">
            <v>43.318720000000006</v>
          </cell>
          <cell r="J1998">
            <v>291.31398714960022</v>
          </cell>
          <cell r="K1998">
            <v>0</v>
          </cell>
          <cell r="L1998">
            <v>0</v>
          </cell>
          <cell r="M1998">
            <v>0</v>
          </cell>
          <cell r="N1998">
            <v>891.52228950000006</v>
          </cell>
          <cell r="O1998">
            <v>0</v>
          </cell>
          <cell r="P1998">
            <v>0</v>
          </cell>
        </row>
        <row r="1999">
          <cell r="A1999">
            <v>36526</v>
          </cell>
          <cell r="B1999">
            <v>38231</v>
          </cell>
          <cell r="C1999" t="str">
            <v>CPS XV</v>
          </cell>
          <cell r="D1999">
            <v>0.19297177777777783</v>
          </cell>
          <cell r="E1999">
            <v>27.787936000000006</v>
          </cell>
          <cell r="F1999">
            <v>1</v>
          </cell>
          <cell r="G1999">
            <v>32.65</v>
          </cell>
          <cell r="H1999">
            <v>32.65</v>
          </cell>
          <cell r="I1999">
            <v>39.315519999999999</v>
          </cell>
          <cell r="J1999">
            <v>185.22104316672005</v>
          </cell>
          <cell r="K1999">
            <v>0</v>
          </cell>
          <cell r="L1999">
            <v>0</v>
          </cell>
          <cell r="M1999">
            <v>0</v>
          </cell>
          <cell r="N1999">
            <v>907.27611040000011</v>
          </cell>
          <cell r="O1999">
            <v>0</v>
          </cell>
          <cell r="P1999">
            <v>0</v>
          </cell>
        </row>
        <row r="2000">
          <cell r="A2000">
            <v>36526</v>
          </cell>
          <cell r="B2000">
            <v>38261</v>
          </cell>
          <cell r="C2000" t="str">
            <v>CPS XV</v>
          </cell>
          <cell r="D2000">
            <v>0.16099824999999995</v>
          </cell>
          <cell r="E2000">
            <v>25.759719999999994</v>
          </cell>
          <cell r="F2000">
            <v>1</v>
          </cell>
          <cell r="G2000">
            <v>32.65</v>
          </cell>
          <cell r="H2000">
            <v>32.65</v>
          </cell>
          <cell r="I2000">
            <v>37.816159999999996</v>
          </cell>
          <cell r="J2000">
            <v>133.07883507519992</v>
          </cell>
          <cell r="K2000">
            <v>0</v>
          </cell>
          <cell r="L2000">
            <v>0</v>
          </cell>
          <cell r="M2000">
            <v>0</v>
          </cell>
          <cell r="N2000">
            <v>841.05485799999974</v>
          </cell>
          <cell r="O2000">
            <v>0</v>
          </cell>
          <cell r="P2000">
            <v>0</v>
          </cell>
        </row>
        <row r="2001">
          <cell r="A2001">
            <v>36526</v>
          </cell>
          <cell r="B2001">
            <v>38292</v>
          </cell>
          <cell r="C2001" t="str">
            <v>CPS XV</v>
          </cell>
          <cell r="D2001">
            <v>0.17163411111111113</v>
          </cell>
          <cell r="E2001">
            <v>24.715312000000001</v>
          </cell>
          <cell r="F2001">
            <v>1</v>
          </cell>
          <cell r="G2001">
            <v>32.65</v>
          </cell>
          <cell r="H2001">
            <v>32.65</v>
          </cell>
          <cell r="I2001">
            <v>37.864800000000002</v>
          </cell>
          <cell r="J2001">
            <v>128.8854090176001</v>
          </cell>
          <cell r="K2001">
            <v>0</v>
          </cell>
          <cell r="L2001">
            <v>0</v>
          </cell>
          <cell r="M2001">
            <v>0</v>
          </cell>
          <cell r="N2001">
            <v>806.95493680000004</v>
          </cell>
          <cell r="O2001">
            <v>0</v>
          </cell>
          <cell r="P2001">
            <v>0</v>
          </cell>
        </row>
        <row r="2002">
          <cell r="A2002">
            <v>36526</v>
          </cell>
          <cell r="B2002">
            <v>38322</v>
          </cell>
          <cell r="C2002" t="str">
            <v>CPS XV</v>
          </cell>
          <cell r="D2002">
            <v>0.145872453125</v>
          </cell>
          <cell r="E2002">
            <v>18.671673999999999</v>
          </cell>
          <cell r="F2002">
            <v>1</v>
          </cell>
          <cell r="G2002">
            <v>32.65</v>
          </cell>
          <cell r="H2002">
            <v>32.65</v>
          </cell>
          <cell r="I2002">
            <v>37.9176</v>
          </cell>
          <cell r="J2002">
            <v>98.354909962400029</v>
          </cell>
          <cell r="K2002">
            <v>0</v>
          </cell>
          <cell r="L2002">
            <v>0</v>
          </cell>
          <cell r="M2002">
            <v>0</v>
          </cell>
          <cell r="N2002">
            <v>609.63015609999991</v>
          </cell>
          <cell r="O2002">
            <v>0</v>
          </cell>
          <cell r="P2002">
            <v>0</v>
          </cell>
        </row>
        <row r="2005">
          <cell r="A2005" t="str">
            <v>Trade Date</v>
          </cell>
          <cell r="B2005" t="str">
            <v>Month</v>
          </cell>
          <cell r="C2005" t="str">
            <v>Counterparty</v>
          </cell>
          <cell r="D2005" t="str">
            <v>Quantity</v>
          </cell>
          <cell r="E2005" t="str">
            <v>MWh</v>
          </cell>
          <cell r="F2005" t="str">
            <v>Multiple</v>
          </cell>
          <cell r="G2005" t="str">
            <v>Underlying</v>
          </cell>
          <cell r="H2005" t="str">
            <v>Contract Price</v>
          </cell>
          <cell r="I2005" t="str">
            <v>Market Price</v>
          </cell>
          <cell r="J2005" t="str">
            <v>MTM</v>
          </cell>
          <cell r="K2005" t="str">
            <v>NYMEX NG Exposure</v>
          </cell>
          <cell r="L2005" t="str">
            <v>GD HH NG Exposure</v>
          </cell>
          <cell r="M2005" t="str">
            <v>GD HSC NG Exposure</v>
          </cell>
          <cell r="N2005" t="str">
            <v>Settlement</v>
          </cell>
          <cell r="O2005" t="str">
            <v>Peak</v>
          </cell>
          <cell r="P2005" t="str">
            <v>Demand</v>
          </cell>
        </row>
        <row r="2006">
          <cell r="A2006">
            <v>36526</v>
          </cell>
          <cell r="B2006">
            <v>37895</v>
          </cell>
          <cell r="C2006" t="str">
            <v>CPS XI</v>
          </cell>
          <cell r="D2006">
            <v>3.9750441020080305</v>
          </cell>
          <cell r="E2006">
            <v>989.78598139999963</v>
          </cell>
          <cell r="F2006">
            <v>1</v>
          </cell>
          <cell r="G2006">
            <v>32.6</v>
          </cell>
          <cell r="H2006">
            <v>32.6</v>
          </cell>
          <cell r="I2006">
            <v>24.198852721451445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32267.022993639988</v>
          </cell>
          <cell r="O2006">
            <v>0</v>
          </cell>
          <cell r="P2006">
            <v>0</v>
          </cell>
        </row>
        <row r="2007">
          <cell r="A2007">
            <v>36526</v>
          </cell>
          <cell r="B2007">
            <v>37926</v>
          </cell>
          <cell r="C2007" t="str">
            <v>CPS XI</v>
          </cell>
          <cell r="D2007">
            <v>3.8990141700000027</v>
          </cell>
          <cell r="E2007">
            <v>935.76340080000068</v>
          </cell>
          <cell r="F2007">
            <v>1</v>
          </cell>
          <cell r="G2007">
            <v>32.6</v>
          </cell>
          <cell r="H2007">
            <v>32.6</v>
          </cell>
          <cell r="I2007">
            <v>24.199000000000002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30505.886866080025</v>
          </cell>
          <cell r="O2007">
            <v>0</v>
          </cell>
          <cell r="P2007">
            <v>0</v>
          </cell>
        </row>
        <row r="2008">
          <cell r="A2008">
            <v>36526</v>
          </cell>
          <cell r="B2008">
            <v>37956</v>
          </cell>
          <cell r="C2008" t="str">
            <v>CPS XI</v>
          </cell>
          <cell r="D2008">
            <v>3.5922224846774204</v>
          </cell>
          <cell r="E2008">
            <v>890.87117620000026</v>
          </cell>
          <cell r="F2008">
            <v>1</v>
          </cell>
          <cell r="G2008">
            <v>32.6</v>
          </cell>
          <cell r="H2008">
            <v>32.6</v>
          </cell>
          <cell r="I2008">
            <v>24.4132</v>
          </cell>
          <cell r="J2008">
            <v>-7293.384145314164</v>
          </cell>
          <cell r="K2008">
            <v>0</v>
          </cell>
          <cell r="L2008">
            <v>0</v>
          </cell>
          <cell r="M2008">
            <v>0</v>
          </cell>
          <cell r="N2008">
            <v>29042.400344120011</v>
          </cell>
          <cell r="O2008">
            <v>0</v>
          </cell>
          <cell r="P2008">
            <v>0</v>
          </cell>
        </row>
        <row r="2009">
          <cell r="A2009">
            <v>36526</v>
          </cell>
          <cell r="B2009">
            <v>37987</v>
          </cell>
          <cell r="C2009" t="str">
            <v>CPS XI</v>
          </cell>
          <cell r="D2009">
            <v>3.7191966354838701</v>
          </cell>
          <cell r="E2009">
            <v>922.36076559999981</v>
          </cell>
          <cell r="F2009">
            <v>1</v>
          </cell>
          <cell r="G2009">
            <v>32.6</v>
          </cell>
          <cell r="H2009">
            <v>32.6</v>
          </cell>
          <cell r="I2009">
            <v>27.6736</v>
          </cell>
          <cell r="J2009">
            <v>-4543.9180756518399</v>
          </cell>
          <cell r="K2009">
            <v>0</v>
          </cell>
          <cell r="L2009">
            <v>0</v>
          </cell>
          <cell r="M2009">
            <v>0</v>
          </cell>
          <cell r="N2009">
            <v>30068.960958559994</v>
          </cell>
          <cell r="O2009">
            <v>0</v>
          </cell>
          <cell r="P2009">
            <v>0</v>
          </cell>
        </row>
        <row r="2010">
          <cell r="A2010">
            <v>36526</v>
          </cell>
          <cell r="B2010">
            <v>38018</v>
          </cell>
          <cell r="C2010" t="str">
            <v>CPS XI</v>
          </cell>
          <cell r="D2010">
            <v>3.6088866655172405</v>
          </cell>
          <cell r="E2010">
            <v>837.26170639999975</v>
          </cell>
          <cell r="F2010">
            <v>1</v>
          </cell>
          <cell r="G2010">
            <v>32.6</v>
          </cell>
          <cell r="H2010">
            <v>32.6</v>
          </cell>
          <cell r="I2010">
            <v>27.683000000000007</v>
          </cell>
          <cell r="J2010">
            <v>-4116.8158103687938</v>
          </cell>
          <cell r="K2010">
            <v>0</v>
          </cell>
          <cell r="L2010">
            <v>0</v>
          </cell>
          <cell r="M2010">
            <v>0</v>
          </cell>
          <cell r="N2010">
            <v>27294.731628639995</v>
          </cell>
          <cell r="O2010">
            <v>0</v>
          </cell>
          <cell r="P2010">
            <v>0</v>
          </cell>
        </row>
        <row r="2011">
          <cell r="A2011">
            <v>36526</v>
          </cell>
          <cell r="B2011">
            <v>38047</v>
          </cell>
          <cell r="C2011" t="str">
            <v>CPS XI</v>
          </cell>
          <cell r="D2011">
            <v>3.3066705375000001</v>
          </cell>
          <cell r="E2011">
            <v>820.05429330000004</v>
          </cell>
          <cell r="F2011">
            <v>1</v>
          </cell>
          <cell r="G2011">
            <v>32.6</v>
          </cell>
          <cell r="H2011">
            <v>32.6</v>
          </cell>
          <cell r="I2011">
            <v>26.867999999999995</v>
          </cell>
          <cell r="J2011">
            <v>-4700.5512091956052</v>
          </cell>
          <cell r="K2011">
            <v>0</v>
          </cell>
          <cell r="L2011">
            <v>0</v>
          </cell>
          <cell r="M2011">
            <v>0</v>
          </cell>
          <cell r="N2011">
            <v>26733.769961580001</v>
          </cell>
          <cell r="O2011">
            <v>0</v>
          </cell>
          <cell r="P2011">
            <v>0</v>
          </cell>
        </row>
        <row r="2012">
          <cell r="A2012">
            <v>36526</v>
          </cell>
          <cell r="B2012">
            <v>38078</v>
          </cell>
          <cell r="C2012" t="str">
            <v>CPS XI</v>
          </cell>
          <cell r="D2012">
            <v>3.6925685569037663</v>
          </cell>
          <cell r="E2012">
            <v>882.52388510000014</v>
          </cell>
          <cell r="F2012">
            <v>1</v>
          </cell>
          <cell r="G2012">
            <v>32.6</v>
          </cell>
          <cell r="H2012">
            <v>32.6</v>
          </cell>
          <cell r="I2012">
            <v>27.63316</v>
          </cell>
          <cell r="J2012">
            <v>-4383.3549334700856</v>
          </cell>
          <cell r="K2012">
            <v>0</v>
          </cell>
          <cell r="L2012">
            <v>0</v>
          </cell>
          <cell r="M2012">
            <v>0</v>
          </cell>
          <cell r="N2012">
            <v>28770.278654260004</v>
          </cell>
          <cell r="O2012">
            <v>0</v>
          </cell>
          <cell r="P2012">
            <v>0</v>
          </cell>
        </row>
        <row r="2013">
          <cell r="A2013">
            <v>36526</v>
          </cell>
          <cell r="B2013">
            <v>38108</v>
          </cell>
          <cell r="C2013" t="str">
            <v>CPS XI</v>
          </cell>
          <cell r="D2013">
            <v>3.9463173346774179</v>
          </cell>
          <cell r="E2013">
            <v>978.68669899999963</v>
          </cell>
          <cell r="F2013">
            <v>1</v>
          </cell>
          <cell r="G2013">
            <v>32.6</v>
          </cell>
          <cell r="H2013">
            <v>32.6</v>
          </cell>
          <cell r="I2013">
            <v>30.102160000000008</v>
          </cell>
          <cell r="J2013">
            <v>-2444.6027842301523</v>
          </cell>
          <cell r="K2013">
            <v>0</v>
          </cell>
          <cell r="L2013">
            <v>0</v>
          </cell>
          <cell r="M2013">
            <v>0</v>
          </cell>
          <cell r="N2013">
            <v>31905.18638739999</v>
          </cell>
          <cell r="O2013">
            <v>0</v>
          </cell>
          <cell r="P2013">
            <v>0</v>
          </cell>
        </row>
        <row r="2014">
          <cell r="A2014">
            <v>36526</v>
          </cell>
          <cell r="B2014">
            <v>38139</v>
          </cell>
          <cell r="C2014" t="str">
            <v>CPS XI</v>
          </cell>
          <cell r="D2014">
            <v>4.4172587066666669</v>
          </cell>
          <cell r="E2014">
            <v>1060.1420896</v>
          </cell>
          <cell r="F2014">
            <v>1</v>
          </cell>
          <cell r="G2014">
            <v>32.6</v>
          </cell>
          <cell r="H2014">
            <v>32.6</v>
          </cell>
          <cell r="I2014">
            <v>30.068320000000003</v>
          </cell>
          <cell r="J2014">
            <v>-2683.9405253985256</v>
          </cell>
          <cell r="K2014">
            <v>0</v>
          </cell>
          <cell r="L2014">
            <v>0</v>
          </cell>
          <cell r="M2014">
            <v>0</v>
          </cell>
          <cell r="N2014">
            <v>34560.632120959999</v>
          </cell>
          <cell r="O2014">
            <v>0</v>
          </cell>
          <cell r="P2014">
            <v>0</v>
          </cell>
        </row>
        <row r="2015">
          <cell r="A2015">
            <v>36526</v>
          </cell>
          <cell r="B2015">
            <v>38169</v>
          </cell>
          <cell r="C2015" t="str">
            <v>CPS XI</v>
          </cell>
          <cell r="D2015">
            <v>4.4973453241935504</v>
          </cell>
          <cell r="E2015">
            <v>1115.3416404000004</v>
          </cell>
          <cell r="F2015">
            <v>1</v>
          </cell>
          <cell r="G2015">
            <v>32.6</v>
          </cell>
          <cell r="H2015">
            <v>32.6</v>
          </cell>
          <cell r="I2015">
            <v>32.659479999999995</v>
          </cell>
          <cell r="J2015">
            <v>66.340520770984824</v>
          </cell>
          <cell r="K2015">
            <v>0</v>
          </cell>
          <cell r="L2015">
            <v>0</v>
          </cell>
          <cell r="M2015">
            <v>0</v>
          </cell>
          <cell r="N2015">
            <v>36360.137477040014</v>
          </cell>
          <cell r="O2015">
            <v>0</v>
          </cell>
          <cell r="P2015">
            <v>0</v>
          </cell>
        </row>
        <row r="2016">
          <cell r="A2016">
            <v>36526</v>
          </cell>
          <cell r="B2016">
            <v>38200</v>
          </cell>
          <cell r="C2016" t="str">
            <v>CPS XI</v>
          </cell>
          <cell r="D2016">
            <v>4.5070797419354838</v>
          </cell>
          <cell r="E2016">
            <v>1117.755776</v>
          </cell>
          <cell r="F2016">
            <v>1</v>
          </cell>
          <cell r="G2016">
            <v>32.6</v>
          </cell>
          <cell r="H2016">
            <v>32.6</v>
          </cell>
          <cell r="I2016">
            <v>32.627519999999997</v>
          </cell>
          <cell r="J2016">
            <v>30.760638955515024</v>
          </cell>
          <cell r="K2016">
            <v>0</v>
          </cell>
          <cell r="L2016">
            <v>0</v>
          </cell>
          <cell r="M2016">
            <v>0</v>
          </cell>
          <cell r="N2016">
            <v>36438.838297599999</v>
          </cell>
          <cell r="O2016">
            <v>0</v>
          </cell>
          <cell r="P2016">
            <v>0</v>
          </cell>
        </row>
        <row r="2017">
          <cell r="A2017">
            <v>36526</v>
          </cell>
          <cell r="B2017">
            <v>38231</v>
          </cell>
          <cell r="C2017" t="str">
            <v>CPS XI</v>
          </cell>
          <cell r="D2017">
            <v>4.6350028533333321</v>
          </cell>
          <cell r="E2017">
            <v>1112.4006847999997</v>
          </cell>
          <cell r="F2017">
            <v>1</v>
          </cell>
          <cell r="G2017">
            <v>32.6</v>
          </cell>
          <cell r="H2017">
            <v>32.6</v>
          </cell>
          <cell r="I2017">
            <v>28.646319999999999</v>
          </cell>
          <cell r="J2017">
            <v>-4398.0763394800651</v>
          </cell>
          <cell r="K2017">
            <v>0</v>
          </cell>
          <cell r="L2017">
            <v>0</v>
          </cell>
          <cell r="M2017">
            <v>0</v>
          </cell>
          <cell r="N2017">
            <v>36264.262324479991</v>
          </cell>
          <cell r="O2017">
            <v>0</v>
          </cell>
          <cell r="P2017">
            <v>0</v>
          </cell>
        </row>
        <row r="2018">
          <cell r="A2018">
            <v>36526</v>
          </cell>
          <cell r="B2018">
            <v>38261</v>
          </cell>
          <cell r="C2018" t="str">
            <v>CPS XI</v>
          </cell>
          <cell r="D2018">
            <v>3.9923662008032124</v>
          </cell>
          <cell r="E2018">
            <v>994.09918399999992</v>
          </cell>
          <cell r="F2018">
            <v>1</v>
          </cell>
          <cell r="G2018">
            <v>32.6</v>
          </cell>
          <cell r="H2018">
            <v>32.6</v>
          </cell>
          <cell r="I2018">
            <v>27.14256</v>
          </cell>
          <cell r="J2018">
            <v>-5425.2366507289616</v>
          </cell>
          <cell r="K2018">
            <v>0</v>
          </cell>
          <cell r="L2018">
            <v>0</v>
          </cell>
          <cell r="M2018">
            <v>0</v>
          </cell>
          <cell r="N2018">
            <v>32407.633398399998</v>
          </cell>
          <cell r="O2018">
            <v>0</v>
          </cell>
          <cell r="P2018">
            <v>0</v>
          </cell>
        </row>
        <row r="2019">
          <cell r="A2019">
            <v>36526</v>
          </cell>
          <cell r="B2019">
            <v>38292</v>
          </cell>
          <cell r="C2019" t="str">
            <v>CPS XI</v>
          </cell>
          <cell r="D2019">
            <v>3.893882424999997</v>
          </cell>
          <cell r="E2019">
            <v>934.53178199999934</v>
          </cell>
          <cell r="F2019">
            <v>1</v>
          </cell>
          <cell r="G2019">
            <v>32.6</v>
          </cell>
          <cell r="H2019">
            <v>32.6</v>
          </cell>
          <cell r="I2019">
            <v>26.8568</v>
          </cell>
          <cell r="J2019">
            <v>-5367.2029303823974</v>
          </cell>
          <cell r="K2019">
            <v>0</v>
          </cell>
          <cell r="L2019">
            <v>0</v>
          </cell>
          <cell r="M2019">
            <v>0</v>
          </cell>
          <cell r="N2019">
            <v>30465.736093199979</v>
          </cell>
          <cell r="O2019">
            <v>0</v>
          </cell>
          <cell r="P2019">
            <v>0</v>
          </cell>
        </row>
        <row r="2020">
          <cell r="A2020">
            <v>36526</v>
          </cell>
          <cell r="B2020">
            <v>38322</v>
          </cell>
          <cell r="C2020" t="str">
            <v>CPS XI</v>
          </cell>
          <cell r="D2020">
            <v>3.5871136459677437</v>
          </cell>
          <cell r="E2020">
            <v>889.60418420000042</v>
          </cell>
          <cell r="F2020">
            <v>1</v>
          </cell>
          <cell r="G2020">
            <v>32.6</v>
          </cell>
          <cell r="H2020">
            <v>32.6</v>
          </cell>
          <cell r="I2020">
            <v>26.546600000000002</v>
          </cell>
          <cell r="J2020">
            <v>-5385.1299686362827</v>
          </cell>
          <cell r="K2020">
            <v>0</v>
          </cell>
          <cell r="L2020">
            <v>0</v>
          </cell>
          <cell r="M2020">
            <v>0</v>
          </cell>
          <cell r="N2020">
            <v>29001.096404920016</v>
          </cell>
          <cell r="O2020">
            <v>0</v>
          </cell>
          <cell r="P2020">
            <v>0</v>
          </cell>
        </row>
        <row r="2021">
          <cell r="A2021" t="str">
            <v>Varies</v>
          </cell>
          <cell r="B2021">
            <v>37926</v>
          </cell>
          <cell r="C2021" t="str">
            <v>CPS AGCOMP</v>
          </cell>
          <cell r="D2021">
            <v>9.3794597826086942E-2</v>
          </cell>
          <cell r="E2021">
            <v>22.510703478260865</v>
          </cell>
          <cell r="F2021">
            <v>1</v>
          </cell>
          <cell r="G2021">
            <v>40.358866409989119</v>
          </cell>
          <cell r="H2021">
            <v>40.358866409989119</v>
          </cell>
          <cell r="I2021">
            <v>24.199000000000002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908.50647447400763</v>
          </cell>
          <cell r="O2021">
            <v>0</v>
          </cell>
          <cell r="P2021">
            <v>0</v>
          </cell>
        </row>
        <row r="2022">
          <cell r="A2022" t="str">
            <v>Varies</v>
          </cell>
          <cell r="B2022">
            <v>37956</v>
          </cell>
          <cell r="C2022" t="str">
            <v>CPS AGCOMP</v>
          </cell>
          <cell r="D2022">
            <v>0.11171524193548388</v>
          </cell>
          <cell r="E2022">
            <v>27.705380000000002</v>
          </cell>
          <cell r="F2022">
            <v>1</v>
          </cell>
          <cell r="G2022">
            <v>41.06255740275202</v>
          </cell>
          <cell r="H2022">
            <v>41.06255740275202</v>
          </cell>
          <cell r="I2022">
            <v>24.4132</v>
          </cell>
          <cell r="J2022">
            <v>-461.27677359905778</v>
          </cell>
          <cell r="K2022">
            <v>0</v>
          </cell>
          <cell r="L2022">
            <v>0</v>
          </cell>
          <cell r="M2022">
            <v>0</v>
          </cell>
          <cell r="N2022">
            <v>1137.6537566150578</v>
          </cell>
          <cell r="O2022">
            <v>0</v>
          </cell>
          <cell r="P2022">
            <v>0</v>
          </cell>
        </row>
        <row r="2023">
          <cell r="A2023" t="str">
            <v>Varies</v>
          </cell>
          <cell r="B2023">
            <v>37987</v>
          </cell>
          <cell r="C2023" t="str">
            <v>CPS AGCOMP</v>
          </cell>
          <cell r="D2023">
            <v>0.11515790322580642</v>
          </cell>
          <cell r="E2023">
            <v>28.559159999999991</v>
          </cell>
          <cell r="F2023">
            <v>1</v>
          </cell>
          <cell r="G2023">
            <v>38.484752127104876</v>
          </cell>
          <cell r="H2023">
            <v>38.484752127104876</v>
          </cell>
          <cell r="I2023">
            <v>27.6736</v>
          </cell>
          <cell r="J2023">
            <v>-308.7574233823284</v>
          </cell>
          <cell r="K2023">
            <v>0</v>
          </cell>
          <cell r="L2023">
            <v>0</v>
          </cell>
          <cell r="M2023">
            <v>0</v>
          </cell>
          <cell r="N2023">
            <v>1099.0921935583281</v>
          </cell>
          <cell r="O2023">
            <v>0</v>
          </cell>
          <cell r="P2023">
            <v>0</v>
          </cell>
        </row>
        <row r="2024">
          <cell r="A2024" t="str">
            <v>Varies</v>
          </cell>
          <cell r="B2024">
            <v>38018</v>
          </cell>
          <cell r="C2024" t="str">
            <v>CPS AGCOMP</v>
          </cell>
          <cell r="D2024">
            <v>0.11455239224137932</v>
          </cell>
          <cell r="E2024">
            <v>26.576155000000004</v>
          </cell>
          <cell r="F2024">
            <v>1</v>
          </cell>
          <cell r="G2024">
            <v>38.475589355469204</v>
          </cell>
          <cell r="H2024">
            <v>38.475589355469204</v>
          </cell>
          <cell r="I2024">
            <v>27.683000000000007</v>
          </cell>
          <cell r="J2024">
            <v>-286.8255275622995</v>
          </cell>
          <cell r="K2024">
            <v>0</v>
          </cell>
          <cell r="L2024">
            <v>0</v>
          </cell>
          <cell r="M2024">
            <v>0</v>
          </cell>
          <cell r="N2024">
            <v>1022.5332264272998</v>
          </cell>
          <cell r="O2024">
            <v>0</v>
          </cell>
          <cell r="P2024">
            <v>0</v>
          </cell>
        </row>
        <row r="2025">
          <cell r="A2025" t="str">
            <v>Varies</v>
          </cell>
          <cell r="B2025">
            <v>38047</v>
          </cell>
          <cell r="C2025" t="str">
            <v>CPS AGCOMP</v>
          </cell>
          <cell r="D2025">
            <v>0.11887425000000007</v>
          </cell>
          <cell r="E2025">
            <v>29.480814000000017</v>
          </cell>
          <cell r="F2025">
            <v>1</v>
          </cell>
          <cell r="G2025">
            <v>38.47035162446798</v>
          </cell>
          <cell r="H2025">
            <v>38.47035162446798</v>
          </cell>
          <cell r="I2025">
            <v>26.867999999999995</v>
          </cell>
          <cell r="J2025">
            <v>-342.0467702035387</v>
          </cell>
          <cell r="K2025">
            <v>0</v>
          </cell>
          <cell r="L2025">
            <v>0</v>
          </cell>
          <cell r="M2025">
            <v>0</v>
          </cell>
          <cell r="N2025">
            <v>1134.137280755539</v>
          </cell>
          <cell r="O2025">
            <v>0</v>
          </cell>
          <cell r="P2025">
            <v>0</v>
          </cell>
        </row>
        <row r="2026">
          <cell r="A2026" t="str">
            <v>Varies</v>
          </cell>
          <cell r="B2026">
            <v>38078</v>
          </cell>
          <cell r="C2026" t="str">
            <v>CPS AGCOMP</v>
          </cell>
          <cell r="D2026">
            <v>0.12976210878661079</v>
          </cell>
          <cell r="E2026">
            <v>31.013143999999979</v>
          </cell>
          <cell r="F2026">
            <v>1</v>
          </cell>
          <cell r="G2026">
            <v>38.471212580814651</v>
          </cell>
          <cell r="H2026">
            <v>38.471212580814651</v>
          </cell>
          <cell r="I2026">
            <v>27.63316</v>
          </cell>
          <cell r="J2026">
            <v>-336.12208536837619</v>
          </cell>
          <cell r="K2026">
            <v>0</v>
          </cell>
          <cell r="L2026">
            <v>0</v>
          </cell>
          <cell r="M2026">
            <v>0</v>
          </cell>
          <cell r="N2026">
            <v>1193.1132556234156</v>
          </cell>
          <cell r="O2026">
            <v>0</v>
          </cell>
          <cell r="P2026">
            <v>0</v>
          </cell>
        </row>
        <row r="2027">
          <cell r="A2027" t="str">
            <v>Varies</v>
          </cell>
          <cell r="B2027">
            <v>38108</v>
          </cell>
          <cell r="C2027" t="str">
            <v>CPS AGCOMP</v>
          </cell>
          <cell r="D2027">
            <v>0.13714486693548386</v>
          </cell>
          <cell r="E2027">
            <v>34.011927</v>
          </cell>
          <cell r="F2027">
            <v>1</v>
          </cell>
          <cell r="G2027">
            <v>38.485505271776276</v>
          </cell>
          <cell r="H2027">
            <v>38.485505271776276</v>
          </cell>
          <cell r="I2027">
            <v>30.102160000000008</v>
          </cell>
          <cell r="J2027">
            <v>-285.13372739944958</v>
          </cell>
          <cell r="K2027">
            <v>0</v>
          </cell>
          <cell r="L2027">
            <v>0</v>
          </cell>
          <cell r="M2027">
            <v>0</v>
          </cell>
          <cell r="N2027">
            <v>1308.9661958617698</v>
          </cell>
          <cell r="O2027">
            <v>0</v>
          </cell>
          <cell r="P2027">
            <v>0</v>
          </cell>
        </row>
        <row r="2028">
          <cell r="A2028" t="str">
            <v>Varies</v>
          </cell>
          <cell r="B2028">
            <v>38139</v>
          </cell>
          <cell r="C2028" t="str">
            <v>CPS AGCOMP</v>
          </cell>
          <cell r="D2028">
            <v>0.16234231666666668</v>
          </cell>
          <cell r="E2028">
            <v>38.962156</v>
          </cell>
          <cell r="F2028">
            <v>1</v>
          </cell>
          <cell r="G2028">
            <v>38.517396704440756</v>
          </cell>
          <cell r="H2028">
            <v>38.517396704440756</v>
          </cell>
          <cell r="I2028">
            <v>30.068320000000003</v>
          </cell>
          <cell r="J2028">
            <v>-329.19424461438649</v>
          </cell>
          <cell r="K2028">
            <v>0</v>
          </cell>
          <cell r="L2028">
            <v>0</v>
          </cell>
          <cell r="M2028">
            <v>0</v>
          </cell>
          <cell r="N2028">
            <v>1500.7208191123066</v>
          </cell>
          <cell r="O2028">
            <v>0</v>
          </cell>
          <cell r="P2028">
            <v>0</v>
          </cell>
        </row>
        <row r="2029">
          <cell r="A2029" t="str">
            <v>Varies</v>
          </cell>
          <cell r="B2029">
            <v>38169</v>
          </cell>
          <cell r="C2029" t="str">
            <v>CPS AGCOMP</v>
          </cell>
          <cell r="D2029">
            <v>0.16307428629032267</v>
          </cell>
          <cell r="E2029">
            <v>40.442423000000019</v>
          </cell>
          <cell r="F2029">
            <v>1</v>
          </cell>
          <cell r="G2029">
            <v>38.521275431242188</v>
          </cell>
          <cell r="H2029">
            <v>38.521275431242188</v>
          </cell>
          <cell r="I2029">
            <v>32.659479999999995</v>
          </cell>
          <cell r="J2029">
            <v>-237.06521036976429</v>
          </cell>
          <cell r="K2029">
            <v>0</v>
          </cell>
          <cell r="L2029">
            <v>0</v>
          </cell>
          <cell r="M2029">
            <v>0</v>
          </cell>
          <cell r="N2029">
            <v>1557.8937154898047</v>
          </cell>
          <cell r="O2029">
            <v>0</v>
          </cell>
          <cell r="P2029">
            <v>0</v>
          </cell>
        </row>
        <row r="2030">
          <cell r="A2030" t="str">
            <v>Varies</v>
          </cell>
          <cell r="B2030">
            <v>38200</v>
          </cell>
          <cell r="C2030" t="str">
            <v>CPS AGCOMP</v>
          </cell>
          <cell r="D2030">
            <v>0.16676329435483864</v>
          </cell>
          <cell r="E2030">
            <v>41.357296999999981</v>
          </cell>
          <cell r="F2030">
            <v>1</v>
          </cell>
          <cell r="G2030">
            <v>38.51058369554876</v>
          </cell>
          <cell r="H2030">
            <v>38.51058369554876</v>
          </cell>
          <cell r="I2030">
            <v>32.627519999999997</v>
          </cell>
          <cell r="J2030">
            <v>-243.30761252672767</v>
          </cell>
          <cell r="K2030">
            <v>0</v>
          </cell>
          <cell r="L2030">
            <v>0</v>
          </cell>
          <cell r="M2030">
            <v>0</v>
          </cell>
          <cell r="N2030">
            <v>1592.6936475401669</v>
          </cell>
          <cell r="O2030">
            <v>0</v>
          </cell>
          <cell r="P2030">
            <v>0</v>
          </cell>
        </row>
        <row r="2031">
          <cell r="A2031" t="str">
            <v>Varies</v>
          </cell>
          <cell r="B2031">
            <v>38231</v>
          </cell>
          <cell r="C2031" t="str">
            <v>CPS AGCOMP</v>
          </cell>
          <cell r="D2031">
            <v>0.14517382916666663</v>
          </cell>
          <cell r="E2031">
            <v>34.841718999999991</v>
          </cell>
          <cell r="F2031">
            <v>1</v>
          </cell>
          <cell r="G2031">
            <v>38.487888693596254</v>
          </cell>
          <cell r="H2031">
            <v>38.487888693596254</v>
          </cell>
          <cell r="I2031">
            <v>28.646319999999999</v>
          </cell>
          <cell r="J2031">
            <v>-342.89717094147773</v>
          </cell>
          <cell r="K2031">
            <v>0</v>
          </cell>
          <cell r="L2031">
            <v>0</v>
          </cell>
          <cell r="M2031">
            <v>0</v>
          </cell>
          <cell r="N2031">
            <v>1340.9842027655575</v>
          </cell>
          <cell r="O2031">
            <v>0</v>
          </cell>
          <cell r="P2031">
            <v>0</v>
          </cell>
        </row>
        <row r="2032">
          <cell r="A2032" t="str">
            <v>Varies</v>
          </cell>
          <cell r="B2032">
            <v>38261</v>
          </cell>
          <cell r="C2032" t="str">
            <v>CPS AGCOMP</v>
          </cell>
          <cell r="D2032">
            <v>0.12011438955823286</v>
          </cell>
          <cell r="E2032">
            <v>29.908482999999983</v>
          </cell>
          <cell r="F2032">
            <v>1</v>
          </cell>
          <cell r="G2032">
            <v>38.461859463737341</v>
          </cell>
          <cell r="H2032">
            <v>38.461859463737341</v>
          </cell>
          <cell r="I2032">
            <v>27.14256</v>
          </cell>
          <cell r="J2032">
            <v>-338.54307558309716</v>
          </cell>
          <cell r="K2032">
            <v>0</v>
          </cell>
          <cell r="L2032">
            <v>0</v>
          </cell>
          <cell r="M2032">
            <v>0</v>
          </cell>
          <cell r="N2032">
            <v>1150.3358699195767</v>
          </cell>
          <cell r="O2032">
            <v>0</v>
          </cell>
          <cell r="P2032">
            <v>0</v>
          </cell>
        </row>
        <row r="2033">
          <cell r="A2033" t="str">
            <v>Varies</v>
          </cell>
          <cell r="B2033">
            <v>38292</v>
          </cell>
          <cell r="C2033" t="str">
            <v>CPS AGCOMP</v>
          </cell>
          <cell r="D2033">
            <v>0.10922822321428573</v>
          </cell>
          <cell r="E2033">
            <v>26.214773571428573</v>
          </cell>
          <cell r="F2033">
            <v>1</v>
          </cell>
          <cell r="G2033">
            <v>38.363237146097426</v>
          </cell>
          <cell r="H2033">
            <v>38.363237146097426</v>
          </cell>
          <cell r="I2033">
            <v>26.8568</v>
          </cell>
          <cell r="J2033">
            <v>-301.63864439881883</v>
          </cell>
          <cell r="K2033">
            <v>0</v>
          </cell>
          <cell r="L2033">
            <v>0</v>
          </cell>
          <cell r="M2033">
            <v>0</v>
          </cell>
          <cell r="N2033">
            <v>1005.6835752519617</v>
          </cell>
          <cell r="O2033">
            <v>0</v>
          </cell>
          <cell r="P2033">
            <v>0</v>
          </cell>
        </row>
        <row r="2034">
          <cell r="A2034" t="str">
            <v>Varies</v>
          </cell>
          <cell r="B2034">
            <v>38322</v>
          </cell>
          <cell r="C2034" t="str">
            <v>CPS AGCOMP</v>
          </cell>
          <cell r="D2034">
            <v>1.529502419354839E-2</v>
          </cell>
          <cell r="E2034">
            <v>3.7931660000000007</v>
          </cell>
          <cell r="F2034">
            <v>1</v>
          </cell>
          <cell r="G2034">
            <v>38.302517003490358</v>
          </cell>
          <cell r="H2034">
            <v>38.302517003490358</v>
          </cell>
          <cell r="I2034">
            <v>26.546600000000002</v>
          </cell>
          <cell r="J2034">
            <v>-44.592144676461508</v>
          </cell>
          <cell r="K2034">
            <v>0</v>
          </cell>
          <cell r="L2034">
            <v>0</v>
          </cell>
          <cell r="M2034">
            <v>0</v>
          </cell>
          <cell r="N2034">
            <v>145.28780521206153</v>
          </cell>
          <cell r="O2034">
            <v>0</v>
          </cell>
          <cell r="P2034">
            <v>0</v>
          </cell>
        </row>
        <row r="2035">
          <cell r="A2035" t="str">
            <v>Varies</v>
          </cell>
          <cell r="B2035">
            <v>38353</v>
          </cell>
          <cell r="C2035" t="str">
            <v>CPS AGCOMP</v>
          </cell>
          <cell r="D2035">
            <v>1.848907258064517E-2</v>
          </cell>
          <cell r="E2035">
            <v>4.5852900000000023</v>
          </cell>
          <cell r="F2035">
            <v>1</v>
          </cell>
          <cell r="G2035">
            <v>42.491014419849861</v>
          </cell>
          <cell r="H2035">
            <v>42.491014419849861</v>
          </cell>
          <cell r="I2035">
            <v>27.724149999999998</v>
          </cell>
          <cell r="J2035">
            <v>-67.710355755693413</v>
          </cell>
          <cell r="K2035">
            <v>0</v>
          </cell>
          <cell r="L2035">
            <v>0</v>
          </cell>
          <cell r="M2035">
            <v>0</v>
          </cell>
          <cell r="N2035">
            <v>194.83362350919347</v>
          </cell>
          <cell r="O2035">
            <v>0</v>
          </cell>
          <cell r="P2035">
            <v>0</v>
          </cell>
        </row>
        <row r="2036">
          <cell r="A2036" t="str">
            <v>Varies</v>
          </cell>
          <cell r="B2036">
            <v>38384</v>
          </cell>
          <cell r="C2036" t="str">
            <v>CPS AGCOMP</v>
          </cell>
          <cell r="D2036">
            <v>1.5446321428571431E-2</v>
          </cell>
          <cell r="E2036">
            <v>3.4599760000000006</v>
          </cell>
          <cell r="F2036">
            <v>1</v>
          </cell>
          <cell r="G2036">
            <v>42.473435401418186</v>
          </cell>
          <cell r="H2036">
            <v>42.473435401418186</v>
          </cell>
          <cell r="I2036">
            <v>27.532772511848343</v>
          </cell>
          <cell r="J2036">
            <v>-51.694335022002313</v>
          </cell>
          <cell r="K2036">
            <v>0</v>
          </cell>
          <cell r="L2036">
            <v>0</v>
          </cell>
          <cell r="M2036">
            <v>0</v>
          </cell>
          <cell r="N2036">
            <v>146.9570671264573</v>
          </cell>
          <cell r="O2036">
            <v>0</v>
          </cell>
          <cell r="P2036">
            <v>0</v>
          </cell>
        </row>
        <row r="2037">
          <cell r="A2037" t="str">
            <v>Varies</v>
          </cell>
          <cell r="B2037">
            <v>38412</v>
          </cell>
          <cell r="C2037" t="str">
            <v>CPS AGCOMP</v>
          </cell>
          <cell r="D2037">
            <v>1.5348685483870961E-2</v>
          </cell>
          <cell r="E2037">
            <v>3.8064739999999984</v>
          </cell>
          <cell r="F2037">
            <v>1</v>
          </cell>
          <cell r="G2037">
            <v>42.461172712563915</v>
          </cell>
          <cell r="H2037">
            <v>42.461172712563915</v>
          </cell>
          <cell r="I2037">
            <v>26.624007766990292</v>
          </cell>
          <cell r="J2037">
            <v>-60.283756599037382</v>
          </cell>
          <cell r="K2037">
            <v>0</v>
          </cell>
          <cell r="L2037">
            <v>0</v>
          </cell>
          <cell r="M2037">
            <v>0</v>
          </cell>
          <cell r="N2037">
            <v>161.62734993988394</v>
          </cell>
          <cell r="O2037">
            <v>0</v>
          </cell>
          <cell r="P2037">
            <v>0</v>
          </cell>
        </row>
        <row r="2038">
          <cell r="A2038" t="str">
            <v>Varies</v>
          </cell>
          <cell r="B2038">
            <v>38443</v>
          </cell>
          <cell r="C2038" t="str">
            <v>CPS AGCOMP</v>
          </cell>
          <cell r="D2038">
            <v>1.3919004184100407E-2</v>
          </cell>
          <cell r="E2038">
            <v>3.3266419999999974</v>
          </cell>
          <cell r="F2038">
            <v>1</v>
          </cell>
          <cell r="G2038">
            <v>42.438813691691223</v>
          </cell>
          <cell r="H2038">
            <v>42.438813691691223</v>
          </cell>
          <cell r="I2038">
            <v>27.466983301707785</v>
          </cell>
          <cell r="J2038">
            <v>-49.805919792195247</v>
          </cell>
          <cell r="K2038">
            <v>0</v>
          </cell>
          <cell r="L2038">
            <v>0</v>
          </cell>
          <cell r="M2038">
            <v>0</v>
          </cell>
          <cell r="N2038">
            <v>141.17874005695498</v>
          </cell>
          <cell r="O2038">
            <v>0</v>
          </cell>
          <cell r="P2038">
            <v>0</v>
          </cell>
        </row>
        <row r="2039">
          <cell r="A2039" t="str">
            <v>Varies</v>
          </cell>
          <cell r="B2039">
            <v>38473</v>
          </cell>
          <cell r="C2039" t="str">
            <v>CPS AGCOMP</v>
          </cell>
          <cell r="D2039">
            <v>1.3101314516129021E-2</v>
          </cell>
          <cell r="E2039">
            <v>3.2491259999999973</v>
          </cell>
          <cell r="F2039">
            <v>1</v>
          </cell>
          <cell r="G2039">
            <v>42.435747819854555</v>
          </cell>
          <cell r="H2039">
            <v>42.435747819854555</v>
          </cell>
          <cell r="I2039">
            <v>29.229192282347757</v>
          </cell>
          <cell r="J2039">
            <v>-42.909762967357274</v>
          </cell>
          <cell r="K2039">
            <v>0</v>
          </cell>
          <cell r="L2039">
            <v>0</v>
          </cell>
          <cell r="M2039">
            <v>0</v>
          </cell>
          <cell r="N2039">
            <v>137.87909157093264</v>
          </cell>
          <cell r="O2039">
            <v>0</v>
          </cell>
          <cell r="P2039">
            <v>0</v>
          </cell>
        </row>
        <row r="2040">
          <cell r="A2040" t="str">
            <v>Varies</v>
          </cell>
          <cell r="B2040">
            <v>38504</v>
          </cell>
          <cell r="C2040" t="str">
            <v>CPS AGCOMP</v>
          </cell>
          <cell r="D2040">
            <v>0</v>
          </cell>
          <cell r="E2040">
            <v>0</v>
          </cell>
          <cell r="F2040">
            <v>1</v>
          </cell>
          <cell r="G2040">
            <v>43.197612963312586</v>
          </cell>
          <cell r="H2040">
            <v>43.197612963312586</v>
          </cell>
          <cell r="I2040">
            <v>30.484504660272872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</row>
        <row r="2041">
          <cell r="A2041" t="str">
            <v>Varies</v>
          </cell>
          <cell r="B2041">
            <v>38534</v>
          </cell>
          <cell r="C2041" t="str">
            <v>CPS AGCOMP</v>
          </cell>
          <cell r="D2041">
            <v>0</v>
          </cell>
          <cell r="E2041">
            <v>0</v>
          </cell>
          <cell r="F2041">
            <v>1</v>
          </cell>
          <cell r="G2041">
            <v>43.192498383686235</v>
          </cell>
          <cell r="H2041">
            <v>43.192498383686235</v>
          </cell>
          <cell r="I2041">
            <v>31.305862304927047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</row>
        <row r="2042">
          <cell r="A2042" t="str">
            <v>Varies</v>
          </cell>
          <cell r="B2042">
            <v>38565</v>
          </cell>
          <cell r="C2042" t="str">
            <v>CPS AGCOMP</v>
          </cell>
          <cell r="D2042">
            <v>0</v>
          </cell>
          <cell r="E2042">
            <v>0</v>
          </cell>
          <cell r="F2042">
            <v>1</v>
          </cell>
          <cell r="G2042">
            <v>43.186863662605653</v>
          </cell>
          <cell r="H2042">
            <v>43.186863662605653</v>
          </cell>
          <cell r="I2042">
            <v>31.280070796460173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</row>
        <row r="2043">
          <cell r="A2043" t="str">
            <v>Varies</v>
          </cell>
          <cell r="B2043">
            <v>38596</v>
          </cell>
          <cell r="C2043" t="str">
            <v>CPS AGCOMP</v>
          </cell>
          <cell r="D2043">
            <v>0</v>
          </cell>
          <cell r="E2043">
            <v>0</v>
          </cell>
          <cell r="F2043">
            <v>1</v>
          </cell>
          <cell r="G2043">
            <v>43.183123255548416</v>
          </cell>
          <cell r="H2043">
            <v>43.183123255548416</v>
          </cell>
          <cell r="I2043">
            <v>27.62410123310811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Varies</v>
          </cell>
          <cell r="B2044">
            <v>38626</v>
          </cell>
          <cell r="C2044" t="str">
            <v>CPS AGCOMP</v>
          </cell>
          <cell r="D2044">
            <v>0</v>
          </cell>
          <cell r="E2044">
            <v>0</v>
          </cell>
          <cell r="F2044">
            <v>1</v>
          </cell>
          <cell r="G2044">
            <v>43.197763703748933</v>
          </cell>
          <cell r="H2044">
            <v>43.197763703748933</v>
          </cell>
          <cell r="I2044">
            <v>26.288984347826087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A2045" t="str">
            <v>Varies</v>
          </cell>
          <cell r="B2045">
            <v>38657</v>
          </cell>
          <cell r="C2045" t="str">
            <v>CPS AGCOMP</v>
          </cell>
          <cell r="D2045">
            <v>0</v>
          </cell>
          <cell r="E2045">
            <v>0</v>
          </cell>
          <cell r="F2045">
            <v>1</v>
          </cell>
          <cell r="G2045">
            <v>43.202174554445477</v>
          </cell>
          <cell r="H2045">
            <v>43.202174554445477</v>
          </cell>
          <cell r="I2045">
            <v>25.137745112474434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A2046" t="str">
            <v>Varies</v>
          </cell>
          <cell r="B2046">
            <v>38687</v>
          </cell>
          <cell r="C2046" t="str">
            <v>CPS AGCOMP</v>
          </cell>
          <cell r="D2046">
            <v>0</v>
          </cell>
          <cell r="E2046">
            <v>0</v>
          </cell>
          <cell r="F2046">
            <v>1</v>
          </cell>
          <cell r="G2046">
            <v>40.358866409989119</v>
          </cell>
          <cell r="H2046">
            <v>40.358866409989119</v>
          </cell>
          <cell r="I2046">
            <v>24.167646528189913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A2047" t="str">
            <v>Varies</v>
          </cell>
          <cell r="B2047">
            <v>38718</v>
          </cell>
          <cell r="C2047" t="str">
            <v>CPS AGCOMP</v>
          </cell>
          <cell r="D2047">
            <v>0</v>
          </cell>
          <cell r="E2047">
            <v>0</v>
          </cell>
          <cell r="F2047">
            <v>1</v>
          </cell>
          <cell r="G2047">
            <v>40.358866409989119</v>
          </cell>
          <cell r="H2047">
            <v>40.358866409989119</v>
          </cell>
          <cell r="I2047">
            <v>25.589873075435204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A2048" t="str">
            <v>Varies</v>
          </cell>
          <cell r="B2048">
            <v>38749</v>
          </cell>
          <cell r="C2048" t="str">
            <v>CPS AGCOMP</v>
          </cell>
          <cell r="D2048">
            <v>0</v>
          </cell>
          <cell r="E2048">
            <v>0</v>
          </cell>
          <cell r="F2048">
            <v>1</v>
          </cell>
          <cell r="G2048">
            <v>40.358866409989119</v>
          </cell>
          <cell r="H2048">
            <v>40.358866409989119</v>
          </cell>
          <cell r="I2048">
            <v>26.60337355681424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A2049" t="str">
            <v>Varies</v>
          </cell>
          <cell r="B2049">
            <v>38777</v>
          </cell>
          <cell r="C2049" t="str">
            <v>CPS AGCOMP</v>
          </cell>
          <cell r="D2049">
            <v>0</v>
          </cell>
          <cell r="E2049">
            <v>0</v>
          </cell>
          <cell r="F2049">
            <v>1</v>
          </cell>
          <cell r="G2049">
            <v>40.358866409989119</v>
          </cell>
          <cell r="H2049">
            <v>40.358866409989119</v>
          </cell>
          <cell r="I2049">
            <v>27.014279366787537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A2050" t="str">
            <v>Varies</v>
          </cell>
          <cell r="B2050">
            <v>38808</v>
          </cell>
          <cell r="C2050" t="str">
            <v>CPS AGCOMP</v>
          </cell>
          <cell r="D2050">
            <v>0</v>
          </cell>
          <cell r="E2050">
            <v>0</v>
          </cell>
          <cell r="F2050">
            <v>1</v>
          </cell>
          <cell r="G2050">
            <v>40.358866409989119</v>
          </cell>
          <cell r="H2050">
            <v>40.358866409989119</v>
          </cell>
          <cell r="I2050">
            <v>29.93036312876648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A2051" t="str">
            <v>Varies</v>
          </cell>
          <cell r="B2051">
            <v>38838</v>
          </cell>
          <cell r="C2051" t="str">
            <v>CPS AGCOMP</v>
          </cell>
          <cell r="D2051">
            <v>0</v>
          </cell>
          <cell r="E2051">
            <v>0</v>
          </cell>
          <cell r="F2051">
            <v>1</v>
          </cell>
          <cell r="G2051">
            <v>40.358866409989119</v>
          </cell>
          <cell r="H2051">
            <v>40.358866409989119</v>
          </cell>
          <cell r="I2051">
            <v>31.421542905775564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A2052" t="str">
            <v>Varies</v>
          </cell>
          <cell r="B2052">
            <v>38869</v>
          </cell>
          <cell r="C2052" t="str">
            <v>CPS AGCOMP</v>
          </cell>
          <cell r="D2052">
            <v>0</v>
          </cell>
          <cell r="E2052">
            <v>0</v>
          </cell>
          <cell r="F2052">
            <v>1</v>
          </cell>
          <cell r="G2052">
            <v>40.358866409989119</v>
          </cell>
          <cell r="H2052">
            <v>40.358866409989119</v>
          </cell>
          <cell r="I2052">
            <v>30.638602156357774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A2053" t="str">
            <v>Varies</v>
          </cell>
          <cell r="B2053">
            <v>38899</v>
          </cell>
          <cell r="C2053" t="str">
            <v>CPS AGCOMP</v>
          </cell>
          <cell r="D2053">
            <v>0</v>
          </cell>
          <cell r="E2053">
            <v>0</v>
          </cell>
          <cell r="F2053">
            <v>1</v>
          </cell>
          <cell r="G2053">
            <v>40.358866409989119</v>
          </cell>
          <cell r="H2053">
            <v>40.358866409989119</v>
          </cell>
          <cell r="I2053">
            <v>33.399706778861223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A2054" t="str">
            <v>Varies</v>
          </cell>
          <cell r="B2054">
            <v>38930</v>
          </cell>
          <cell r="C2054" t="str">
            <v>CPS AGCOMP</v>
          </cell>
          <cell r="D2054">
            <v>0</v>
          </cell>
          <cell r="E2054">
            <v>0</v>
          </cell>
          <cell r="F2054">
            <v>1</v>
          </cell>
          <cell r="G2054">
            <v>40.358866409989119</v>
          </cell>
          <cell r="H2054">
            <v>40.358866409989119</v>
          </cell>
          <cell r="I2054">
            <v>31.766425672681063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A2055" t="str">
            <v>Varies</v>
          </cell>
          <cell r="B2055">
            <v>38961</v>
          </cell>
          <cell r="C2055" t="str">
            <v>CPS AGCOMP</v>
          </cell>
          <cell r="D2055">
            <v>0</v>
          </cell>
          <cell r="E2055">
            <v>0</v>
          </cell>
          <cell r="F2055">
            <v>1</v>
          </cell>
          <cell r="G2055">
            <v>40.358866409989119</v>
          </cell>
          <cell r="H2055">
            <v>40.358866409989119</v>
          </cell>
          <cell r="I2055">
            <v>25.005572931924668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A2056" t="str">
            <v>Varies</v>
          </cell>
          <cell r="B2056">
            <v>38991</v>
          </cell>
          <cell r="C2056" t="str">
            <v>CPS AGCOMP</v>
          </cell>
          <cell r="D2056">
            <v>0</v>
          </cell>
          <cell r="E2056">
            <v>0</v>
          </cell>
          <cell r="F2056">
            <v>1</v>
          </cell>
          <cell r="G2056">
            <v>40.358866409989119</v>
          </cell>
          <cell r="H2056">
            <v>40.358866409989119</v>
          </cell>
          <cell r="I2056">
            <v>24.35249284389268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A2057" t="str">
            <v>Varies</v>
          </cell>
          <cell r="B2057">
            <v>39022</v>
          </cell>
          <cell r="C2057" t="str">
            <v>CPS AGCOMP</v>
          </cell>
          <cell r="D2057">
            <v>0</v>
          </cell>
          <cell r="E2057">
            <v>0</v>
          </cell>
          <cell r="F2057">
            <v>1</v>
          </cell>
          <cell r="G2057">
            <v>40.358866409989119</v>
          </cell>
          <cell r="H2057">
            <v>40.358866409989119</v>
          </cell>
          <cell r="I2057">
            <v>25.027581280023153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A2058" t="str">
            <v>Varies</v>
          </cell>
          <cell r="B2058">
            <v>39052</v>
          </cell>
          <cell r="C2058" t="str">
            <v>CPS AGCOMP</v>
          </cell>
          <cell r="D2058">
            <v>0</v>
          </cell>
          <cell r="E2058">
            <v>0</v>
          </cell>
          <cell r="F2058">
            <v>1</v>
          </cell>
          <cell r="G2058">
            <v>40.358866409989119</v>
          </cell>
          <cell r="H2058">
            <v>40.358866409989119</v>
          </cell>
          <cell r="I2058">
            <v>24.518131573409306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A2059">
            <v>36526</v>
          </cell>
          <cell r="B2059">
            <v>37895</v>
          </cell>
          <cell r="C2059" t="str">
            <v>CPS XV</v>
          </cell>
          <cell r="D2059">
            <v>0.15913816867469877</v>
          </cell>
          <cell r="E2059">
            <v>39.625403999999996</v>
          </cell>
          <cell r="F2059">
            <v>1</v>
          </cell>
          <cell r="G2059">
            <v>32.65</v>
          </cell>
          <cell r="H2059">
            <v>32.65</v>
          </cell>
          <cell r="I2059">
            <v>24.198852721451445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1293.7694405999998</v>
          </cell>
          <cell r="O2059">
            <v>0</v>
          </cell>
          <cell r="P2059">
            <v>0</v>
          </cell>
        </row>
        <row r="2060">
          <cell r="A2060">
            <v>36526</v>
          </cell>
          <cell r="B2060">
            <v>37926</v>
          </cell>
          <cell r="C2060" t="str">
            <v>CPS XV</v>
          </cell>
          <cell r="D2060">
            <v>0.17110320000000012</v>
          </cell>
          <cell r="E2060">
            <v>41.064768000000029</v>
          </cell>
          <cell r="F2060">
            <v>1</v>
          </cell>
          <cell r="G2060">
            <v>32.65</v>
          </cell>
          <cell r="H2060">
            <v>32.65</v>
          </cell>
          <cell r="I2060">
            <v>24.199000000000002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1340.764675200001</v>
          </cell>
          <cell r="O2060">
            <v>0</v>
          </cell>
          <cell r="P2060">
            <v>0</v>
          </cell>
        </row>
        <row r="2061">
          <cell r="A2061">
            <v>36526</v>
          </cell>
          <cell r="B2061">
            <v>37956</v>
          </cell>
          <cell r="C2061" t="str">
            <v>CPS XV</v>
          </cell>
          <cell r="D2061">
            <v>0.14611015322580653</v>
          </cell>
          <cell r="E2061">
            <v>36.235318000000021</v>
          </cell>
          <cell r="F2061">
            <v>1</v>
          </cell>
          <cell r="G2061">
            <v>32.65</v>
          </cell>
          <cell r="H2061">
            <v>32.65</v>
          </cell>
          <cell r="I2061">
            <v>24.4132</v>
          </cell>
          <cell r="J2061">
            <v>-298.46306730240013</v>
          </cell>
          <cell r="K2061">
            <v>0</v>
          </cell>
          <cell r="L2061">
            <v>0</v>
          </cell>
          <cell r="M2061">
            <v>0</v>
          </cell>
          <cell r="N2061">
            <v>1183.0831327000005</v>
          </cell>
          <cell r="O2061">
            <v>0</v>
          </cell>
          <cell r="P2061">
            <v>0</v>
          </cell>
        </row>
        <row r="2062">
          <cell r="A2062">
            <v>36526</v>
          </cell>
          <cell r="B2062">
            <v>37987</v>
          </cell>
          <cell r="C2062" t="str">
            <v>CPS XV</v>
          </cell>
          <cell r="D2062">
            <v>0.15609387096774191</v>
          </cell>
          <cell r="E2062">
            <v>38.711279999999995</v>
          </cell>
          <cell r="F2062">
            <v>1</v>
          </cell>
          <cell r="G2062">
            <v>32.65</v>
          </cell>
          <cell r="H2062">
            <v>32.65</v>
          </cell>
          <cell r="I2062">
            <v>27.6736</v>
          </cell>
          <cell r="J2062">
            <v>-192.64281379199991</v>
          </cell>
          <cell r="K2062">
            <v>0</v>
          </cell>
          <cell r="L2062">
            <v>0</v>
          </cell>
          <cell r="M2062">
            <v>0</v>
          </cell>
          <cell r="N2062">
            <v>1263.9232919999997</v>
          </cell>
          <cell r="O2062">
            <v>0</v>
          </cell>
          <cell r="P2062">
            <v>0</v>
          </cell>
        </row>
        <row r="2063">
          <cell r="A2063">
            <v>36526</v>
          </cell>
          <cell r="B2063">
            <v>38018</v>
          </cell>
          <cell r="C2063" t="str">
            <v>CPS XV</v>
          </cell>
          <cell r="D2063">
            <v>0.14522684482758624</v>
          </cell>
          <cell r="E2063">
            <v>33.692628000000006</v>
          </cell>
          <cell r="F2063">
            <v>1</v>
          </cell>
          <cell r="G2063">
            <v>32.65</v>
          </cell>
          <cell r="H2063">
            <v>32.65</v>
          </cell>
          <cell r="I2063">
            <v>27.683000000000007</v>
          </cell>
          <cell r="J2063">
            <v>-167.35128327599975</v>
          </cell>
          <cell r="K2063">
            <v>0</v>
          </cell>
          <cell r="L2063">
            <v>0</v>
          </cell>
          <cell r="M2063">
            <v>0</v>
          </cell>
          <cell r="N2063">
            <v>1100.0643042000002</v>
          </cell>
          <cell r="O2063">
            <v>0</v>
          </cell>
          <cell r="P2063">
            <v>0</v>
          </cell>
        </row>
        <row r="2064">
          <cell r="A2064">
            <v>36526</v>
          </cell>
          <cell r="B2064">
            <v>38047</v>
          </cell>
          <cell r="C2064" t="str">
            <v>CPS XV</v>
          </cell>
          <cell r="D2064">
            <v>0.12929308064516126</v>
          </cell>
          <cell r="E2064">
            <v>32.064683999999993</v>
          </cell>
          <cell r="F2064">
            <v>1</v>
          </cell>
          <cell r="G2064">
            <v>32.65</v>
          </cell>
          <cell r="H2064">
            <v>32.65</v>
          </cell>
          <cell r="I2064">
            <v>26.867999999999995</v>
          </cell>
          <cell r="J2064">
            <v>-185.39800288800006</v>
          </cell>
          <cell r="K2064">
            <v>0</v>
          </cell>
          <cell r="L2064">
            <v>0</v>
          </cell>
          <cell r="M2064">
            <v>0</v>
          </cell>
          <cell r="N2064">
            <v>1046.9119325999998</v>
          </cell>
          <cell r="O2064">
            <v>0</v>
          </cell>
          <cell r="P2064">
            <v>0</v>
          </cell>
        </row>
        <row r="2065">
          <cell r="A2065">
            <v>36526</v>
          </cell>
          <cell r="B2065">
            <v>38078</v>
          </cell>
          <cell r="C2065" t="str">
            <v>CPS XV</v>
          </cell>
          <cell r="D2065">
            <v>0.14595132635983274</v>
          </cell>
          <cell r="E2065">
            <v>34.882367000000023</v>
          </cell>
          <cell r="F2065">
            <v>1</v>
          </cell>
          <cell r="G2065">
            <v>32.65</v>
          </cell>
          <cell r="H2065">
            <v>32.65</v>
          </cell>
          <cell r="I2065">
            <v>27.63316</v>
          </cell>
          <cell r="J2065">
            <v>-174.99925406028007</v>
          </cell>
          <cell r="K2065">
            <v>0</v>
          </cell>
          <cell r="L2065">
            <v>0</v>
          </cell>
          <cell r="M2065">
            <v>0</v>
          </cell>
          <cell r="N2065">
            <v>1138.9092825500006</v>
          </cell>
          <cell r="O2065">
            <v>0</v>
          </cell>
          <cell r="P2065">
            <v>0</v>
          </cell>
        </row>
        <row r="2066">
          <cell r="A2066">
            <v>36526</v>
          </cell>
          <cell r="B2066">
            <v>38108</v>
          </cell>
          <cell r="C2066" t="str">
            <v>CPS XV</v>
          </cell>
          <cell r="D2066">
            <v>0.1615924032258064</v>
          </cell>
          <cell r="E2066">
            <v>40.074915999999988</v>
          </cell>
          <cell r="F2066">
            <v>1</v>
          </cell>
          <cell r="G2066">
            <v>32.65</v>
          </cell>
          <cell r="H2066">
            <v>32.65</v>
          </cell>
          <cell r="I2066">
            <v>30.102160000000008</v>
          </cell>
          <cell r="J2066">
            <v>-102.10447398143957</v>
          </cell>
          <cell r="K2066">
            <v>0</v>
          </cell>
          <cell r="L2066">
            <v>0</v>
          </cell>
          <cell r="M2066">
            <v>0</v>
          </cell>
          <cell r="N2066">
            <v>1308.4460073999996</v>
          </cell>
          <cell r="O2066">
            <v>0</v>
          </cell>
          <cell r="P2066">
            <v>0</v>
          </cell>
        </row>
        <row r="2067">
          <cell r="A2067">
            <v>36526</v>
          </cell>
          <cell r="B2067">
            <v>38139</v>
          </cell>
          <cell r="C2067" t="str">
            <v>CPS XV</v>
          </cell>
          <cell r="D2067">
            <v>0.17245293333333339</v>
          </cell>
          <cell r="E2067">
            <v>41.388704000000011</v>
          </cell>
          <cell r="F2067">
            <v>1</v>
          </cell>
          <cell r="G2067">
            <v>32.65</v>
          </cell>
          <cell r="H2067">
            <v>32.65</v>
          </cell>
          <cell r="I2067">
            <v>30.068320000000003</v>
          </cell>
          <cell r="J2067">
            <v>-106.85238934271983</v>
          </cell>
          <cell r="K2067">
            <v>0</v>
          </cell>
          <cell r="L2067">
            <v>0</v>
          </cell>
          <cell r="M2067">
            <v>0</v>
          </cell>
          <cell r="N2067">
            <v>1351.3411856000002</v>
          </cell>
          <cell r="O2067">
            <v>0</v>
          </cell>
          <cell r="P2067">
            <v>0</v>
          </cell>
        </row>
        <row r="2068">
          <cell r="A2068">
            <v>36526</v>
          </cell>
          <cell r="B2068">
            <v>38169</v>
          </cell>
          <cell r="C2068" t="str">
            <v>CPS XV</v>
          </cell>
          <cell r="D2068">
            <v>0.17548170967741938</v>
          </cell>
          <cell r="E2068">
            <v>43.519464000000006</v>
          </cell>
          <cell r="F2068">
            <v>1</v>
          </cell>
          <cell r="G2068">
            <v>32.65</v>
          </cell>
          <cell r="H2068">
            <v>32.65</v>
          </cell>
          <cell r="I2068">
            <v>32.659479999999995</v>
          </cell>
          <cell r="J2068">
            <v>0.41256451871984251</v>
          </cell>
          <cell r="K2068">
            <v>0</v>
          </cell>
          <cell r="L2068">
            <v>0</v>
          </cell>
          <cell r="M2068">
            <v>0</v>
          </cell>
          <cell r="N2068">
            <v>1420.9104996000001</v>
          </cell>
          <cell r="O2068">
            <v>0</v>
          </cell>
          <cell r="P2068">
            <v>0</v>
          </cell>
        </row>
        <row r="2069">
          <cell r="A2069">
            <v>36526</v>
          </cell>
          <cell r="B2069">
            <v>38200</v>
          </cell>
          <cell r="C2069" t="str">
            <v>CPS XV</v>
          </cell>
          <cell r="D2069">
            <v>0.1862429637096773</v>
          </cell>
          <cell r="E2069">
            <v>46.18825499999997</v>
          </cell>
          <cell r="F2069">
            <v>1</v>
          </cell>
          <cell r="G2069">
            <v>32.65</v>
          </cell>
          <cell r="H2069">
            <v>32.65</v>
          </cell>
          <cell r="I2069">
            <v>32.627519999999997</v>
          </cell>
          <cell r="J2069">
            <v>-1.0383119724000738</v>
          </cell>
          <cell r="K2069">
            <v>0</v>
          </cell>
          <cell r="L2069">
            <v>0</v>
          </cell>
          <cell r="M2069">
            <v>0</v>
          </cell>
          <cell r="N2069">
            <v>1508.0465257499989</v>
          </cell>
          <cell r="O2069">
            <v>0</v>
          </cell>
          <cell r="P2069">
            <v>0</v>
          </cell>
        </row>
        <row r="2070">
          <cell r="A2070">
            <v>36526</v>
          </cell>
          <cell r="B2070">
            <v>38231</v>
          </cell>
          <cell r="C2070" t="str">
            <v>CPS XV</v>
          </cell>
          <cell r="D2070">
            <v>0.18995913333333325</v>
          </cell>
          <cell r="E2070">
            <v>45.590191999999981</v>
          </cell>
          <cell r="F2070">
            <v>1</v>
          </cell>
          <cell r="G2070">
            <v>32.65</v>
          </cell>
          <cell r="H2070">
            <v>32.65</v>
          </cell>
          <cell r="I2070">
            <v>28.646319999999999</v>
          </cell>
          <cell r="J2070">
            <v>-182.5285399065599</v>
          </cell>
          <cell r="K2070">
            <v>0</v>
          </cell>
          <cell r="L2070">
            <v>0</v>
          </cell>
          <cell r="M2070">
            <v>0</v>
          </cell>
          <cell r="N2070">
            <v>1488.5197687999994</v>
          </cell>
          <cell r="O2070">
            <v>0</v>
          </cell>
          <cell r="P2070">
            <v>0</v>
          </cell>
        </row>
        <row r="2071">
          <cell r="A2071">
            <v>36526</v>
          </cell>
          <cell r="B2071">
            <v>38261</v>
          </cell>
          <cell r="C2071" t="str">
            <v>CPS XV</v>
          </cell>
          <cell r="D2071">
            <v>0.15983167871485943</v>
          </cell>
          <cell r="E2071">
            <v>39.798088</v>
          </cell>
          <cell r="F2071">
            <v>1</v>
          </cell>
          <cell r="G2071">
            <v>32.65</v>
          </cell>
          <cell r="H2071">
            <v>32.65</v>
          </cell>
          <cell r="I2071">
            <v>27.14256</v>
          </cell>
          <cell r="J2071">
            <v>-219.18558177471996</v>
          </cell>
          <cell r="K2071">
            <v>0</v>
          </cell>
          <cell r="L2071">
            <v>0</v>
          </cell>
          <cell r="M2071">
            <v>0</v>
          </cell>
          <cell r="N2071">
            <v>1299.4075731999999</v>
          </cell>
          <cell r="O2071">
            <v>0</v>
          </cell>
          <cell r="P2071">
            <v>0</v>
          </cell>
        </row>
        <row r="2072">
          <cell r="A2072">
            <v>36526</v>
          </cell>
          <cell r="B2072">
            <v>38292</v>
          </cell>
          <cell r="C2072" t="str">
            <v>CPS XV</v>
          </cell>
          <cell r="D2072">
            <v>0.17087800000000003</v>
          </cell>
          <cell r="E2072">
            <v>41.010720000000006</v>
          </cell>
          <cell r="F2072">
            <v>1</v>
          </cell>
          <cell r="G2072">
            <v>32.65</v>
          </cell>
          <cell r="H2072">
            <v>32.65</v>
          </cell>
          <cell r="I2072">
            <v>26.8568</v>
          </cell>
          <cell r="J2072">
            <v>-237.58330310399998</v>
          </cell>
          <cell r="K2072">
            <v>0</v>
          </cell>
          <cell r="L2072">
            <v>0</v>
          </cell>
          <cell r="M2072">
            <v>0</v>
          </cell>
          <cell r="N2072">
            <v>1339.0000080000002</v>
          </cell>
          <cell r="O2072">
            <v>0</v>
          </cell>
          <cell r="P2072">
            <v>0</v>
          </cell>
        </row>
        <row r="2073">
          <cell r="A2073">
            <v>36526</v>
          </cell>
          <cell r="B2073">
            <v>38322</v>
          </cell>
          <cell r="C2073" t="str">
            <v>CPS XV</v>
          </cell>
          <cell r="D2073">
            <v>0.145902370967742</v>
          </cell>
          <cell r="E2073">
            <v>36.183788000000014</v>
          </cell>
          <cell r="F2073">
            <v>1</v>
          </cell>
          <cell r="G2073">
            <v>32.65</v>
          </cell>
          <cell r="H2073">
            <v>32.65</v>
          </cell>
          <cell r="I2073">
            <v>26.546600000000002</v>
          </cell>
          <cell r="J2073">
            <v>-220.84413167919999</v>
          </cell>
          <cell r="K2073">
            <v>0</v>
          </cell>
          <cell r="L2073">
            <v>0</v>
          </cell>
          <cell r="M2073">
            <v>0</v>
          </cell>
          <cell r="N2073">
            <v>1181.4006782000004</v>
          </cell>
          <cell r="O2073">
            <v>0</v>
          </cell>
          <cell r="P2073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el Factor Rates"/>
      <sheetName val="Weather Adjustments"/>
      <sheetName val="TOC"/>
      <sheetName val="Change-Dev Log"/>
      <sheetName val="COMPARISON"/>
      <sheetName val="BY Summary"/>
      <sheetName val="BYW Summary"/>
      <sheetName val="BYA Summary"/>
      <sheetName val="BYAW Summary"/>
      <sheetName val="FTY Summary"/>
      <sheetName val="N01A"/>
      <sheetName val="S01A"/>
      <sheetName val="N02A"/>
      <sheetName val="N01B"/>
      <sheetName val="S02A"/>
      <sheetName val="N02B"/>
      <sheetName val="S02B"/>
      <sheetName val="N03B-C"/>
      <sheetName val="S03B-C"/>
      <sheetName val="N04B"/>
      <sheetName val="S04B"/>
      <sheetName val="N05B"/>
      <sheetName val="N10A"/>
      <sheetName val="S10A"/>
      <sheetName val="N10B"/>
      <sheetName val="S10B"/>
      <sheetName val="N11B"/>
      <sheetName val="N15B"/>
      <sheetName val="N30B"/>
      <sheetName val="N33B"/>
      <sheetName val="N34B"/>
      <sheetName val="NL06"/>
      <sheetName val="SL06"/>
      <sheetName val="NL20"/>
      <sheetName val="SL20"/>
      <sheetName val="NL20-SL20 Cust"/>
      <sheetName val="CAR (All Classes)"/>
      <sheetName val="CAR kWh (All Classes)"/>
      <sheetName val="TNMP 9 &amp; 11"/>
      <sheetName val="LR Data"/>
      <sheetName val="Cycle Wtd DOS"/>
      <sheetName val="Res Block Equations"/>
      <sheetName val="TNMP 9 &amp; 11 Raw Data (All)"/>
      <sheetName val="E Losses"/>
      <sheetName val="Energy &amp; Demand Losses"/>
      <sheetName val="Compliance-3 (Rates)"/>
      <sheetName val="L06 Rates"/>
      <sheetName val="L20 Rates"/>
      <sheetName val="PNM N LT Desc Tables"/>
      <sheetName val="PNM-N Base Year Input"/>
      <sheetName val="PNM-S Base Year Input"/>
      <sheetName val="33B BY &amp; FTY Det"/>
      <sheetName val="34B BY &amp; FTY Det"/>
      <sheetName val="BASE Year Lighting"/>
      <sheetName val="FTY-North Customers"/>
      <sheetName val="FTY-North Energy"/>
      <sheetName val="FTY-North Demand"/>
      <sheetName val="FTY - Lighting Detail North"/>
      <sheetName val="FTY-South Customers"/>
      <sheetName val="FTY-South Energy"/>
      <sheetName val="FTY-South Demand"/>
      <sheetName val="FTY - Lighting Detail South"/>
      <sheetName val="TEST YEAR Lighting"/>
      <sheetName val="N (FTY) DET"/>
      <sheetName val="S (FTY) DET"/>
      <sheetName val="Total (FTY) DET"/>
      <sheetName val="Sch. M-3"/>
      <sheetName val="Sch. P1 (BY) "/>
      <sheetName val="Sch. P1-N Juris"/>
      <sheetName val="Lt Rate Tables"/>
      <sheetName val="Sch. P5"/>
      <sheetName val="Sch. P1 (FTY)"/>
      <sheetName val="REVANN MODEL for NMPRC Case No "/>
      <sheetName val="Total (FTY) TOU kWh DET"/>
    </sheetNames>
    <sheetDataSet>
      <sheetData sheetId="0">
        <row r="30">
          <cell r="H30">
            <v>5.8459999999999996E-3</v>
          </cell>
        </row>
      </sheetData>
      <sheetData sheetId="1"/>
      <sheetData sheetId="2"/>
      <sheetData sheetId="3"/>
      <sheetData sheetId="4"/>
      <sheetData sheetId="5">
        <row r="56">
          <cell r="P56">
            <v>13541894.160316158</v>
          </cell>
        </row>
      </sheetData>
      <sheetData sheetId="6"/>
      <sheetData sheetId="7"/>
      <sheetData sheetId="8"/>
      <sheetData sheetId="9">
        <row r="5">
          <cell r="C5" t="str">
            <v>1 - Residential</v>
          </cell>
        </row>
      </sheetData>
      <sheetData sheetId="10">
        <row r="338">
          <cell r="P338">
            <v>352030200.25993323</v>
          </cell>
        </row>
      </sheetData>
      <sheetData sheetId="11">
        <row r="286">
          <cell r="P286">
            <v>34219967.237265281</v>
          </cell>
        </row>
      </sheetData>
      <sheetData sheetId="12">
        <row r="235">
          <cell r="P235">
            <v>97311067.387980536</v>
          </cell>
        </row>
      </sheetData>
      <sheetData sheetId="13">
        <row r="268">
          <cell r="P268">
            <v>489608.43151099444</v>
          </cell>
        </row>
      </sheetData>
      <sheetData sheetId="14">
        <row r="199">
          <cell r="P199">
            <v>13260604.674878545</v>
          </cell>
        </row>
      </sheetData>
      <sheetData sheetId="15">
        <row r="268">
          <cell r="P268">
            <v>3211789.0274063344</v>
          </cell>
        </row>
      </sheetData>
      <sheetData sheetId="16">
        <row r="268">
          <cell r="P268">
            <v>47988.748342350453</v>
          </cell>
        </row>
      </sheetData>
      <sheetData sheetId="17">
        <row r="1103">
          <cell r="P1103">
            <v>9170.3231999999989</v>
          </cell>
        </row>
      </sheetData>
      <sheetData sheetId="18">
        <row r="863">
          <cell r="P863">
            <v>0</v>
          </cell>
        </row>
      </sheetData>
      <sheetData sheetId="19"/>
      <sheetData sheetId="20"/>
      <sheetData sheetId="21"/>
      <sheetData sheetId="22">
        <row r="199">
          <cell r="P199">
            <v>337661.59779542522</v>
          </cell>
        </row>
      </sheetData>
      <sheetData sheetId="23">
        <row r="199">
          <cell r="P199">
            <v>68941.097174460607</v>
          </cell>
        </row>
      </sheetData>
      <sheetData sheetId="24">
        <row r="268">
          <cell r="P268">
            <v>2040723.1216493999</v>
          </cell>
        </row>
      </sheetData>
      <sheetData sheetId="25">
        <row r="268">
          <cell r="P268">
            <v>6710.5378788051921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3565">
          <cell r="B3565" t="str">
            <v>Total</v>
          </cell>
        </row>
      </sheetData>
      <sheetData sheetId="34">
        <row r="3565">
          <cell r="O3565">
            <v>62914.536874400001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8">
          <cell r="E8">
            <v>5</v>
          </cell>
        </row>
        <row r="304">
          <cell r="E304">
            <v>11.54</v>
          </cell>
          <cell r="I304">
            <v>73</v>
          </cell>
        </row>
        <row r="305">
          <cell r="E305">
            <v>9.9</v>
          </cell>
          <cell r="I305">
            <v>45</v>
          </cell>
        </row>
        <row r="306">
          <cell r="E306">
            <v>26.38</v>
          </cell>
          <cell r="I306">
            <v>165</v>
          </cell>
        </row>
        <row r="307">
          <cell r="E307">
            <v>3.58</v>
          </cell>
        </row>
        <row r="308">
          <cell r="E308">
            <v>3.94</v>
          </cell>
        </row>
        <row r="309">
          <cell r="E309">
            <v>4.5999999999999996</v>
          </cell>
        </row>
        <row r="311">
          <cell r="E311">
            <v>11.14</v>
          </cell>
          <cell r="I311">
            <v>73</v>
          </cell>
        </row>
        <row r="312">
          <cell r="E312">
            <v>21.45</v>
          </cell>
          <cell r="I312">
            <v>162</v>
          </cell>
        </row>
        <row r="313">
          <cell r="E313">
            <v>10.56</v>
          </cell>
          <cell r="I313">
            <v>45</v>
          </cell>
        </row>
        <row r="314">
          <cell r="E314">
            <v>19.18</v>
          </cell>
          <cell r="I314">
            <v>89</v>
          </cell>
        </row>
        <row r="315">
          <cell r="E315">
            <v>25.31</v>
          </cell>
          <cell r="I315">
            <v>162</v>
          </cell>
        </row>
        <row r="316">
          <cell r="E316">
            <v>54.1</v>
          </cell>
          <cell r="I316">
            <v>380</v>
          </cell>
        </row>
        <row r="317">
          <cell r="E317">
            <v>21.71</v>
          </cell>
          <cell r="I317">
            <v>89</v>
          </cell>
        </row>
        <row r="318">
          <cell r="E318">
            <v>29.1</v>
          </cell>
          <cell r="I318">
            <v>165</v>
          </cell>
        </row>
        <row r="319">
          <cell r="E319">
            <v>1.97</v>
          </cell>
        </row>
        <row r="537">
          <cell r="E537">
            <v>345600</v>
          </cell>
        </row>
        <row r="538">
          <cell r="E538">
            <v>7.2734300000000002E-2</v>
          </cell>
        </row>
        <row r="539">
          <cell r="E539">
            <v>3.5487100000000001E-2</v>
          </cell>
        </row>
        <row r="540">
          <cell r="E540">
            <v>11.52</v>
          </cell>
        </row>
        <row r="541">
          <cell r="E541">
            <v>0.27</v>
          </cell>
        </row>
        <row r="543">
          <cell r="E543">
            <v>280200</v>
          </cell>
        </row>
        <row r="544">
          <cell r="E544">
            <v>5.6400400000000003E-2</v>
          </cell>
        </row>
        <row r="545">
          <cell r="E545">
            <v>3.5487100000000001E-2</v>
          </cell>
        </row>
        <row r="546">
          <cell r="E546">
            <v>9.34</v>
          </cell>
        </row>
        <row r="547">
          <cell r="E547">
            <v>0.27</v>
          </cell>
        </row>
        <row r="649">
          <cell r="E649">
            <v>2695</v>
          </cell>
        </row>
        <row r="650">
          <cell r="E650">
            <v>4.6484499999999998E-2</v>
          </cell>
        </row>
        <row r="651">
          <cell r="E651">
            <v>2.30339E-2</v>
          </cell>
        </row>
        <row r="652">
          <cell r="E652">
            <v>5.39</v>
          </cell>
        </row>
        <row r="653">
          <cell r="E653">
            <v>0.27</v>
          </cell>
        </row>
        <row r="655">
          <cell r="E655">
            <v>2305</v>
          </cell>
        </row>
        <row r="656">
          <cell r="E656">
            <v>3.7958800000000001E-2</v>
          </cell>
        </row>
        <row r="657">
          <cell r="E657">
            <v>2.30339E-2</v>
          </cell>
        </row>
        <row r="658">
          <cell r="E658">
            <v>4.6100000000000003</v>
          </cell>
        </row>
        <row r="659">
          <cell r="E659">
            <v>0.27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P4">
            <v>41972789.724730477</v>
          </cell>
        </row>
      </sheetData>
      <sheetData sheetId="65">
        <row r="3">
          <cell r="P3">
            <v>1364131.6373965272</v>
          </cell>
        </row>
      </sheetData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 Listing &amp; Prices"/>
      <sheetName val="Sample Project Analysis"/>
      <sheetName val="2004 Analysis-All Act. Codes "/>
      <sheetName val="Pivot Table for 46 Pjt"/>
      <sheetName val="Total Unit Usage for 46 Pjts"/>
      <sheetName val="Original TXU price"/>
      <sheetName val="Latest TXU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Unit #</v>
          </cell>
          <cell r="B1" t="str">
            <v>Description</v>
          </cell>
          <cell r="C1" t="str">
            <v>Install</v>
          </cell>
          <cell r="D1" t="str">
            <v>Remove</v>
          </cell>
          <cell r="E1" t="str">
            <v>Transfer</v>
          </cell>
        </row>
        <row r="2">
          <cell r="A2" t="str">
            <v>CB2000</v>
          </cell>
          <cell r="B2" t="str">
            <v>PRIMARY CABLE, SINGLE PHASE.  INCLUDES: SET UP/BREAKDOWN, PULL ROPE, PULL CABLE IN CONDUIT, MAINTAIN MOISTURE SEAL AT CABLE ENDS AND CLEANUP. UNIT OF MEASURE = PER PULL.</v>
          </cell>
          <cell r="C2">
            <v>174.15000283500001</v>
          </cell>
          <cell r="D2">
            <v>148.37570996541851</v>
          </cell>
          <cell r="E2">
            <v>0</v>
          </cell>
        </row>
        <row r="3">
          <cell r="A3" t="str">
            <v>CB2003</v>
          </cell>
          <cell r="B3" t="str">
            <v>PRIMARY CABLE FOR POLE RISER, SINGLE PHASE.  INCLUDES: SET UP/BREAKDOWN, PULL ROPE, PULL CABLE IN CONDUIT, MAINTAIN MOISTURE SEAL AT CABLE ENDS AND CLEANUP. UNIT OF MEASURE = PER PULL.</v>
          </cell>
          <cell r="C3">
            <v>251.3303593303244</v>
          </cell>
          <cell r="D3">
            <v>246.57915149602917</v>
          </cell>
          <cell r="E3">
            <v>0</v>
          </cell>
        </row>
        <row r="4">
          <cell r="A4" t="str">
            <v>CB2010</v>
          </cell>
          <cell r="B4" t="str">
            <v>PRIMARY CABLE,  THREE PHASE THROUGH 4/0. INCLUDES: SET UP/BREAKDOWN, PULL ROPE, MARK PHASES, PULL CABLE IN CONDUIT, MAINTAIN MOISTURE SEAL AT CABLE ENDS AND CLEANUP. UNIT OF MEASURE = PER PULL.</v>
          </cell>
          <cell r="C4">
            <v>277.35000451500002</v>
          </cell>
          <cell r="D4">
            <v>229.62200943648264</v>
          </cell>
          <cell r="E4">
            <v>0</v>
          </cell>
        </row>
        <row r="5">
          <cell r="A5" t="str">
            <v>CB2013</v>
          </cell>
          <cell r="B5" t="str">
            <v>PRIMARY CABLE FOR POLE RISER, THREE PHASE THROUGH 4/0. INCLUDES: SET UP/BREAKDOWN, PULL ROPE, MARK PHASES, PULL CABLE IN CONDUIT, MAINTAIN MOISTURE SEAL AT CABLE ENDS AND CLEANUP. UNIT OF MEASURE = PER PULL.</v>
          </cell>
          <cell r="C5">
            <v>393.52519020342407</v>
          </cell>
          <cell r="D5">
            <v>355.60087856800152</v>
          </cell>
          <cell r="E5">
            <v>0</v>
          </cell>
        </row>
        <row r="6">
          <cell r="A6" t="str">
            <v>CB2020</v>
          </cell>
          <cell r="B6" t="str">
            <v>PRIMARY CABLE, THREE PHASE, LARGER THAN 4/0. INCLUDES: SET UP/BREAKDOWN, PULL ROPE, MARK PHASES, PULL CABLE IN CONDUIT, MAINTAIN MOISTURE SEAL AT CABLE ENDS AND CLEANUP. UNIT OF MEASURE = PER PULL.</v>
          </cell>
          <cell r="C6">
            <v>496.65000808500002</v>
          </cell>
          <cell r="D6">
            <v>445.91904861759764</v>
          </cell>
          <cell r="E6">
            <v>0</v>
          </cell>
        </row>
        <row r="7">
          <cell r="A7" t="str">
            <v>CB2023</v>
          </cell>
          <cell r="B7" t="str">
            <v>PRIMARY CABLE FOR POLE RISER, THREE PHASE, LARGER THAN 4/0. INCLUDES: SET UP/BREAKDOWN, PULL ROPE, MARK PHASES, PULL CABLE IN CONDUIT, MAINTAIN MOISTURE SEAL AT CABLE ENDS AND CLEANUP. UNIT OF MEASURE = PER PULL.</v>
          </cell>
          <cell r="C7">
            <v>696.60001134000004</v>
          </cell>
          <cell r="D7">
            <v>624.43236901287787</v>
          </cell>
          <cell r="E7">
            <v>0</v>
          </cell>
        </row>
        <row r="8">
          <cell r="A8" t="str">
            <v>CB2030</v>
          </cell>
          <cell r="B8" t="str">
            <v>SECONDARY, SERVICE, OR STREETLIGHT CABLE, THROUGH 4/0, THROUGH  4 CONDUCTORS, IN CONDUIT. INCLUDES: SET UP/BREAKDOWN, PULL ROPE, PULL CABLE, MAINTAIN MOISTURE SEAL AT CABLE ENDS AND CLEANUP. UNIT OF MEASURE = PER PULL.</v>
          </cell>
          <cell r="C8">
            <v>98.94540201693907</v>
          </cell>
          <cell r="D8">
            <v>95.405581507764069</v>
          </cell>
          <cell r="E8">
            <v>0</v>
          </cell>
        </row>
        <row r="9">
          <cell r="A9" t="str">
            <v>CB2033</v>
          </cell>
          <cell r="B9" t="str">
            <v>SECONDARY, SERVICE, OR STREETLIGHT CABLE, THROUGH 4/0, THROUGH 4 CONDUCTORS, IN CONDUIT/POLE RISER. INCLUDES: SET UP/BREAKDOWN, PULL ROPE, PULL CABLE, MAINTAIN MOISTURE SEAL AT CABLE ENDS AND CLEANUP. UNIT OF MEASURE = PER PULL.</v>
          </cell>
          <cell r="C9">
            <v>180.20449354746151</v>
          </cell>
          <cell r="D9">
            <v>175.45328571316625</v>
          </cell>
          <cell r="E9">
            <v>0</v>
          </cell>
        </row>
        <row r="10">
          <cell r="A10" t="str">
            <v>CB2040</v>
          </cell>
          <cell r="B10" t="str">
            <v>SECONDARY, SERVICE, 350MCM THROUGH 500MCM, UP TO 4 CONDUCTORS, IN CONDUIT. INCLUDES: SET UP/BREAKDOWN, PULL ROPE, PULL CABLE, MAINTAIN MOISTURE SEAL AT CABLE ENDS AND CLEANUP. UNIT OF MEASURE = PER PULL.</v>
          </cell>
          <cell r="C10">
            <v>148.39690649541356</v>
          </cell>
          <cell r="D10">
            <v>144.85708598623856</v>
          </cell>
          <cell r="E10">
            <v>0</v>
          </cell>
        </row>
        <row r="11">
          <cell r="A11" t="str">
            <v>CB2043</v>
          </cell>
          <cell r="B11" t="str">
            <v>SECONDARY, SERVICE, FOR POLE RISER, 350MCM THROUGH 500MCM, UP TO 4 CONDUCTORS, IN CONDUIT. INCLUDES: SET UP/BREAKDOWN, PULL ROPE, PULL CABLE, MAINTAIN MOISTURE SEAL AT CABLE ENDS AND CLEANUP. UNIT OF MEASURE = PER PULL.</v>
          </cell>
          <cell r="C11">
            <v>246.60760184234235</v>
          </cell>
          <cell r="D11">
            <v>241.85639400804706</v>
          </cell>
          <cell r="E11">
            <v>0</v>
          </cell>
        </row>
        <row r="12">
          <cell r="A12" t="str">
            <v>CB2050</v>
          </cell>
          <cell r="B12" t="str">
            <v>PULL MANDREL. INCLUDES: SETUP/BREAKDOWN, DUCT ROD OR PULL STRING AND MANDREL TEST. UNIT OF MEASURE = PER PULL.</v>
          </cell>
          <cell r="C12">
            <v>77.40000126000001</v>
          </cell>
          <cell r="D12">
            <v>0</v>
          </cell>
          <cell r="E12">
            <v>0</v>
          </cell>
        </row>
        <row r="13">
          <cell r="A13" t="str">
            <v>CB2060</v>
          </cell>
          <cell r="B13" t="str">
            <v>MANHOLE/VAULT SETUP. INCLUDES: SETUP/BREAKDOWN, BARRICADE, MANHOLE RESCUE EQUIPMENT,  ATMOSPHERIC TEST, VENTILATOR, GENERATOR AND LIGHTING. UNIT OF MEASURE = PER SETUP.</v>
          </cell>
          <cell r="C13">
            <v>87.772816178859756</v>
          </cell>
          <cell r="D13">
            <v>0</v>
          </cell>
          <cell r="E13">
            <v>0</v>
          </cell>
        </row>
        <row r="14">
          <cell r="A14" t="str">
            <v>CB2070</v>
          </cell>
          <cell r="B14" t="str">
            <v>PUMPING MANHOLE/VAULT. INCLUDES: PUMP EQUIPMENT AND PROPER DISPOSITION OF SPOIL. UNIT OF MEASURE = PER HOUR.</v>
          </cell>
          <cell r="C14">
            <v>137.69982674162506</v>
          </cell>
          <cell r="D14">
            <v>0</v>
          </cell>
          <cell r="E14">
            <v>0</v>
          </cell>
        </row>
        <row r="15">
          <cell r="A15" t="str">
            <v>CB2100</v>
          </cell>
          <cell r="B15" t="str">
            <v>ASSIST WITH SWITCHING, UNDERGROUND. INCLUDES: ASSIST IN SWITCHING AS NEEDED. UNIT OF MEASURE = PER HOUR.</v>
          </cell>
          <cell r="C15">
            <v>133.69158167637454</v>
          </cell>
          <cell r="D15">
            <v>0</v>
          </cell>
          <cell r="E15">
            <v>0</v>
          </cell>
        </row>
        <row r="16">
          <cell r="A16" t="str">
            <v>CB2110</v>
          </cell>
          <cell r="B16" t="str">
            <v>EXTENSION, PRIMARY OR SECONDARY. UP TO 10'. INCLUDES: PREP CABLE, CABLE, SPLICE(S) AND TERMINATE. UNIT OF MEASURE = EACH.</v>
          </cell>
          <cell r="C16">
            <v>40.856147360300056</v>
          </cell>
          <cell r="D16">
            <v>0</v>
          </cell>
          <cell r="E16">
            <v>0</v>
          </cell>
        </row>
        <row r="17">
          <cell r="A17" t="str">
            <v>PS1000</v>
          </cell>
          <cell r="B17" t="str">
            <v>POLE, WOOD, THROUGH 45', MACHINE DIG WITH AUGER.  INCLUDES: HAUL POLE, SETUP/TEARDOWN, DIG HOLE, GROUNDING/GUARD AS REQUIRED, SET POLE, BACKFILL &amp; TAMP OR FOAM AS REQUIRED, POLE PLATE - FLN, DRIVEN GROUND (Removal Only) AND CLEANUP. UNIT OF MEASURE = EACH</v>
          </cell>
          <cell r="C17">
            <v>196.85930596468626</v>
          </cell>
          <cell r="D17">
            <v>174.59450244223601</v>
          </cell>
          <cell r="E17">
            <v>0</v>
          </cell>
        </row>
        <row r="18">
          <cell r="A18" t="str">
            <v>PS1010</v>
          </cell>
          <cell r="B18" t="str">
            <v xml:space="preserve">POLE, WOOD, 50' THROUGH 60', MACHINE DIG WITH AUGER.  INCLUDES: HAUL POLE, SETUP/TEARDOWN, DIG HOLE, GROUNDING/GUARD AS REQUIRED, SET POLE, BACKFILL &amp; TAMP OR FOAM AS REQUIRED, POLE PLATE - FLN, DRIVEN GROUND (Removal Only) AND CLEANUP. UNIT OF MEASURE = </v>
          </cell>
          <cell r="C18">
            <v>280.29225225789702</v>
          </cell>
          <cell r="D18">
            <v>0</v>
          </cell>
          <cell r="E18">
            <v>0</v>
          </cell>
        </row>
        <row r="19">
          <cell r="A19" t="str">
            <v>PS1020</v>
          </cell>
          <cell r="B19" t="str">
            <v>POLE, WOOD, THROUGH 45', MACHINE DIG WITH ROCK AUGER.  INCLUDES: HAUL POLE SETUP/TEARDOWN, DIG HOLE, GROUNDING/GUARD AS REQUIRED, SET POLE, BACKFILL &amp; TAMP OR FOAM AS REQUIRED, POLE PLATE - FLN, CLEANUP AND BRING IN BACKFILL MATERIAL. UNIT OF MEASURE = EA</v>
          </cell>
          <cell r="C19">
            <v>413.76093956064301</v>
          </cell>
          <cell r="D19">
            <v>0</v>
          </cell>
          <cell r="E19">
            <v>0</v>
          </cell>
        </row>
        <row r="20">
          <cell r="A20" t="str">
            <v>PS1030</v>
          </cell>
          <cell r="B20" t="str">
            <v xml:space="preserve">POLE, WOOD, 50' THROUGH 60', MACHINE DIG W/ROCK AUGER.  INCLUDES: HAUL POLE, SETUP/TEARDOWN, DIG HOLE, GROUNDING/GUARD AS REQUIRED, SET POLE, BACKFILL &amp; TAMP OR FOAM AS REQUIRED, POLE PLATE - FLN, CLEANUP AND BRING IN BACKFILL MATERIAL. UNIT OF MEASURE = </v>
          </cell>
          <cell r="C20">
            <v>537.23849650574277</v>
          </cell>
          <cell r="D20">
            <v>0</v>
          </cell>
          <cell r="E20">
            <v>0</v>
          </cell>
        </row>
        <row r="21">
          <cell r="A21" t="str">
            <v>PS1040</v>
          </cell>
          <cell r="B21" t="str">
            <v xml:space="preserve">HAND DIG HOLE FOR POLE THROUGH 60'. INCLUDES: SETUP/BREAKDOWN, DIG HOLE AND SECURING SITE FOR PUBLIC SAFETY. EXCLUDES ROCK DIGGING. UNIT OF MEASURE = EACH. </v>
          </cell>
          <cell r="C21">
            <v>90.130103307234208</v>
          </cell>
          <cell r="D21">
            <v>0</v>
          </cell>
          <cell r="E21">
            <v>0</v>
          </cell>
        </row>
        <row r="22">
          <cell r="A22" t="str">
            <v>PS1050</v>
          </cell>
          <cell r="B22" t="str">
            <v>VAC HOLE FOR POLE THROUGH 60'. INCLUDES: REPLENISH WATER SUPPLY/DISCHARGE SPOIL, SETUP/BREAKDOWN, EXCAVATING HOLE AND SECURING SITE FOR PUBLIC SAFETY. EXCLUDES ROCK EXCAVATION. UNIT OF MEASURE = EACH.</v>
          </cell>
          <cell r="C22">
            <v>205.84912046103213</v>
          </cell>
          <cell r="D22">
            <v>0</v>
          </cell>
          <cell r="E22">
            <v>0</v>
          </cell>
        </row>
        <row r="23">
          <cell r="A23" t="str">
            <v>PS1060</v>
          </cell>
          <cell r="B23" t="str">
            <v>HAND DIG ROCK HOLE FOR POLE. INCLUDES: DIGGING HOLE. THIS UNIT SHALL BE USED ONLY AS A SUPPLEMENT TO EITHER PS1040, PS1050, PS1140, PS1150 OR PS1180. UNIT OF MEASURE = PER FOOT OF ROCK DEPTH.</v>
          </cell>
          <cell r="C23">
            <v>48.077846702662612</v>
          </cell>
          <cell r="D23">
            <v>0</v>
          </cell>
          <cell r="E23">
            <v>0</v>
          </cell>
        </row>
        <row r="24">
          <cell r="A24" t="str">
            <v>PS1070</v>
          </cell>
          <cell r="B24" t="str">
            <v>HAND SET/ EZ HAULER TO SET POLE. INCLUDES: HAULING POLE, SETUP/BREAKDOWN OF NECESSARY EQUIPMENT, GROUNDING/GUARD AS REQUIRED, SETTING POLE, BACKFILL/TAMP OR FOAM AS REQUIRED, INSTALL POLE PLATE-FLN AND CLEANUP. UNIT OF MEASURE = EACH.</v>
          </cell>
          <cell r="C24">
            <v>312.92448215411929</v>
          </cell>
          <cell r="D24">
            <v>328.76684986201838</v>
          </cell>
          <cell r="E24">
            <v>0</v>
          </cell>
        </row>
        <row r="25">
          <cell r="A25" t="str">
            <v>PS1080</v>
          </cell>
          <cell r="B25" t="str">
            <v>ANCHOR, SCREW. INCLUDES: LOAD ANCHOR/ROD(S), ASSEMBLE ANCHOR, SETUP/BREAKDOWN, INSTALL ANCHOR W/UP TO 4 RODS AND CLEANUP. UNIT OF MEASURE = EACH</v>
          </cell>
          <cell r="C25">
            <v>86.776671282643449</v>
          </cell>
          <cell r="D25">
            <v>0</v>
          </cell>
          <cell r="E25">
            <v>0</v>
          </cell>
        </row>
        <row r="26">
          <cell r="A26" t="str">
            <v>PS1090</v>
          </cell>
          <cell r="B26" t="str">
            <v>ANCHOR, EXPANDING. MACHINE DIG. INCLUDES: LOAD ANCHOR/ROD, ASSEMBLE ANCHOR, SETUP/BREAKDOWN, DIG HOLE, INSTALL ANCHOR W/ ROD, BACKFILL AND TAMP AND CLEANUP. UNIT OF MEASURE = EACH.</v>
          </cell>
          <cell r="C26">
            <v>120.13383195566698</v>
          </cell>
          <cell r="D26">
            <v>0</v>
          </cell>
          <cell r="E26">
            <v>0</v>
          </cell>
        </row>
        <row r="27">
          <cell r="A27" t="str">
            <v>PS1100</v>
          </cell>
          <cell r="B27" t="str">
            <v>ANCHOR, EXPANDING. HAND DIG. INCLUDES: LOAD ANCHOR/ROD, ASSEMBLE ANCHOR, SETUP/BREAKDOWN, DIG HOLE, INSTALL ANCHOR/ROD, BACKFILL/TAMP AND CLEANUP. UNIT OF MEASURE = EACH</v>
          </cell>
          <cell r="C27">
            <v>84.266098611773685</v>
          </cell>
          <cell r="D27">
            <v>0</v>
          </cell>
          <cell r="E27">
            <v>0</v>
          </cell>
        </row>
        <row r="28">
          <cell r="A28" t="str">
            <v>PS1110</v>
          </cell>
          <cell r="B28" t="str">
            <v>ANCHOR, EXPANDING, VAC TRUCK. INCLUDES: LOAD ANCHOR/ROD, ASSEMBLE ANCHOR, SETUP/BREAKDOWN, DIG HOLE, INSTALL ANCHOR/ROD AND CLEANUP. UNIT OF MEASURE = EACH</v>
          </cell>
          <cell r="C28">
            <v>198.06628072433475</v>
          </cell>
          <cell r="D28">
            <v>0</v>
          </cell>
          <cell r="E28">
            <v>0</v>
          </cell>
        </row>
        <row r="29">
          <cell r="A29" t="str">
            <v>PS1120</v>
          </cell>
          <cell r="B29" t="str">
            <v>ANCHOR, CONCRETE, MACHINE DIG. INCLUDES: LOAD ANCHOR/ROD/CONCRETE, ASSEMBLE ANCHOR, SETUP/BREAKDOWN, DIG HOLE, INSTALL ANCHOR, MIX CONCRETE, INSTALL CONCRETE, ROD CONCRETE, BACKFILL/TAMP, REMOVE SPOIL AND CLEANUP. UNIT OF MEASURE = EACH</v>
          </cell>
          <cell r="C29">
            <v>337.05548785694981</v>
          </cell>
          <cell r="D29">
            <v>0</v>
          </cell>
          <cell r="E29">
            <v>0</v>
          </cell>
        </row>
        <row r="30">
          <cell r="A30" t="str">
            <v>PS1130</v>
          </cell>
          <cell r="B30" t="str">
            <v>ANCHOR, CONCRETE, ROCK AUGER DIG. INCLUDES: LOAD ANCHOR/ROD/CONCRETE/BACKFILL MATERIAL, ASSEMBLE ANCHOR, SETUP/BREAKDOWN, DIG HOLE, INSTALL ANCHOR, MIX CONCRETE, INSTALL CONCRETE, ROD CONCRETE, BACKFILL/TAMP, REMOVE SPOIL AND CLEANUP. UNIT OF MEASURE = EA</v>
          </cell>
          <cell r="C30">
            <v>391.72600221693477</v>
          </cell>
          <cell r="D30">
            <v>0</v>
          </cell>
          <cell r="E30">
            <v>0</v>
          </cell>
        </row>
        <row r="31">
          <cell r="A31" t="str">
            <v>PS1140</v>
          </cell>
          <cell r="B31" t="str">
            <v>ANCHOR, CONCRETE, HAND DIG. INCLUDES: LOAD ANCHOR/ROD/CONCRETE, ASSEMBLE ANCHOR, SETUP/BREAKDOWN, DIG HOLE, INSTALL ANCHOR, MIX CONCRETE, INSTALL CONCRETE, ROD CONCRETE, BACKFILL/TAMP, REMOVE SPOIL AND CLEANUP. UNIT OF MEASURE = EACH</v>
          </cell>
          <cell r="C31">
            <v>186.11016578970029</v>
          </cell>
          <cell r="D31">
            <v>0</v>
          </cell>
          <cell r="E31">
            <v>0</v>
          </cell>
        </row>
        <row r="32">
          <cell r="A32" t="str">
            <v>PS1150</v>
          </cell>
          <cell r="B32" t="str">
            <v>ANCHOR, CONCRETE, VAC TRUCK. INCLUDES: REPLENISH WATER SUPPLY/DISCHARGE SPOIL,  LOAD ANCHOR/ROD/CONCRETE/BACKFILL MATERIAL, ASSEMBLE ANCHOR, SETUP/BREAKDOWN, DIG HOLE, INSTALL ANCHOR, MIX CONCRETE, INSTALL CONCRETE, ROD CONCRETE, BACKFILL/TAMP AND CLEANUP</v>
          </cell>
          <cell r="C32">
            <v>504.88260052401881</v>
          </cell>
          <cell r="D32">
            <v>0</v>
          </cell>
          <cell r="E32">
            <v>0</v>
          </cell>
        </row>
        <row r="33">
          <cell r="A33" t="str">
            <v>PS1160</v>
          </cell>
          <cell r="B33" t="str">
            <v>GROUND ROD, DIRT. INCLUDES: LOAD GROUND ROD,  CLAMP, CONNECTOR, CONDUCTOR AS REQUIRED, EXCAVATE SITE, INSTALL GROUND ROD, INSTALL CONDUCTOR, MAKE CONNECTIONS, BACKFILL AND CLEANUP.  UNIT OF MEASURE = EACH</v>
          </cell>
          <cell r="C33">
            <v>36.72090796778221</v>
          </cell>
          <cell r="D33">
            <v>0</v>
          </cell>
          <cell r="E33">
            <v>0</v>
          </cell>
        </row>
        <row r="34">
          <cell r="A34" t="str">
            <v>PS1170</v>
          </cell>
          <cell r="B34" t="str">
            <v>GROUND ROD, ROCK AUGER. INCLUDES: LOAD GROUND ROD, CLAMP, CONNECTOR, CONDUCTOR AS REQUIRED, SETUP/BREAKDOWN, DIG HOLE, INSTALL GROUND ROD, INSTALL CONDUCTOR, MAKE CONNECTIONS, BACKFILL/TAMP AND CLEANUP.  UNIT OF MEASURE = EACH</v>
          </cell>
          <cell r="C34">
            <v>196.934843205916</v>
          </cell>
          <cell r="D34">
            <v>0</v>
          </cell>
          <cell r="E34">
            <v>0</v>
          </cell>
        </row>
        <row r="35">
          <cell r="A35" t="str">
            <v>PS1180</v>
          </cell>
          <cell r="B35" t="str">
            <v>GROUND ROD, VAC TRUCK. INCLUDES - LOAD GROUND ROD,  CLAMP, CONNECTOR, CONDUCTOR AS REQUIRED, SETUP/BREAKDOWN, DIG HOLE, INSTALL GROUND ROD, INSTALL CONDUCTOR, MAKE CONNECTIONS, BACKFILL, AND CLEANUP. EXCLUDING ROCK. UNIT OF MEASURE = EACH</v>
          </cell>
          <cell r="C35">
            <v>77.665283959318529</v>
          </cell>
          <cell r="D35">
            <v>0</v>
          </cell>
          <cell r="E35">
            <v>0</v>
          </cell>
        </row>
        <row r="36">
          <cell r="A36" t="str">
            <v>PS1190</v>
          </cell>
          <cell r="B36" t="str">
            <v>CRIB BRACE. INCLUDES: LOAD BRACE, STABILIZATION MATERIAL, DIG HOLE, INSTALL STABILIZATION MATERIAL, INSTALL BRACE, BACKFILL AND CLEANUP. UNIT OF MEASURE = EACH.</v>
          </cell>
          <cell r="C36">
            <v>66.73434365137301</v>
          </cell>
          <cell r="D36">
            <v>0</v>
          </cell>
          <cell r="E36">
            <v>0</v>
          </cell>
        </row>
        <row r="37">
          <cell r="A37" t="str">
            <v>CV3000</v>
          </cell>
          <cell r="B37" t="str">
            <v>TRENCH, THROUGH 36'' DEPTH AND THROUGH 12'' WIDTH, WITH TRENCHER. INCLUDES: EXCAVATION, BACKFILL,  NORMAL COMPACTION AND CLEANUP. UNIT OF MEASURE = PER LINEAR FOOT.</v>
          </cell>
          <cell r="C37">
            <v>2.8414163597056148</v>
          </cell>
          <cell r="D37">
            <v>0</v>
          </cell>
          <cell r="E37">
            <v>0</v>
          </cell>
        </row>
        <row r="38">
          <cell r="A38" t="str">
            <v>CV3010</v>
          </cell>
          <cell r="B38" t="str">
            <v>TRENCH, 37'' THROUGH 60'' DEPTH AND THROUGH 12'' WIDTH, WITH TRENCHER. INCLUDES: EXCAVATION, BACKFILL, NORMAL COMPACTION AND CLEANUP. UNIT OF MEASURE = PER LINEAR FOOT.</v>
          </cell>
          <cell r="C38">
            <v>3.9345000640499999</v>
          </cell>
          <cell r="D38">
            <v>0</v>
          </cell>
          <cell r="E38">
            <v>0</v>
          </cell>
        </row>
        <row r="39">
          <cell r="A39" t="str">
            <v>CV3020</v>
          </cell>
          <cell r="B39" t="str">
            <v>TRENCH, THROUGH 36'' DEPTH AND THROUGH 24'' WIDTH WITH BACKHOE. INCLUDES: EXCAVATION, BACKFILL, NORMAL COMPACTION AND CLEANUP. UNIT OF MEASURE = PER LINEAR FOOT.</v>
          </cell>
          <cell r="C39">
            <v>4.7371889418170285</v>
          </cell>
          <cell r="D39">
            <v>0</v>
          </cell>
          <cell r="E39">
            <v>0</v>
          </cell>
        </row>
        <row r="40">
          <cell r="A40" t="str">
            <v>CV3030</v>
          </cell>
          <cell r="B40" t="str">
            <v>TRENCH, 37'' THROUGH 60'' DEPTH AND THROUGH 24'' WIDTH WITH BACKHOE. INCLUDES: EXCAVATION, BACKFILL, NORMAL COMPACTION AND CLEANUP. UNIT OF MEASURE = PER LINEAR FOOT.</v>
          </cell>
          <cell r="C40">
            <v>6.2365744325756305</v>
          </cell>
          <cell r="D40">
            <v>0</v>
          </cell>
          <cell r="E40">
            <v>0</v>
          </cell>
        </row>
        <row r="41">
          <cell r="A41" t="str">
            <v>CV3040</v>
          </cell>
          <cell r="B41" t="str">
            <v>TRENCH, THROUGH 36'' DEPTH AND THROUGH 24'' WIDTH WITH ROCK TRENCHER. INCLUDES: EXCAVATION, BACKFILL, NORMAL COMPACTION AND CLEANUP. UNIT OF MEASURE = PER LINEAR FOOT.</v>
          </cell>
          <cell r="C41">
            <v>9.5718001558200001</v>
          </cell>
          <cell r="D41">
            <v>0</v>
          </cell>
          <cell r="E41">
            <v>0</v>
          </cell>
        </row>
        <row r="42">
          <cell r="A42" t="str">
            <v>CV3050</v>
          </cell>
          <cell r="B42" t="str">
            <v>TRENCH, 37'' THROUGH 60'' DEPTH AND THROUGH 24'' WIDTH WITH ROCK TRENCHER. INCLUDES: EXCAVATION, BACKFILL, NORMAL COMPACTION AND CLEANUP. UNIT OF MEASURE = PER LINEAR FOOT.</v>
          </cell>
          <cell r="C42">
            <v>12.74520020748</v>
          </cell>
          <cell r="D42">
            <v>0</v>
          </cell>
          <cell r="E42">
            <v>0</v>
          </cell>
        </row>
        <row r="43">
          <cell r="A43" t="str">
            <v>CV3060</v>
          </cell>
          <cell r="B43" t="str">
            <v xml:space="preserve">SPOIL, LOAD AND DISPOSITION. INCLUDES: LOADING OF SPOIL AND HAULING SPOIL OFFSITE. UNIT OF MEASURE = LOAD. </v>
          </cell>
          <cell r="C43">
            <v>152.34099372996965</v>
          </cell>
          <cell r="D43">
            <v>0</v>
          </cell>
          <cell r="E43">
            <v>0</v>
          </cell>
        </row>
        <row r="44">
          <cell r="A44" t="str">
            <v>CV3070</v>
          </cell>
          <cell r="B44" t="str">
            <v>EQUIPMENT HAULING. INCLUDES: LOAD, TRANSPORT AND UNLOAD BACKHOE OR ROCK SAW. UNIT OF MEASURE = ONE PER PROJECT.</v>
          </cell>
          <cell r="C44">
            <v>155.50219253143101</v>
          </cell>
          <cell r="D44">
            <v>0</v>
          </cell>
          <cell r="E44">
            <v>0</v>
          </cell>
        </row>
        <row r="45">
          <cell r="A45" t="str">
            <v>CV3080</v>
          </cell>
          <cell r="B45" t="str">
            <v>PAD, PRECAST FOR SINGLE PHASE TRANSFORMER. INCLUDES: PIERS, COMPACT AND LEVEL, PAD, GROUT, GROUND ROD, FOREIGN UTILITY GROUND, TRIM CONDUIT AND CLEANUP. UNIT OF MEASURE = EACH.</v>
          </cell>
          <cell r="C45">
            <v>386.29820100312537</v>
          </cell>
          <cell r="D45">
            <v>74.838893190907555</v>
          </cell>
          <cell r="E45">
            <v>0</v>
          </cell>
        </row>
        <row r="46">
          <cell r="A46" t="str">
            <v>CV3090</v>
          </cell>
          <cell r="B46" t="str">
            <v>PAD, PRECAST FOR SWITCHGEAR. INCLUDES: COMPACT AND LEVEL, STABILIZATION, PAD, GROUND ROD, TRIM CONDUIT AND CLEANUP. UNIT OF MEASURE = EACH.</v>
          </cell>
          <cell r="C46">
            <v>420.55027632116713</v>
          </cell>
          <cell r="D46">
            <v>250.97355199811588</v>
          </cell>
          <cell r="E46">
            <v>0</v>
          </cell>
        </row>
        <row r="47">
          <cell r="A47" t="str">
            <v>CV3100</v>
          </cell>
          <cell r="B47" t="str">
            <v>RACK, CABLE. INCLUDES: HARDWARE AND MOUNT. UNIT OF MEASURE = PER RACK.</v>
          </cell>
          <cell r="C47">
            <v>36.224284247747647</v>
          </cell>
          <cell r="D47">
            <v>36.224284247747647</v>
          </cell>
          <cell r="E47">
            <v>0</v>
          </cell>
        </row>
        <row r="48">
          <cell r="A48" t="str">
            <v>CV3120</v>
          </cell>
          <cell r="B48" t="str">
            <v>HANDHOLE. INCLUDES: EXCAVATION, TRIM CONDUIT,  HANDHOLE, BACKFILL, COMPACT, SET TO FINAL GRADE, SECURE ENCLOSURE AND CLEANUP. UNIT OF MEASURE = EACH</v>
          </cell>
          <cell r="C48">
            <v>121.9282896905291</v>
          </cell>
          <cell r="D48">
            <v>67.580998206655764</v>
          </cell>
          <cell r="E48">
            <v>0</v>
          </cell>
        </row>
        <row r="49">
          <cell r="A49" t="str">
            <v>CV3122</v>
          </cell>
          <cell r="B49" t="str">
            <v>REPLACE HANDHOLE/PEDISTAL. INCLUDES: EXCAVATION,HANDHOLE/PEDISTAL, BACKFILL, COMPACT, SET TO FINAL GRADE, SECURE ENCLOSURE AND CLEANUP. UNIT OF MEASURE = EACH</v>
          </cell>
          <cell r="C49">
            <v>152.11157152623488</v>
          </cell>
          <cell r="D49">
            <v>0</v>
          </cell>
          <cell r="E49">
            <v>0</v>
          </cell>
        </row>
        <row r="50">
          <cell r="A50" t="str">
            <v>CV3124</v>
          </cell>
          <cell r="B50" t="str">
            <v>RAISE/LOWER HANDHOLE/PEDISTAL. INCLUDES: EXCAVATION, TRIM/ADD CONDUIT,  HANDHOLE/PEDISTAL, BACKFILL, COMPACT, SET TO FINAL GRADE, SECURE ENCLOSURE AND CLEANUP. UNIT OF MEASURE = EACH</v>
          </cell>
          <cell r="C50">
            <v>231.8180350059819</v>
          </cell>
          <cell r="D50">
            <v>0</v>
          </cell>
          <cell r="E50">
            <v>0</v>
          </cell>
        </row>
        <row r="51">
          <cell r="A51" t="str">
            <v>CV3130</v>
          </cell>
          <cell r="B51" t="str">
            <v>PULL BOX, PRIMARY, SINGLE PHASE. INCLUDES: EXCAVATION, PEA GRAVEL BASE, PULL BOX W/LID, CONNECT CONDUIT, GROUND ROD, BACKFILL, COMPACT, SET TO FINAL GRADE, SECURE ENCLOSURE AND CLEANUP. UNIT OF MEASURE = EACH.</v>
          </cell>
          <cell r="C51">
            <v>281.23256552750451</v>
          </cell>
          <cell r="D51">
            <v>261.97958661718394</v>
          </cell>
          <cell r="E51">
            <v>0</v>
          </cell>
        </row>
        <row r="52">
          <cell r="A52" t="str">
            <v>CV3140</v>
          </cell>
          <cell r="B52" t="str">
            <v>PULL BOX, PRIMARY, THREE PHASE. INCLUDES: EXCAVATION, PEA GRAVEL BASE, PULL BOX W/LID, CABLE RACK, CONNECT CONDUIT, GROUND ROD, BACKFILL, COMPACT, SET TO FINAL GRADE, SECURE ENCLOSURE AND CLEANUP. UNIT OF MEASURE = EACH.</v>
          </cell>
          <cell r="C52">
            <v>691.78169707681229</v>
          </cell>
          <cell r="D52">
            <v>339.2305347280074</v>
          </cell>
          <cell r="E52">
            <v>0</v>
          </cell>
        </row>
        <row r="53">
          <cell r="A53" t="str">
            <v>CV3150</v>
          </cell>
          <cell r="B53" t="str">
            <v>PEDESTAL. INCLUDES: EXCAVATION, TRIM CONDUIT, PEDESTAL, BACKFILL, COMPACT, SET TO FINAL GRADE, SECURE ENCLOSURE AND CLEANUP. UNIT OF MEASURE = EACH</v>
          </cell>
          <cell r="C53">
            <v>124.34034461044511</v>
          </cell>
          <cell r="D53">
            <v>71.231675923285394</v>
          </cell>
          <cell r="E53">
            <v>0</v>
          </cell>
        </row>
        <row r="54">
          <cell r="A54" t="str">
            <v>CV3160</v>
          </cell>
          <cell r="B54" t="str">
            <v>CONDUIT, 10' STALK, THROUGH 3", PVC. INCLUDES: CONDUIT IN TRENCH, COUPLINGS, BENDS, PLACEMENT OF MARKER BALLS AS REQUIRED, AND PULL TAPE.  UNIT OF MEASURE = PER FOOT.</v>
          </cell>
          <cell r="C54">
            <v>0.4780649390824524</v>
          </cell>
          <cell r="D54">
            <v>0</v>
          </cell>
          <cell r="E54">
            <v>0</v>
          </cell>
        </row>
        <row r="55">
          <cell r="A55" t="str">
            <v>CV3170</v>
          </cell>
          <cell r="B55" t="str">
            <v>CONDUIT, 20' STALK, THROUGH 3", PVC. INCLUDES: CONDUIT IN TRENCH, COUPLINGS, BENDS,  PLACEMENT OF MARKER BALLS AS REQUIRED, AND PULL TAPE.  UNIT OF MEASURE = PER FOOT.</v>
          </cell>
          <cell r="C55">
            <v>0.36941381656371325</v>
          </cell>
          <cell r="D55">
            <v>0</v>
          </cell>
          <cell r="E55">
            <v>0</v>
          </cell>
        </row>
        <row r="56">
          <cell r="A56" t="str">
            <v>CV3180</v>
          </cell>
          <cell r="B56" t="str">
            <v>CONDUIT, 10' STALK, 4'' THROUGH 6", PVC. INCLUDES: CONDUIT IN TRENCH, COUPLINGS, BENDS,  PLACEMENT OF MARKER BALLS AS REQUIRED, AND PULL TAPE.  UNIT OF MEASURE = PER FOOT.</v>
          </cell>
          <cell r="C56">
            <v>0.71709740862367866</v>
          </cell>
          <cell r="D56">
            <v>0</v>
          </cell>
          <cell r="E56">
            <v>0</v>
          </cell>
        </row>
        <row r="57">
          <cell r="A57" t="str">
            <v>CV3190</v>
          </cell>
          <cell r="B57" t="str">
            <v>CONDUIT, 20' STALK, 4'' THROUGH 6", PVC. INCLUDES: CONDUIT IN TRENCH, COUPLINGS, BENDS,  PLACEMENT OF MARKER BALLS AS REQUIRED, AND PULL TAPE.  UNIT OF MEASURE = PER FOOT.</v>
          </cell>
          <cell r="C57">
            <v>0.54325561259369604</v>
          </cell>
          <cell r="D57">
            <v>0</v>
          </cell>
          <cell r="E57">
            <v>0</v>
          </cell>
        </row>
        <row r="58">
          <cell r="A58" t="str">
            <v>CV3210</v>
          </cell>
          <cell r="B58" t="str">
            <v>PIT, DIRT/CHUNK ROCK. INCLUDES: PIT, PUBLIC SAFETY, BACKFILL, SPOIL REMOVAL AND CLEANUP. UNIT OF MEASURE = EACH.</v>
          </cell>
          <cell r="C58">
            <v>289.70735308396615</v>
          </cell>
          <cell r="D58">
            <v>0</v>
          </cell>
          <cell r="E58">
            <v>0</v>
          </cell>
        </row>
        <row r="59">
          <cell r="A59" t="str">
            <v>CV3220</v>
          </cell>
          <cell r="B59" t="str">
            <v>PIT, ROCK. INCLUDES: PIT, PUBLIC SAFETY, BACKFILL, SPOIL REMOVAL AND CLEANUP. UNIT OF MEASURE = EACH</v>
          </cell>
          <cell r="C59">
            <v>507.00959812144453</v>
          </cell>
          <cell r="D59">
            <v>0</v>
          </cell>
          <cell r="E59">
            <v>0</v>
          </cell>
        </row>
        <row r="60">
          <cell r="A60" t="str">
            <v>CV3230</v>
          </cell>
          <cell r="B60" t="str">
            <v>BORING, CONVENTIONAL OR DIRECTIONAL,  DIRT, UP TO 6", INCLUDES: SETUP / BREAKDOWN,  BORE/REAM, INSTALL CONDUIT AND PULL STRING AND REMOVE SLURRY, EXCLUDES PIT. UNIT OF MEASURE = PER FOOT.</v>
          </cell>
          <cell r="C60">
            <v>25.800000420000003</v>
          </cell>
          <cell r="D60">
            <v>0</v>
          </cell>
          <cell r="E60">
            <v>0</v>
          </cell>
        </row>
        <row r="61">
          <cell r="A61" t="str">
            <v>CV3240</v>
          </cell>
          <cell r="B61" t="str">
            <v>BORING, CONVENTIONAL OR DIRECTIONAL,  CHUNK ROCK OR ROCK, UP TO 6", INCLUDES: SETUP/BREAKDOWN,  BORE/REAM, INSTALL CONDUIT AND PULL STRING AND REMOVE SLURRY, EXCLUDES PIT. UNIT OF MEASURE = PER FOOT.</v>
          </cell>
          <cell r="C61">
            <v>37.410000609000001</v>
          </cell>
          <cell r="D61">
            <v>0</v>
          </cell>
          <cell r="E61">
            <v>0</v>
          </cell>
        </row>
        <row r="62">
          <cell r="A62" t="str">
            <v>CV3250</v>
          </cell>
          <cell r="B62" t="str">
            <v>SLURRY CONTAINMENT. INCLUDES: COLLECTION AND REMOVAL OF BORING SLURRY. UNIT OF MEASURE = PER FOOT.</v>
          </cell>
          <cell r="C62">
            <v>2.9002199722128816</v>
          </cell>
          <cell r="D62">
            <v>0</v>
          </cell>
          <cell r="E62">
            <v>0</v>
          </cell>
        </row>
        <row r="63">
          <cell r="A63" t="str">
            <v>OH4000</v>
          </cell>
          <cell r="B63" t="str">
            <v>OH SET-UP, NEW CONSTRUCTION, SMALL PROJECTS (3 workpoints worked or less). PER WORKPOINT WORKED. INCLUDES:  TRUCK SET-UP/BREAKDOWN, TAILBOARD AS REQUIRED, PERSONAL PROTECTIVE EQUIPMENT,  WORK AREA PROTECTION, NORMAL TRAFFIC CONTROL AND CLEANUP. UNIT OF ME</v>
          </cell>
          <cell r="C63">
            <v>36.204482689375276</v>
          </cell>
          <cell r="D63">
            <v>0</v>
          </cell>
          <cell r="E63">
            <v>0</v>
          </cell>
        </row>
        <row r="64">
          <cell r="A64" t="str">
            <v>OH4010</v>
          </cell>
          <cell r="B64" t="str">
            <v>OH SET-UP, NEW CONSTRUCTION, LARGE PROJECTS (4 workpoints worked or more)/ROAD WIDENING. PER WORKPOINT WORKED. INCLUDES:  TRUCK SET-UP/BREAKDOWN, TAILBOARD AS REQUIRED, PERSONAL PROTECTIVE EQUIPMENT,  WORK AREA PROTECTION, NORMAL TRAFFIC CONTROL AND CLEAN</v>
          </cell>
          <cell r="C64">
            <v>108.52662676671247</v>
          </cell>
          <cell r="D64">
            <v>0</v>
          </cell>
          <cell r="E64">
            <v>0</v>
          </cell>
        </row>
        <row r="65">
          <cell r="A65" t="str">
            <v>OH4020</v>
          </cell>
          <cell r="B65" t="str">
            <v>OH SET-UP, RECONDUCTOR PROJECTS. PER WORKPOINT WORKED. INCLUDES:  TRUCK SET-UP/BREAKDOWN, TAILBOARD AS REQUIRED, PERSONAL PROTECTIVE EQUIPMENT,  WORK AREA PROTECTION, NORMAL TRAFFIC CONTROL AND CLEANUP. UNIT OF MEASURE = EACH.</v>
          </cell>
          <cell r="C65">
            <v>180.89218149475641</v>
          </cell>
          <cell r="D65">
            <v>0</v>
          </cell>
          <cell r="E65">
            <v>0</v>
          </cell>
        </row>
        <row r="66">
          <cell r="A66" t="str">
            <v>OH4025</v>
          </cell>
          <cell r="B66" t="str">
            <v>OH JUMPER. INCLUDES : CONDUCTOR AND CONNECTIONS. UNIT OF MEASURE = EACH.</v>
          </cell>
          <cell r="C66">
            <v>39.785861372676806</v>
          </cell>
          <cell r="D66">
            <v>18.080536019334303</v>
          </cell>
          <cell r="E66">
            <v>0</v>
          </cell>
        </row>
        <row r="67">
          <cell r="A67" t="str">
            <v>OH4030</v>
          </cell>
          <cell r="B67" t="str">
            <v>CROSSARM, WOOD/FIBERGLASS, UP TO 10', SINGLE, INCLUDES: DRILLING POLE, DRESS CROSSARM, CROSSARM, BRACES AND MOUNTING HARDWARE. UNIT OF MEASURE = EACH.</v>
          </cell>
          <cell r="C67">
            <v>25.308409361997356</v>
          </cell>
          <cell r="D67">
            <v>20.48982713355532</v>
          </cell>
          <cell r="E67">
            <v>24.092911142210177</v>
          </cell>
        </row>
        <row r="68">
          <cell r="A68" t="str">
            <v>OH4040</v>
          </cell>
          <cell r="B68" t="str">
            <v>CROSSARM WOOD/FIBERGLASS, UP TO 10', DOUBLE. INCLUDES: DRILLING POLE, DRESS CROSSARM, CROSSARM, BRACES AND MOUNTING HARDWARE. UNIT OF MEASURE = EACH.</v>
          </cell>
          <cell r="C68">
            <v>55.47881160314342</v>
          </cell>
          <cell r="D68">
            <v>50.660229374701387</v>
          </cell>
          <cell r="E68">
            <v>69.934558288469546</v>
          </cell>
        </row>
        <row r="69">
          <cell r="A69" t="str">
            <v>OH4050</v>
          </cell>
          <cell r="B69" t="str">
            <v>CROSSARM, DOUBLE ALLEY ARM, UP TO 10'. INCLUDES: DRILLING POLE, DRESS CROSSARM, CROSSARM, BRACES AND MOUNTING HARDWARE. UNIT OF MEASURE = EACH.</v>
          </cell>
          <cell r="C69">
            <v>86.821301413369994</v>
          </cell>
          <cell r="D69">
            <v>75.96863873669875</v>
          </cell>
          <cell r="E69">
            <v>129.01645390026781</v>
          </cell>
        </row>
        <row r="70">
          <cell r="A70" t="str">
            <v>OH4060</v>
          </cell>
          <cell r="B70" t="str">
            <v>BRACKET, STANDOFF, (1 OR 2 SINGLE PHASE, OR 1 OR 2 TWO PHASE), FIBERGLASS. INCLUDES: DRILLING POLE, BRACKET AND MOUNTING HARDWARE. UNIT OF MEASURE = EACH.</v>
          </cell>
          <cell r="C70">
            <v>16.865037799547121</v>
          </cell>
          <cell r="D70">
            <v>12.04645557110509</v>
          </cell>
          <cell r="E70">
            <v>26.523907581784535</v>
          </cell>
        </row>
        <row r="71">
          <cell r="A71" t="str">
            <v>OH4070</v>
          </cell>
          <cell r="B71" t="str">
            <v>DEAD-END CONDUCTOR, PRIMARY, THROUGH 4/0 WIRE. INCLUDES: INSULATOR AND/OR DEAD-END, HARDWARE AND SAGGING. UNIT OF MEASURE = PER CONDUCTOR.</v>
          </cell>
          <cell r="C71">
            <v>20.511532458908661</v>
          </cell>
          <cell r="D71">
            <v>10.852662676671249</v>
          </cell>
          <cell r="E71">
            <v>31.342489810226571</v>
          </cell>
        </row>
        <row r="72">
          <cell r="A72" t="str">
            <v>OH4080</v>
          </cell>
          <cell r="B72" t="str">
            <v>DEAD-END CONDUCTOR, PRIMARY, LARGER THAN 4/0 WIRE. INCLUDES: INSULATOR AND/OR DEAD-END, HARDWARE AND SAGGING. UNIT OF MEASURE = PER CONDUCTOR.</v>
          </cell>
          <cell r="C72">
            <v>37.398275583809124</v>
          </cell>
          <cell r="D72">
            <v>27.73940580157171</v>
          </cell>
          <cell r="E72">
            <v>50.63852404934805</v>
          </cell>
        </row>
        <row r="73">
          <cell r="A73" t="str">
            <v>OH4090</v>
          </cell>
          <cell r="B73" t="str">
            <v>DEAD-END CONDUCTOR. SECONDARY OR NEUTRAL,  ANY SIZE. INCLUDES: INSULATOR AND/OR DEAD-END, HARDWARE AND SAG. (BUNDLED CONDUCTOR CONSIDERED ONE DEAD-END) UNIT OF MEASURE = EACH.</v>
          </cell>
          <cell r="C73">
            <v>36.20448268937529</v>
          </cell>
          <cell r="D73">
            <v>18.102241344687645</v>
          </cell>
          <cell r="E73">
            <v>54.263313383356241</v>
          </cell>
        </row>
        <row r="74">
          <cell r="A74" t="str">
            <v>OH4095</v>
          </cell>
          <cell r="B74" t="str">
            <v>DEAD-END CONDUCTOR, FLOATING. INCLUDES: INSULATOR(S), DEADENDS AND SAG. UNIT OF MEASURE = EACH.</v>
          </cell>
          <cell r="C74">
            <v>39.785861372676806</v>
          </cell>
          <cell r="D74">
            <v>32.536282704660408</v>
          </cell>
          <cell r="E74">
            <v>0</v>
          </cell>
        </row>
        <row r="75">
          <cell r="A75" t="str">
            <v>OH4100</v>
          </cell>
          <cell r="B75" t="str">
            <v>INSULATOR OR MESSENGER CLAMP, ALL TYPES (EXCLUDING DEAD-END INSULATORS), PRIMARY OR SECONDARY. INCLUDES: INSULATOR, PIN/RACK, DRILLING IF REQUIRED, HARDWARE AND SECURING CONDUCTOR TO INSULATOR. UNIT OF MEASURE = EACH.</v>
          </cell>
          <cell r="C75">
            <v>18.123946670040983</v>
          </cell>
          <cell r="D75">
            <v>14.499157336032789</v>
          </cell>
          <cell r="E75">
            <v>32.536282704660408</v>
          </cell>
        </row>
        <row r="76">
          <cell r="A76" t="str">
            <v>OH4105</v>
          </cell>
          <cell r="B76" t="str">
            <v>BRACE(S), WOOD, (FOR CONVERTING EXISTING ARM FROM LIGHT CONSTRUCTION TO HEAVY CONSTRUCTION) INCLUDES: BRACE(S) AND HARDWARE. UNIT OF MEASURE = PER ARM.</v>
          </cell>
          <cell r="C76">
            <v>25.308409361997359</v>
          </cell>
          <cell r="D76">
            <v>10.852662676671249</v>
          </cell>
          <cell r="E76">
            <v>0</v>
          </cell>
        </row>
        <row r="77">
          <cell r="A77" t="str">
            <v>OH4110</v>
          </cell>
          <cell r="B77" t="str">
            <v>CUTOUT. FUSED OR SOLID BLADE. INCLUDES: MOUNT CUTOUT ON BRACKET AS REQUIRED, DRILL HOLE(S) AS REQUIRED, HARDWARE, CUTOUT AND/OR BRACKET, FUSE, JUMPER(S) AND CONNECTION(S). UNIT OF MEASURE = EACH.</v>
          </cell>
          <cell r="C77">
            <v>34.967279144234766</v>
          </cell>
          <cell r="D77">
            <v>32.557988030013746</v>
          </cell>
          <cell r="E77">
            <v>54.263313383356241</v>
          </cell>
        </row>
        <row r="78">
          <cell r="A78" t="str">
            <v>OH4120</v>
          </cell>
          <cell r="B78" t="str">
            <v>IN-LINE DISCONNECT. INCLUDES: ASSEMBLE DISCONNECT AND DEADENDS, INSTALL DISCONNECT AND DEADENDS, TEMPORARY JUMPER, SAG (AS REQUIRED), JUMPERS  AND CONNECTIONS. UNIT OF MEASURE = EACH.</v>
          </cell>
          <cell r="C78">
            <v>63.922183165593651</v>
          </cell>
          <cell r="D78">
            <v>63.922183165593651</v>
          </cell>
          <cell r="E78">
            <v>0</v>
          </cell>
        </row>
        <row r="79">
          <cell r="A79" t="str">
            <v>OH4130</v>
          </cell>
          <cell r="B79" t="str">
            <v>SWITCH, LOADBREAK, GANG OPERATED. INCLUDES: SETUP/BREAKDOWN,UNCRATE, ASSEMBLE, MOUNT SWITCH, ARRESTORS, TEMPORARY JUMPERS, GROUNDS, OPERATE SWITCH, ADJUST AS NEEDED, AND CLEANUP. UNIT OF MEASURE = EACH.</v>
          </cell>
          <cell r="C79">
            <v>716.82217421919802</v>
          </cell>
          <cell r="D79">
            <v>324.30005837930315</v>
          </cell>
          <cell r="E79">
            <v>520.52841157371802</v>
          </cell>
        </row>
        <row r="80">
          <cell r="A80" t="str">
            <v>OH4140</v>
          </cell>
          <cell r="B80" t="str">
            <v>RECLOSER. SINGLE PHASE. INCLUDES: ASSEMBLE/MOUNT RECLOSER, GROUND(S), ARRESTOR, DRIVEN GROUND(S) AS REQUIRED AND CONNECTIONS. UNIT OF MEASURE = EACH.</v>
          </cell>
          <cell r="C80">
            <v>108.54833209206583</v>
          </cell>
          <cell r="D80">
            <v>108.54833209206583</v>
          </cell>
          <cell r="E80">
            <v>155.58377213275904</v>
          </cell>
        </row>
        <row r="81">
          <cell r="A81" t="str">
            <v>OH4150</v>
          </cell>
          <cell r="B81" t="str">
            <v>RECLOSER. THREE PHASE. INCLUDES: ASSEMBLE/MOUNT RECLOSER, GROUND(S), DRIVEN GROUND(S) AS REQUIRED, CONNECTIONS, ARRESTORS, CONTROL BOX AND CONTROL CABLE. UNIT OF MEASURE = EACH.</v>
          </cell>
          <cell r="C81">
            <v>303.89626027214831</v>
          </cell>
          <cell r="D81">
            <v>303.89626027214831</v>
          </cell>
          <cell r="E81">
            <v>477.49545244818165</v>
          </cell>
        </row>
        <row r="82">
          <cell r="A82" t="str">
            <v>OH4160</v>
          </cell>
          <cell r="B82" t="str">
            <v>BYPASS, THREE PHASE. INCLUDES: BRACKET, ASSEMBLE/MOUNT BYPASS,  JUMPERS  AND CONNECTIONS. UNIT OF MEASURE = EACH PHASE.</v>
          </cell>
          <cell r="C82">
            <v>170.0395188180851</v>
          </cell>
          <cell r="D82">
            <v>83.218217404715148</v>
          </cell>
          <cell r="E82">
            <v>253.23603089744694</v>
          </cell>
        </row>
        <row r="83">
          <cell r="A83" t="str">
            <v>OH4170</v>
          </cell>
          <cell r="B83" t="str">
            <v>ARRESTOR, DISTRIBUTION. INCLUDES: ARRESTOR,  GROUND, MOUNT BRACKET WHEN APPLICABLE, JUMPERS AND CONNECTION(S).  UNIT OF MEASURE = EACH.</v>
          </cell>
          <cell r="C83">
            <v>47.013734715339858</v>
          </cell>
          <cell r="D83">
            <v>32.557988030013746</v>
          </cell>
          <cell r="E83">
            <v>68.740765394035691</v>
          </cell>
        </row>
        <row r="84">
          <cell r="A84" t="str">
            <v>OH4180</v>
          </cell>
          <cell r="B84" t="str">
            <v>SET UP/BREAKDOWN, TENSIONER AND PULLER. INCLUDES: TENSIONER, PULLING RIG, GROUNDING, PULL ROPE, CONDUCTOR PREPARATION AND CONDUCTOR TO FIRST ROLLER. (ANY NUMBER OF CONDUCTORS) UNIT OF MEASURE = EACH.</v>
          </cell>
          <cell r="C84">
            <v>482.53095785515501</v>
          </cell>
          <cell r="D84">
            <v>0</v>
          </cell>
          <cell r="E84">
            <v>0</v>
          </cell>
        </row>
        <row r="85">
          <cell r="A85" t="str">
            <v>OH4190</v>
          </cell>
          <cell r="B85" t="str">
            <v>BARE CONDUCTOR, ANY SIZE. INCLUDES: ROLLERS, STRING,  ROPE, CONDUCTOR AND CLEANUP.  UNIT OF MEASURE = PER FOOT, PER CONDUCTOR.</v>
          </cell>
          <cell r="C85">
            <v>0.25800000420000002</v>
          </cell>
          <cell r="D85">
            <v>0.18763636669090913</v>
          </cell>
          <cell r="E85">
            <v>0</v>
          </cell>
        </row>
        <row r="86">
          <cell r="A86" t="str">
            <v>OH4195</v>
          </cell>
          <cell r="B86" t="str">
            <v>OH SECONDARY, THROUGH 4/0, THROUGH 4 CONDUCTORS, ANY LENGTH. INCLUDES: SECONDARY, HARDWARE,  CONNECTIONS ON BOTH ENDS AND VOLTAGE TEST. UNIT OF MEASURE = EACH SPAN.</v>
          </cell>
          <cell r="C86">
            <v>86.821301413369994</v>
          </cell>
          <cell r="D86">
            <v>57.866397392011102</v>
          </cell>
          <cell r="E86">
            <v>50.63852404934805</v>
          </cell>
        </row>
        <row r="87">
          <cell r="A87" t="str">
            <v>OH4196</v>
          </cell>
          <cell r="B87" t="str">
            <v>OH SECONDARY, LARGER THAN 4/0, THROUGH 4 CONDUCTORS, ANY LENGTH. INCLUDES: SECONDARY, HARDWARE,  CONNECTIONS ON BOTH ENDS AND VOLTAGE TEST. UNIT OF MEASURE = EACH SPAN.</v>
          </cell>
          <cell r="C87">
            <v>122.98237345203862</v>
          </cell>
          <cell r="D87">
            <v>57.866397392011102</v>
          </cell>
          <cell r="E87">
            <v>50.63852404934805</v>
          </cell>
        </row>
        <row r="88">
          <cell r="A88" t="str">
            <v>OH4200</v>
          </cell>
          <cell r="B88" t="str">
            <v>TRANSFER, CONDUCTOR, PRIMARY/SECONDARY, ANY SIZE. INCLUDES: UN-TIE CONDUCTOR, MOVE CONDUCTOR AND RE-TIE CONDUCTOR AT NEW POSITION.  UNIT OF MEASURE = EACH PER CONDUCTOR.</v>
          </cell>
          <cell r="D88">
            <v>0</v>
          </cell>
          <cell r="E88">
            <v>10.874368002024593</v>
          </cell>
        </row>
        <row r="89">
          <cell r="A89" t="str">
            <v>OH4210</v>
          </cell>
          <cell r="B89" t="str">
            <v>TRANSFER, CONDUCTOR TO NEW POSITION FOR RECONDUCTOR WORK. INCLUDES: INSTALL EXTENSION ARM, UN-TIE, MOVE CONDUCTOR, TIE, REMOVE  EXTENSION ARM. UNIT OF MEASURE = EACH PER CONDUCTOR.</v>
          </cell>
          <cell r="D89">
            <v>0</v>
          </cell>
          <cell r="E89">
            <v>57.888102717364447</v>
          </cell>
        </row>
        <row r="90">
          <cell r="A90" t="str">
            <v>OH4220</v>
          </cell>
          <cell r="B90" t="str">
            <v>TRANSFER, JUMPER/PRIMARY LEAD TO NEW POSITION FOR RECONDUCTOR WORK. INCLUDES: TEMPORARY JUMPER, CONNECTIONS AND JUMPER. UNIT OF MEASURE = EACH PER CONDUCTOR.</v>
          </cell>
          <cell r="D90">
            <v>0</v>
          </cell>
          <cell r="E90">
            <v>39.785861372676806</v>
          </cell>
        </row>
        <row r="91">
          <cell r="A91" t="str">
            <v>OH4240</v>
          </cell>
          <cell r="B91" t="str">
            <v>CONDUCTOR, EXTENSION, (BUNDLED CONDUCTOR CONSIDERED AS ONE CONDUCTOR), UP TO 10'. INCLUDES: CONDUCTOR, TEMPORARY JUMPER AND SPLICE(S).  UNIT OF MEASURE = EACH.</v>
          </cell>
          <cell r="C91">
            <v>65.409451064804998</v>
          </cell>
          <cell r="D91">
            <v>0</v>
          </cell>
          <cell r="E91">
            <v>0</v>
          </cell>
        </row>
        <row r="92">
          <cell r="A92" t="str">
            <v>OH4310</v>
          </cell>
          <cell r="B92" t="str">
            <v>CAPACITOR BANK, PRE-ASSEMBLED 3 PHASE. INCLUDES: UNCRATE, RACK, JUMPERS, CONTROL BOX, CONTROL CABLE, GROUND, DRIVEN GROUND(S) AS REQUIRED, CONNECTIONS AND TEST. UNIT OF MEASURE = EACH.</v>
          </cell>
          <cell r="C92">
            <v>325.70636157719645</v>
          </cell>
          <cell r="D92">
            <v>197.60195166677593</v>
          </cell>
          <cell r="E92">
            <v>437.4257039958834</v>
          </cell>
        </row>
        <row r="93">
          <cell r="A93" t="str">
            <v>OH4320</v>
          </cell>
          <cell r="B93" t="str">
            <v>VOLTAGE REGULATOR. INCLUDES: SETUP/BREAKDOWN, REGULATOR WITH BRACKET/HARDWARE, JUMPER(S), GROUND, DRIVEN GROUND(S) AS REQUIRED, CONTROL BOX, CONTROL CABLE, CONNECTIONS AND CLEANUP. UNIT OF MEASURE = EACH</v>
          </cell>
          <cell r="C93">
            <v>313.40938477701314</v>
          </cell>
          <cell r="D93">
            <v>228.93307872681748</v>
          </cell>
          <cell r="E93">
            <v>466.00963411120324</v>
          </cell>
        </row>
        <row r="94">
          <cell r="A94" t="str">
            <v>OH4330</v>
          </cell>
          <cell r="B94" t="str">
            <v>TRANSFORMER, SINGLE PHASE, 50KVA AND BELOW, ON POLE OR PLATFORM. INCLUDES: TRANSFORMER LEADS/JUMPERS AS REQUIRED, DRIVEN GROUND(S) AS REQUIRED, CONNECTIONS AND VERIFY VOLTAGE. UNIT OF MEASURE = EACH.</v>
          </cell>
          <cell r="C94">
            <v>92.811971210892509</v>
          </cell>
          <cell r="D94">
            <v>53.047815163569069</v>
          </cell>
          <cell r="E94">
            <v>136.24432724293086</v>
          </cell>
        </row>
        <row r="95">
          <cell r="A95" t="str">
            <v>OH4340</v>
          </cell>
          <cell r="B95" t="str">
            <v xml:space="preserve">TRANSFORMER, SINGLE PHASE, OVER 50KVA ON POLE OR PLATFORM. INCLUDES: SETUP/BREAKDOWN, TRANSFORMER LEADS/JUMPERS AS REQUIRED, DRIVEN GROUND(S) AS REQUIRED, CONNECTIONS, VERIFY VOLTAGE AND CLEANUP. UNIT OF MEASURE = EACH.  </v>
          </cell>
          <cell r="C95">
            <v>291.62803757243307</v>
          </cell>
          <cell r="D95">
            <v>204.40453457751562</v>
          </cell>
          <cell r="E95">
            <v>406.02916748477691</v>
          </cell>
        </row>
        <row r="96">
          <cell r="A96" t="str">
            <v>OH4350</v>
          </cell>
          <cell r="B96" t="str">
            <v>BRACKET, TRANSFORMER MOUNTING. INCLUDES: ASSEMBLE BRACKET AND MOUNT BRACKET. UNIT OF MEASURE = EACH.</v>
          </cell>
          <cell r="C96">
            <v>25.308409361997359</v>
          </cell>
          <cell r="D96">
            <v>7.2278733426630533</v>
          </cell>
          <cell r="E96">
            <v>32.557988030013746</v>
          </cell>
        </row>
        <row r="97">
          <cell r="A97" t="str">
            <v>OH4360</v>
          </cell>
          <cell r="B97" t="str">
            <v>PLATFORM INCLUDES:SETUP/BREAKDOWN, UNCRATE, ASSEMBLE, TIMBERS, ATTACHMENT AND CLEANUP. UNIT OF MEASURE = EACH.</v>
          </cell>
          <cell r="C97">
            <v>1308.1890212961</v>
          </cell>
          <cell r="D97">
            <v>490.57088298603753</v>
          </cell>
          <cell r="E97">
            <v>1308.1890212961</v>
          </cell>
        </row>
        <row r="98">
          <cell r="A98" t="str">
            <v>OH4370</v>
          </cell>
          <cell r="B98" t="str">
            <v>ASSIST WITH SWITCHING, OVERHEAD. INCLUDES: ASSIST IN SWITCHING AS NEEDED. UNIT OF MEASURE = PER HOUR.</v>
          </cell>
          <cell r="C98">
            <v>217.05325353342496</v>
          </cell>
          <cell r="D98">
            <v>0</v>
          </cell>
          <cell r="E98">
            <v>0</v>
          </cell>
        </row>
        <row r="99">
          <cell r="A99" t="str">
            <v>OH4380</v>
          </cell>
          <cell r="B99" t="str">
            <v>DOWN GUY OR POLE TO POLE GUY, ANY SIZE. INCLUDES: POLE AND ANCHOR ATTACHMENT HARDWARE, GUY, GROUND/GUY INSULATOR AS REQUIRED, GUY TENSION AND GUY GUARD. UNIT OF MEASURE = EACH.</v>
          </cell>
          <cell r="C99">
            <v>36.1610720386686</v>
          </cell>
          <cell r="D99">
            <v>22.899118247776336</v>
          </cell>
          <cell r="E99">
            <v>40.979654267110639</v>
          </cell>
        </row>
        <row r="100">
          <cell r="A100" t="str">
            <v>OH4390</v>
          </cell>
          <cell r="B100" t="str">
            <v>GUY, SIDEWALK, ANY SIZE. INCLUDES: POLE AND ANCHOR ATTACHMENT HARDWARE, GUY, GROUND/GUY INSULATOR AS REQUIRED, GUY TENSION AND GUY GUARD. UNIT OF MEASURE = EACH.</v>
          </cell>
          <cell r="C100">
            <v>68.719060068682339</v>
          </cell>
          <cell r="D100">
            <v>43.410650706684997</v>
          </cell>
          <cell r="E100">
            <v>68.719060068682339</v>
          </cell>
        </row>
        <row r="101">
          <cell r="A101" t="str">
            <v>OH4410</v>
          </cell>
          <cell r="B101" t="str">
            <v>CUT POLE TOP, INCLUDES:  CUT POLE AND REMOVE GROUND WIRE AS REQUIRED. UNIT OF MEASURE = EACH.</v>
          </cell>
          <cell r="D101">
            <v>50.63852404934805</v>
          </cell>
          <cell r="E101">
            <v>0</v>
          </cell>
        </row>
        <row r="102">
          <cell r="A102" t="str">
            <v>TS5000</v>
          </cell>
          <cell r="B102" t="str">
            <v>PAD MOUNT/SUB-SURFACE/VAULT EQUIPMENT, THREE PHASE. INCLUDES: SETUP/BREAKDOWN, TRANSFORMER, SWITCHGEAR OR CABINET OF ANY KIND. INCLUDES: ANCHOR, GROUND, FUSES AS REQUIRED, LOCK AND LABEL. UNIT OF MEASURE = EACH.</v>
          </cell>
          <cell r="C102">
            <v>102.48796651310874</v>
          </cell>
          <cell r="D102">
            <v>91.351457759466712</v>
          </cell>
          <cell r="E102">
            <v>169.34712650946364</v>
          </cell>
        </row>
        <row r="103">
          <cell r="A103" t="str">
            <v>TS5010</v>
          </cell>
          <cell r="B103" t="str">
            <v>PAD MOUNT/SUB-SURFACE/VAULT EQUIPMENT, THREE PHASE, TO INCLUDE TRANSFORMER, SWITCHGEAR OR CABINET OF ANY KIND. INCLUDES: DELIVERY TO JOB SITE, SETUP/BREAKDOWN AND SET. UNIT OF MEASURE = EACH.</v>
          </cell>
          <cell r="C103">
            <v>208.28701539071878</v>
          </cell>
          <cell r="D103">
            <v>208.28701539071878</v>
          </cell>
          <cell r="E103">
            <v>0</v>
          </cell>
        </row>
        <row r="104">
          <cell r="A104" t="str">
            <v>TS5020</v>
          </cell>
          <cell r="B104" t="str">
            <v>ASSIST THIRD PARTY SETTING PAD MOUNTED EQUIPMENT. INCLUDES: SETUP/BREAKDOWN, ROUTE CONDUCTOR AND LOCK. UNIT OF MEASURE = EACH.</v>
          </cell>
          <cell r="C104">
            <v>104.72061592710418</v>
          </cell>
          <cell r="D104">
            <v>0</v>
          </cell>
          <cell r="E104">
            <v>0</v>
          </cell>
        </row>
        <row r="105">
          <cell r="A105" t="str">
            <v>TS5030</v>
          </cell>
          <cell r="B105" t="str">
            <v>PAD MOUNT/SUB-SURFACE/VAULT EQUIPMENT, SINGLE PHASE OF ANY KIND. INCLUDES: SETUP/BREAKDOWN, ANCHOR, GROUND, SECONDARY STUDS AND CONNECTIONS, FUSES AS REQUIRED, LOCK AND LABEL. UNIT OF MEASURE = EACH.</v>
          </cell>
          <cell r="C105">
            <v>58.663866039593138</v>
          </cell>
          <cell r="D105">
            <v>47.527357285951148</v>
          </cell>
          <cell r="E105">
            <v>79.466276148437046</v>
          </cell>
        </row>
        <row r="106">
          <cell r="A106" t="str">
            <v>TS5040</v>
          </cell>
          <cell r="B106" t="str">
            <v>PAD MOUNT EQUIPMENT DELIVERY, SINGLE PHASE. INCLUDES: DELIVERY TO JOB SITE, SETUP/BREAKDOWN AND SET. UNIT OF MEASURE = EACH.</v>
          </cell>
          <cell r="C106">
            <v>55.557089905217715</v>
          </cell>
          <cell r="D106">
            <v>55.557089905217715</v>
          </cell>
          <cell r="E106">
            <v>0</v>
          </cell>
        </row>
        <row r="107">
          <cell r="A107" t="str">
            <v>TS5050</v>
          </cell>
          <cell r="B107" t="str">
            <v>DISCONNECT/RECONNECT PAD MOUNT EQUIPMENT.SINGLE PHASE OR THREE PHASE. INCLUDES: UNBOLTING CONNECTORS FROM OLD EQUIPMENT,  REBOLTING CONNECTORS ON NEW EQUIPMENT. UNIT OF MEASURE = EACH CONNECTION.</v>
          </cell>
          <cell r="C107">
            <v>5.9359062264310296</v>
          </cell>
          <cell r="D107">
            <v>0</v>
          </cell>
          <cell r="E107">
            <v>0</v>
          </cell>
        </row>
        <row r="108">
          <cell r="A108" t="str">
            <v>UT6000</v>
          </cell>
          <cell r="B108" t="str">
            <v>TERMINATE, PRIMARY CABLE POLE RISER, SINGLE PHASE, THROUGH 1/0; INCLUDES: SETUP/BREAKDOWN, HARDWARE, BRACKET, GRIP, TERMINATOR, TERMINAL LUG, GROUNDS, JUMPER, LIGHTNING ARRESTOR, SEALING COMPOUND, CONNECTIONS AND TAGS/TAGGING. UNIT OF MEASURE = EACH.</v>
          </cell>
          <cell r="C108">
            <v>216.63086155309892</v>
          </cell>
          <cell r="D108">
            <v>134.96015315012573</v>
          </cell>
          <cell r="E108">
            <v>0</v>
          </cell>
        </row>
        <row r="109">
          <cell r="A109" t="str">
            <v>UT6010</v>
          </cell>
          <cell r="B109" t="str">
            <v>TERMINATE, PRIMARY CABLE POLE RISER, THREE PHASE, THROUGH 4/0; INCLUDES:  SETUP/BREAKDOWN, HARDWARE, BRACKET, GRIP, TERMINATORS, TERMINAL LUGS, GROUNDS, JUMPERS, LIGHTNING ARRESTORS, SEALING COMPOUND, CONNECTIONS AND TAGS/TAGGING. UNIT OF MEASURE = EACH.</v>
          </cell>
          <cell r="C109">
            <v>376.41396677456919</v>
          </cell>
          <cell r="D109">
            <v>170.45803997489833</v>
          </cell>
          <cell r="E109">
            <v>0</v>
          </cell>
        </row>
        <row r="110">
          <cell r="A110" t="str">
            <v>UT6020</v>
          </cell>
          <cell r="B110" t="str">
            <v>TERMINATE, PRIMARY CABLE POLE RISER, THREE PHASE, LARGER THAN 4/0; INCLUDES:  SETUP/BREAKDOWN, HARDWARE, BRACKET, GRIP, TERMINATORS, TERMINAL LUGS, GROUNDS, JUMPERS, LIGHTNING ARRESTORS, SEALING COMPOUND, CONNECTIONS AND TAGS/TAGGING. UNIT OF MEASURE = EA</v>
          </cell>
          <cell r="C110">
            <v>543.33500241998843</v>
          </cell>
          <cell r="D110">
            <v>191.74398771676371</v>
          </cell>
          <cell r="E110">
            <v>0</v>
          </cell>
        </row>
        <row r="111">
          <cell r="A111" t="str">
            <v>UT6030</v>
          </cell>
          <cell r="B111" t="str">
            <v>POLE RISER,  THROUGH 3''. INCLUDES:  SETUP/BREAKDOWN, HARDWARE, CONDUIT W/PULL STRING AND BRACKETS AS NEEDED. UNIT OF MEASURE = EACH.</v>
          </cell>
          <cell r="C111">
            <v>131.40184156564973</v>
          </cell>
          <cell r="D111">
            <v>95.882647485880284</v>
          </cell>
          <cell r="E111">
            <v>138.49715747960488</v>
          </cell>
        </row>
        <row r="112">
          <cell r="A112" t="str">
            <v>UT6040</v>
          </cell>
          <cell r="B112" t="str">
            <v>POLE RISER, ABOVE 3''.  INCLUDES:  SETUP/BREAKDOWN, HARDWARE, CONDUIT W/PULL STRING AND BRACKETS. UNIT OF MEASURE = EACH</v>
          </cell>
          <cell r="C112">
            <v>156.24610089199118</v>
          </cell>
          <cell r="D112">
            <v>95.882647485880284</v>
          </cell>
          <cell r="E112">
            <v>0</v>
          </cell>
        </row>
        <row r="113">
          <cell r="A113" t="str">
            <v>UT6070</v>
          </cell>
          <cell r="B113" t="str">
            <v>FAULT INDICATOR, THREE PHASE/SINGLE PHASE. INCLUDES: CURRENT SENSORS, CONDUCTOR AND REMOTE INDICATOR.  UNIT OF MEASURE = PER SET.</v>
          </cell>
          <cell r="C113">
            <v>28.957596591102728</v>
          </cell>
          <cell r="D113">
            <v>13.369158167637455</v>
          </cell>
          <cell r="E113">
            <v>0</v>
          </cell>
        </row>
        <row r="114">
          <cell r="A114" t="str">
            <v>UT6080</v>
          </cell>
          <cell r="B114" t="str">
            <v>ELBOW OR ELBOW ARRESTOR, PRIMARY, 200 AMP. INCLUDES:  SETUP/BREAKDOWN, BUSHING INSERTS AS REQUIRED, PREPARE CABLE  PER SPECIFICATIONS (INCLUDES FEED THROUGH DEVICE OR PARKING BUSHING AS REQUIRED), LUG AND ELBOW ON CABLE, PLUG INTO RECEPTACLE, FAULT INDICA</v>
          </cell>
          <cell r="C114">
            <v>63.129164867584066</v>
          </cell>
          <cell r="D114">
            <v>20.05373725145618</v>
          </cell>
          <cell r="E114">
            <v>0</v>
          </cell>
        </row>
        <row r="115">
          <cell r="A115" t="str">
            <v>UT6090</v>
          </cell>
          <cell r="B115" t="str">
            <v>T' BODY, PRIMARY, 600 AMP, SINGLE INSTALLATION. INCLUDES:  SETUP/BREAKDOWN, PREPARE CABLE  PER SPECIFICATIONS, INSTALL ADAPTER,  LUG AND ' T ' BODY ON CABLE, ASSOCIATED CONNECTORS AS SPECIFIED, TAG CABLE,  GROUND CABLE NEUTRAL, TRAIN AND RACK CABLE AND CL</v>
          </cell>
          <cell r="C115">
            <v>158.9592906132093</v>
          </cell>
          <cell r="D115">
            <v>45.308077030123329</v>
          </cell>
          <cell r="E115">
            <v>0</v>
          </cell>
        </row>
        <row r="116">
          <cell r="A116" t="str">
            <v>UT6095</v>
          </cell>
          <cell r="B116" t="str">
            <v>MANHOLE/VAULT 'T' BODY, PRIMARY, 600 AMP, SINGLE INSTALLATION. INCLUDES:  PREPARE CABLE  PER SPECIFICATIONS, INSTALL ADAPTER,  LUG AND ' T ' BODY ON CABLE, ASSOCIATED CONNECTORS AS SPECIFIED, TAG CABLE,  GROUND CABLE NEUTRAL, TRAIN AND RACK CABLE. UNIT OF</v>
          </cell>
          <cell r="C116">
            <v>175.52807779448378</v>
          </cell>
          <cell r="D116">
            <v>78.995534560973795</v>
          </cell>
          <cell r="E116">
            <v>0</v>
          </cell>
        </row>
        <row r="117">
          <cell r="A117" t="str">
            <v>UT6100</v>
          </cell>
          <cell r="B117" t="str">
            <v>STRAIGHT SPLICE, PRIMARY, THROUGH 4/0. INCLUDES: SETUP/BREAKDOWN, CABLE PREPARATION, LUG, PRE-MOLDED SPLICE, TAGS/TAGGING,  GROUND AND CLEANUP. UNIT OF MEASURE = EACH</v>
          </cell>
          <cell r="C117">
            <v>69.827113109570419</v>
          </cell>
          <cell r="D117">
            <v>0</v>
          </cell>
          <cell r="E117">
            <v>0</v>
          </cell>
        </row>
        <row r="118">
          <cell r="A118" t="str">
            <v>UT6105</v>
          </cell>
          <cell r="B118" t="str">
            <v>MANHOLE/VAULT STRAIGHT SPLICE, PRIMARY, THROUGH 4/0. INCLUDES: CABLE PREPARATION, LUG, PRE-MOLDED SPLICE, TAGS/TAGGING AND GROUND. UNIT OF MEASURE = EACH</v>
          </cell>
          <cell r="C118">
            <v>87.772816178859756</v>
          </cell>
          <cell r="D118">
            <v>0</v>
          </cell>
          <cell r="E118">
            <v>0</v>
          </cell>
        </row>
        <row r="119">
          <cell r="A119" t="str">
            <v>UT6110</v>
          </cell>
          <cell r="B119" t="str">
            <v>STRAIGHT SPLICE, PRIMARY, LARGER THAN 4/0.   INCLUDES: SETUP/BREAKDOWN, CABLE PREPARATION, LUG, PRE-MOLDED SPLICE, TAGS/TAGGING, GROUND, TRAIN AND RACK CABLE AND CLEANUP. UNIT OF MEASURE = EACH.</v>
          </cell>
          <cell r="C119">
            <v>112.88917156753065</v>
          </cell>
          <cell r="D119">
            <v>0</v>
          </cell>
          <cell r="E119">
            <v>0</v>
          </cell>
        </row>
        <row r="120">
          <cell r="A120" t="str">
            <v>UT6115</v>
          </cell>
          <cell r="B120" t="str">
            <v>MANHOLE/VAULT STRAIGHT SPLICE, PRIMARY, LARGER THAN 4/0.   INCLUDES: CABLE PREPARATION, LUG, PRE-MOLDED SPLICE, TAGS/TAGGING, GROUND, TRAIN AND RACK CABLE. UNIT OF MEASURE = ONE SET OF THREE.</v>
          </cell>
          <cell r="C120">
            <v>424.24112971890088</v>
          </cell>
          <cell r="D120">
            <v>169.69645188756036</v>
          </cell>
          <cell r="E120">
            <v>0</v>
          </cell>
        </row>
        <row r="121">
          <cell r="A121" t="str">
            <v>UT6120</v>
          </cell>
          <cell r="B121" t="str">
            <v>TERMINATOR, PRIMARY INDOOR, THROUGH 4/0. INCLUDES: SETUP/BREAKDOWN, TRAIN AND PREPARE CABLE, COLD SHRINK, TERMINAL LUG, GROUND, CONNECTIONS, TAG AND CLEANUP. UNIT OF MEASURE = EACH PER PHASE.</v>
          </cell>
          <cell r="C121">
            <v>56.457954941932961</v>
          </cell>
          <cell r="D121">
            <v>0</v>
          </cell>
          <cell r="E121">
            <v>0</v>
          </cell>
        </row>
        <row r="122">
          <cell r="A122" t="str">
            <v>UT6125</v>
          </cell>
          <cell r="B122" t="str">
            <v>MANHOLE/VAULT TERMINATOR, PRIMARY INDOOR, THROUGH 4/0. INCLUDES: TRAIN AND PREPARE CABLE, COLD SHRINK, TERMINAL LUG, GROUND, CONNECTIONS AND TAG. UNIT OF MEASURE = EACH PER PHASE.</v>
          </cell>
          <cell r="C122">
            <v>67.304195445949688</v>
          </cell>
          <cell r="D122">
            <v>0</v>
          </cell>
          <cell r="E122">
            <v>0</v>
          </cell>
        </row>
        <row r="123">
          <cell r="A123" t="str">
            <v>UT6130</v>
          </cell>
          <cell r="B123" t="str">
            <v>TERMINATOR, PRIMARY INDOOR, OVER 4/0. INCLUDES: SETUP/BREAKDOWN, TRAIN AND PREPARE CABLE, COLD SHRINK, TERMINAL LUG, GROUND, CONNECTIONS TAG AND CLEANUP. UNIT OF MEASURE = EACH SET OF THREE.</v>
          </cell>
          <cell r="C123">
            <v>216.15254925436236</v>
          </cell>
          <cell r="D123">
            <v>0</v>
          </cell>
          <cell r="E123">
            <v>0</v>
          </cell>
        </row>
        <row r="124">
          <cell r="A124" t="str">
            <v>UT6135</v>
          </cell>
          <cell r="B124" t="str">
            <v>MANHOLE/VAULT TERMINATOR, PRIMARY INDOOR, OVER 4/0. INCLUDES: TRAIN AND PREPARE CABLE, COLD SHRINK, TERMINAL LUG, GROUND, CONNECTIONS AND TAG. UNIT OF MEASURE = EACH SET OF THREE.</v>
          </cell>
          <cell r="C124">
            <v>272.11328471770116</v>
          </cell>
          <cell r="D124">
            <v>0</v>
          </cell>
          <cell r="E124">
            <v>0</v>
          </cell>
        </row>
        <row r="125">
          <cell r="A125" t="str">
            <v>UT6170</v>
          </cell>
          <cell r="B125" t="str">
            <v>TERMINATE, SECONDARY/SERVICE SINGLE PHASE, SET SCREW CONNECTOR. THROUGH 500MCM. INCLUDES: PREPARING CABLE ENDS, CONNECTION, INSTALL MOLE BODIES AS REQUIRED, SLEEVES AND TAGS/TAGGING. UNIT OF MEASURE = PER CONNECTION.</v>
          </cell>
          <cell r="C125">
            <v>6.6845790838187273</v>
          </cell>
          <cell r="D125">
            <v>2.0053737251456183</v>
          </cell>
          <cell r="E125">
            <v>0</v>
          </cell>
        </row>
        <row r="126">
          <cell r="A126" t="str">
            <v>UT6180</v>
          </cell>
          <cell r="B126" t="str">
            <v>TERMINATE, SECONDARY/SERVICE COMPRESSION CONNECTOR . THROUGH 500MCM. INCLUDES: PHASE VERIFICATION, TRAIN CABLE, PREPARE CABLE, INSTALL MOLE BODIES AS REQUIRED, TAGS/TAGGING,  AND CONNECTION. UNIT OF MEASURE = PER CONNECTION.</v>
          </cell>
          <cell r="C126">
            <v>29.719638606658059</v>
          </cell>
          <cell r="D126">
            <v>0</v>
          </cell>
          <cell r="E126">
            <v>0</v>
          </cell>
        </row>
        <row r="127">
          <cell r="A127" t="str">
            <v>UT6190</v>
          </cell>
          <cell r="B127" t="str">
            <v>TERMINATE, SECONDARY/SERVICE COMPRESSION CONNECTOR . ABOVE 500MCM. INCLUDES: PHASE VERIFICATION, TRAIN CABLE, PREPARE CABLE, TAGS/TAGGING, AND CONNECTION. UNIT OF MEASURE = PER CONNECTION.</v>
          </cell>
          <cell r="C127">
            <v>49.024703000726554</v>
          </cell>
          <cell r="D127">
            <v>0</v>
          </cell>
          <cell r="E127">
            <v>0</v>
          </cell>
        </row>
        <row r="128">
          <cell r="A128" t="str">
            <v>UT6200</v>
          </cell>
          <cell r="B128" t="str">
            <v>FIREPROOFING CABLE. INCLUDES: FIREPROOFING. UNIT OF MEASURE =  PER LINEAR FOOT.</v>
          </cell>
          <cell r="C128">
            <v>2.2326494139954547</v>
          </cell>
          <cell r="D128">
            <v>1.1163247069977273</v>
          </cell>
          <cell r="E128">
            <v>0</v>
          </cell>
        </row>
        <row r="129">
          <cell r="A129" t="str">
            <v>MS7000</v>
          </cell>
          <cell r="B129" t="str">
            <v xml:space="preserve">OVERHEAD COVER-UP. INCLUDES: PLACEMENT AND REMOVAL OF ALL RUBBER BLANKET(S) AND/OR ALL RUBBER HOSES REQUIRED PER WORKPOINT. UNIT OF MEASURE = EACH. </v>
          </cell>
          <cell r="C129">
            <v>54.263313383356241</v>
          </cell>
          <cell r="D129">
            <v>0</v>
          </cell>
          <cell r="E129">
            <v>0</v>
          </cell>
        </row>
        <row r="130">
          <cell r="A130" t="str">
            <v>MS7020</v>
          </cell>
          <cell r="B130" t="str">
            <v>LOCATE - SITE VISIT AND MEETING. INCLUDES: TRAVEL TO INITIAL EXCAVATION SITE, WAIT AND MEET WITH OTHER UTILITIES. UNIT OF MEASURE = PER SITE VISIT.</v>
          </cell>
          <cell r="C130">
            <v>46.921600763840004</v>
          </cell>
          <cell r="D130">
            <v>0</v>
          </cell>
          <cell r="E130">
            <v>0</v>
          </cell>
        </row>
        <row r="131">
          <cell r="A131" t="str">
            <v>MS7030</v>
          </cell>
          <cell r="B131" t="str">
            <v>LOCATE - SUBSEQUENT WORK POINTS. INCLUDES: LOCATE ACTIVITIES AT SUBSEQUENT WORK POINTS. UNIT OF MEASURE = PER WORK POINT WITH LOCATE ACTIVITY.</v>
          </cell>
          <cell r="C131">
            <v>3.9085693436278723</v>
          </cell>
          <cell r="D131">
            <v>0</v>
          </cell>
          <cell r="E131">
            <v>0</v>
          </cell>
        </row>
        <row r="132">
          <cell r="A132" t="str">
            <v>MS7040</v>
          </cell>
          <cell r="B132" t="str">
            <v>LOCATE - INFORMATIONAL VISIT. INCLUDES: TRAVEL TO WORK SITE AND DATA COLLECTION.  UNIT OF MEASURE = PER SITE VISIT.</v>
          </cell>
          <cell r="C132">
            <v>31.282631229252129</v>
          </cell>
          <cell r="D132">
            <v>0</v>
          </cell>
          <cell r="E132">
            <v>0</v>
          </cell>
        </row>
        <row r="133">
          <cell r="A133" t="str">
            <v>MS7050</v>
          </cell>
          <cell r="B133" t="str">
            <v>EXTRAORDINARY TRAFFIC CONTROL. INCLUDES: SET UP AND REMOVAL OF ALL ASSOCIATED MATERIALS (CONES, SIGNS, ARROW BOARDS, ETC.) NOT INCLUDED IN NORMAL TRAFFIC CONTROL. UNIT OF MEASURE = PER DAY.</v>
          </cell>
          <cell r="C133">
            <v>788.00081282792007</v>
          </cell>
          <cell r="D133">
            <v>0</v>
          </cell>
          <cell r="E133">
            <v>0</v>
          </cell>
        </row>
        <row r="134">
          <cell r="A134" t="str">
            <v>MS7060</v>
          </cell>
          <cell r="B134" t="str">
            <v>FLAGMAN. INCLUDES ONE PERSON FOR TRAFFIC CONTROL. UNIT OF MEASURE = PER HOUR</v>
          </cell>
          <cell r="C134">
            <v>43.903000714699992</v>
          </cell>
          <cell r="D134">
            <v>0</v>
          </cell>
          <cell r="E134">
            <v>0</v>
          </cell>
        </row>
        <row r="135">
          <cell r="A135" t="str">
            <v>MS7070</v>
          </cell>
          <cell r="B135" t="str">
            <v>EXTRA DEPTH - POLE/ANCHOR, MACHINE DIG AUGER. INCLUDES: DIG HOLE. UNIT OF MEASURE = PER FOOT.</v>
          </cell>
          <cell r="C135">
            <v>6.4568801051119991</v>
          </cell>
          <cell r="D135">
            <v>0</v>
          </cell>
          <cell r="E135">
            <v>0</v>
          </cell>
        </row>
        <row r="136">
          <cell r="A136" t="str">
            <v>MS7080</v>
          </cell>
          <cell r="B136" t="str">
            <v>EXTRA DEPTH - POLE/ANCHOR, MACHINE DIG ROCK AUGER. INCLUDES: DIG HOLE. UNIT OF MEASURE = PER FOOT.</v>
          </cell>
          <cell r="C136">
            <v>21.527238270443405</v>
          </cell>
          <cell r="D136">
            <v>0</v>
          </cell>
          <cell r="E136">
            <v>0</v>
          </cell>
        </row>
        <row r="137">
          <cell r="A137" t="str">
            <v>MS7090</v>
          </cell>
          <cell r="B137" t="str">
            <v>EXTRA DEPTH - POLE/ANCHOR, HAND DIG. INCLUDES: DIG HOLE. UNIT OF MEASURE = PER FOOT.</v>
          </cell>
          <cell r="C137">
            <v>9.3613392323938918</v>
          </cell>
          <cell r="D137">
            <v>0</v>
          </cell>
          <cell r="E137">
            <v>0</v>
          </cell>
        </row>
        <row r="138">
          <cell r="A138" t="str">
            <v>MS7100</v>
          </cell>
          <cell r="B138" t="str">
            <v>EXTRA DEPTH - POLE/ANCHOR, VAC TRUCK. INCLUDES: DIG HOLE. UNIT OF MEASURE = PER FOOT.</v>
          </cell>
          <cell r="C138">
            <v>15.542377558015442</v>
          </cell>
          <cell r="D138">
            <v>0</v>
          </cell>
          <cell r="E138">
            <v>0</v>
          </cell>
        </row>
        <row r="139">
          <cell r="A139" t="str">
            <v>MS7110</v>
          </cell>
          <cell r="B139" t="str">
            <v>POTHOLE - DIRT, HAND DIG. INCLUDES: DIG HOLE. UNIT OF MEASURE = EACH.</v>
          </cell>
          <cell r="C139">
            <v>43.860000714000002</v>
          </cell>
          <cell r="D139">
            <v>0</v>
          </cell>
          <cell r="E139">
            <v>0</v>
          </cell>
        </row>
        <row r="140">
          <cell r="A140" t="str">
            <v>MS7120</v>
          </cell>
          <cell r="B140" t="str">
            <v>POTHOLE - DIRT, VAC DIG. INCLUDES: DIG HOLE. UNIT OF MEASURE = EACH.</v>
          </cell>
          <cell r="C140">
            <v>90.300001469999998</v>
          </cell>
          <cell r="D140">
            <v>0</v>
          </cell>
          <cell r="E140">
            <v>0</v>
          </cell>
        </row>
        <row r="141">
          <cell r="A141" t="str">
            <v>MS7130</v>
          </cell>
          <cell r="B141" t="str">
            <v>GLN/FLN/DECAL. INCLUDES: PLATE OR STICKER WITH NUMBERS.  UNIT OF MEASURE = EACH FACILITY MARKED.</v>
          </cell>
          <cell r="C141">
            <v>4.8185822284420352</v>
          </cell>
          <cell r="D141">
            <v>0</v>
          </cell>
          <cell r="E141">
            <v>0</v>
          </cell>
        </row>
        <row r="142">
          <cell r="A142" t="str">
            <v>MS7140</v>
          </cell>
          <cell r="B142" t="str">
            <v>LEVEL EQUIPMENT PADS. INCLUDES: LEVEL AND BACKFILL.  UNIT OF MEASURE = EACH</v>
          </cell>
          <cell r="C142">
            <v>228.54710878553425</v>
          </cell>
          <cell r="D142">
            <v>0</v>
          </cell>
          <cell r="E142">
            <v>0</v>
          </cell>
        </row>
        <row r="143">
          <cell r="A143" t="str">
            <v>MS7150</v>
          </cell>
          <cell r="B143" t="str">
            <v>INCIDENTAL TREE TRIMMING. INCLUDES: CUT, REMOVE AND DISPOSAL OF OVERGROWTH THROUGH 3" DIAMETER AT ONE WORK POINT. UNIT OF MEASURE = WORK POINT TRIMMED.</v>
          </cell>
          <cell r="C143">
            <v>36.182777364021945</v>
          </cell>
          <cell r="D143">
            <v>0</v>
          </cell>
          <cell r="E143">
            <v>0</v>
          </cell>
        </row>
        <row r="144">
          <cell r="A144" t="str">
            <v>MS7160</v>
          </cell>
          <cell r="B144" t="str">
            <v>WILDLIFE PROTECTION. INCLUDES: PROTECTOR. UNIT OF MEASURE = EACH.</v>
          </cell>
          <cell r="C144">
            <v>7.2278733426630533</v>
          </cell>
          <cell r="D144">
            <v>0</v>
          </cell>
          <cell r="E144">
            <v>0</v>
          </cell>
        </row>
        <row r="145">
          <cell r="A145" t="str">
            <v>MS7170</v>
          </cell>
          <cell r="B145" t="str">
            <v>TRANSFER, FOREIGN CONTACT. INCLUDES: ONE CONTACT TRANSFER FROM EXISTING POLE TO NEW POLE AT SAME LOCATION UTILIZING J-HOOK. UNIT OF MEASURE = EACH</v>
          </cell>
          <cell r="D145">
            <v>0</v>
          </cell>
          <cell r="E145">
            <v>12.068160896458428</v>
          </cell>
        </row>
        <row r="146">
          <cell r="A146" t="str">
            <v>MS7190</v>
          </cell>
          <cell r="B146" t="str">
            <v>ANCHOR/POLE STABILIZATION - CONCRETE. INCLUDES: MIXING, POURING AND RODING CONCRETE. UNIT OF MEASURE = EACH.</v>
          </cell>
          <cell r="C146">
            <v>64.568801051119991</v>
          </cell>
          <cell r="D146">
            <v>0</v>
          </cell>
          <cell r="E146">
            <v>0</v>
          </cell>
        </row>
        <row r="147">
          <cell r="A147" t="str">
            <v>MS7200</v>
          </cell>
          <cell r="B147" t="str">
            <v xml:space="preserve">STRAIGHTEN POLE, WOOD. INCLUDES: SETUP/BREAKDOWN, EXCAVATION, STRAIGHTEN EXISTING POLE, FOAM AND CLEAN UP. UNIT OF MEASURE = EACH. </v>
          </cell>
          <cell r="C147">
            <v>147.94481405340386</v>
          </cell>
          <cell r="D147">
            <v>0</v>
          </cell>
          <cell r="E147">
            <v>0</v>
          </cell>
        </row>
        <row r="148">
          <cell r="A148" t="str">
            <v>MS7210</v>
          </cell>
          <cell r="B148" t="str">
            <v>ASSIST CREW FOR COVER-UP/CONTACT. INCLUDES:  ASSIST OTHER CREW AS NEEDED. UNIT OF MEASURE = PER ASSIST.</v>
          </cell>
          <cell r="C148">
            <v>190.54257275185577</v>
          </cell>
          <cell r="D148">
            <v>0</v>
          </cell>
          <cell r="E148">
            <v>0</v>
          </cell>
        </row>
        <row r="149">
          <cell r="A149" t="str">
            <v>MS7220</v>
          </cell>
          <cell r="B149" t="str">
            <v xml:space="preserve">CREW TRAVEL TIME AND YARD TIME. </v>
          </cell>
          <cell r="C149">
            <v>322.50000525000002</v>
          </cell>
          <cell r="D149">
            <v>0</v>
          </cell>
          <cell r="E149">
            <v>0</v>
          </cell>
        </row>
        <row r="150">
          <cell r="A150" t="str">
            <v>SL8000</v>
          </cell>
          <cell r="B150" t="str">
            <v>STREETLIGHT, ARM/HEAD ASSEMBLY ON WOOD POLE, THROUGH 6'. INCLUDES: SETUP/BREAKDOWN, ARM, HEAD, PHOTOCELL, WIRING/FUSE, CONNECTIONS, GROUND, ASSOCIATED MOUNTING HARDWARE AND TEST. UNIT OF MEASURE = EACH.</v>
          </cell>
          <cell r="C150">
            <v>83.738645518787237</v>
          </cell>
          <cell r="D150">
            <v>49.734538620832005</v>
          </cell>
          <cell r="E150">
            <v>81.116906898307775</v>
          </cell>
        </row>
        <row r="151">
          <cell r="A151" t="str">
            <v>SL8020</v>
          </cell>
          <cell r="B151" t="str">
            <v>STREET LIGHT COMPLETE, EMBEDDED, MACHINE DIG WITH AUGER. INCLUDES: SETUP/BREAKDOWN, DIG HOLE, POLE, LAMP, PHOTO CELL, ARM IF REQUIRED, LUMINAIRE, POLE PREPARATION, CONDUCTOR, BACKFILL, CLEANUP AND DISPOSITION OF SPOIL. UNIT OF MEASURE = EACH.</v>
          </cell>
          <cell r="C151">
            <v>133.47318413961924</v>
          </cell>
          <cell r="D151">
            <v>94.194201933393956</v>
          </cell>
          <cell r="E151">
            <v>137.38224351985511</v>
          </cell>
        </row>
        <row r="152">
          <cell r="A152" t="str">
            <v>SL8030</v>
          </cell>
          <cell r="B152" t="str">
            <v>STREET LIGHT COMPLETE, EMBEDDED, MACHINE DIG WITH ROCK AUGER. INCLUDES: SETUP/BREAKDOWN, DIG HOLE, POLE, LAMP, PHOTO CELL, ARM IF REQUIRED, LUMINAIRE, POLE PREPARATION, CONDUCTOR, BACKFILL, CLEANUP AND DISPOSITION OF SPOIL. UNIT OF MEASURE = EACH.</v>
          </cell>
          <cell r="C152">
            <v>225.04564745253379</v>
          </cell>
          <cell r="D152">
            <v>68.023912829566029</v>
          </cell>
          <cell r="E152">
            <v>228.95470683276957</v>
          </cell>
        </row>
        <row r="153">
          <cell r="A153" t="str">
            <v>SL8040</v>
          </cell>
          <cell r="B153" t="str">
            <v>STREET LIGHT ANCHOR BASE. INCLUDES: SETUP/BREAKDOWN,  LAMP, PHOTO ELECTRIC EYE/SHORTING CAP, ARM, LUMINAIRE,  CONDUCTOR, BOLT POLE TO BASE AND CLEANUP. UNIT OF MEASURE = EACH.</v>
          </cell>
          <cell r="C153">
            <v>83.738645518787237</v>
          </cell>
          <cell r="D153">
            <v>75.889128691004402</v>
          </cell>
          <cell r="E153">
            <v>83.738645518787237</v>
          </cell>
        </row>
        <row r="154">
          <cell r="A154" t="str">
            <v>SL8050</v>
          </cell>
          <cell r="B154" t="str">
            <v>STREET LIGHT HISTORICAL, ANCHOR BASE. INCLUDES: SETUP/BREAKDOWN, LAMP, PHOTO ELECTRIC EYE, LUMINAIRE, CONDUCTOR, BOLT POLE TO BASE/ALIGN, PREPARE POLE &amp; PAINT AS REQUIRED AND CLEANUP. UNIT OF MEASURE = EACH.</v>
          </cell>
          <cell r="C154">
            <v>191.02584152092297</v>
          </cell>
          <cell r="D154">
            <v>73.28308910418049</v>
          </cell>
          <cell r="E154">
            <v>95.512920760461469</v>
          </cell>
        </row>
        <row r="155">
          <cell r="A155" t="str">
            <v>SL8060</v>
          </cell>
          <cell r="B155" t="str">
            <v>STREET LIGHT FOUNDATION, PRECAST CONCRETE.  INCLUDES: SETUP/BREAKDOWN, EXCAVATION, PRECAST FOUNDATION, CONDUIT,  GRADE, COMPACTION AND DISPOSITION OF SPOIL. UNIT OF MEASURE = EACH.</v>
          </cell>
          <cell r="C155">
            <v>134.77620393303118</v>
          </cell>
          <cell r="D155">
            <v>134.76050489937563</v>
          </cell>
          <cell r="E155">
            <v>187.08538407337596</v>
          </cell>
        </row>
        <row r="156">
          <cell r="A156" t="str">
            <v>SL8070</v>
          </cell>
          <cell r="B156" t="str">
            <v>STREET LIGHT FOUNDATION, POUR IN PLACE.  INCLUDES: SETUP/BREAKDOWN, EXCAVATION, FORM BASE/SONATUBE, POUR/FINISH, GRADE, COMPACTION, CLEANUP, DISPOSITION OF SPOIL, REMOVE FORM AND SECOND CLEANUP. UNIT OF MEASURE = EACH.</v>
          </cell>
          <cell r="C156">
            <v>299.61605731647063</v>
          </cell>
          <cell r="D156">
            <v>162.23381379661552</v>
          </cell>
          <cell r="E156">
            <v>0</v>
          </cell>
        </row>
        <row r="157">
          <cell r="A157" t="str">
            <v>SL8080</v>
          </cell>
          <cell r="B157" t="str">
            <v>STREET LIGHT FOUNDATION, PRECAST CONCRETE, ROCK.  INCLUDES: SETUP/BREAKDOWN, EXCAVATION, PRECAST FOUNDATION, CONDUIT,  GRADE, COMPACTION AND DISPOSITION OF SPOIL. UNIT OF MEASURE = EACH.</v>
          </cell>
          <cell r="C157">
            <v>239.42596228103193</v>
          </cell>
          <cell r="D157">
            <v>134.76050489937563</v>
          </cell>
          <cell r="E157">
            <v>291.75084145503223</v>
          </cell>
        </row>
        <row r="158">
          <cell r="A158" t="str">
            <v>SL8090</v>
          </cell>
          <cell r="B158" t="str">
            <v>STREET LIGHT FOUNDATION, POUR IN PLACE, ROCK.  INCLUDES: SETUP/BREAKDOWN, EXCAVATION, FORM BASE/SONATUBE, POUR/FINISH, GRADE, COMPACTION, CLEANUP, DISPOSITION OF SPOIL, REMOVE FORM AND SECOND CLEANUP. UNIT OF MEASURE = EACH.</v>
          </cell>
          <cell r="C158">
            <v>391.18852062938521</v>
          </cell>
          <cell r="D158">
            <v>132.13876627889618</v>
          </cell>
          <cell r="E158">
            <v>0</v>
          </cell>
        </row>
        <row r="159">
          <cell r="A159" t="str">
            <v>SL8100</v>
          </cell>
          <cell r="B159" t="str">
            <v>ADDITIONAL STREETLIGHT ARM AND LUMINAIRE OR GUARDLIGHT. INCLUDES: ARM, LUMINAIRE, LAMP, PHOTO ELECTRIC CELL, CONDUCTOR AND CONNECTION. UNIT OF MEASURE = EACH.</v>
          </cell>
          <cell r="C159">
            <v>31.398067311131324</v>
          </cell>
          <cell r="D159">
            <v>31.398067311131324</v>
          </cell>
          <cell r="E159">
            <v>0</v>
          </cell>
        </row>
        <row r="160">
          <cell r="A160" t="str">
            <v>SL8110</v>
          </cell>
          <cell r="B160" t="str">
            <v>CONTROLLER, STREETLIGHT, PEDESTAL MOUNT. INCLUDES: SETUP/BREAKDOWN, EXCAVATION, CONDUIT, FOUNDATION, CONTROLLER, GROUND ROD AND CLEANUP. UNIT OF MEASURE = EACH.</v>
          </cell>
          <cell r="C160">
            <v>104.66545738165624</v>
          </cell>
          <cell r="D160">
            <v>122.98622965770139</v>
          </cell>
          <cell r="E160">
            <v>143.92874055422598</v>
          </cell>
        </row>
        <row r="161">
          <cell r="A161" t="str">
            <v>SL8120</v>
          </cell>
          <cell r="B161" t="str">
            <v>CONTROLLER, STREETLIGHT, PEDESTAL MOUNT, ROCK. INCLUDES: SETUP/BREAKDOWN, EXCAVATION, CONDUIT, FOUNDATION, CONTROLLER, GROUND ROD, CLEANUP AND SPOIL. UNIT OF MEASURE = EACH.</v>
          </cell>
          <cell r="C161">
            <v>162.23381379661552</v>
          </cell>
          <cell r="D161">
            <v>125.59226924452527</v>
          </cell>
          <cell r="E161">
            <v>177.94854648583677</v>
          </cell>
        </row>
        <row r="162">
          <cell r="A162" t="str">
            <v>SL8130</v>
          </cell>
          <cell r="B162" t="str">
            <v>CONTROLLER, POLE MOUNT, STREETLIGHT. INCLUDES: SETUP/BREAKDOWN, HARDWARE, PHOTO ELECTRIC CELL, CONTROLLER, CONNECTIONS AND CLEANUP. UNIT OF MEASURE = EACH.</v>
          </cell>
          <cell r="C162">
            <v>81.670339245817132</v>
          </cell>
          <cell r="D162">
            <v>48.490806972535225</v>
          </cell>
          <cell r="E162">
            <v>104.63725129469714</v>
          </cell>
        </row>
        <row r="163">
          <cell r="A163" t="str">
            <v>SL8140</v>
          </cell>
          <cell r="B163" t="str">
            <v>FUSE ASSEMBLY FOR LUMINAIRE. INCLUDES: FUSE, HOUSING AND CONNECTIONS. UNIT OF MEASURE = EACH.</v>
          </cell>
          <cell r="C163">
            <v>6.5464970343708808</v>
          </cell>
          <cell r="D163">
            <v>6.5464970343708808</v>
          </cell>
          <cell r="E163">
            <v>13.077295035086197</v>
          </cell>
        </row>
        <row r="164">
          <cell r="A164" t="str">
            <v>SL8150</v>
          </cell>
          <cell r="B164" t="str">
            <v xml:space="preserve">CABLE, STREETLIGHT, UNDERGROUND. INCLUDES: SETUP/BREAKDOWN, CABLE AND MOISTURE SEAL. UNIT OF MEASURE = PER FOOT </v>
          </cell>
          <cell r="C164">
            <v>0.48667004332253555</v>
          </cell>
          <cell r="D164">
            <v>0.23548550483348493</v>
          </cell>
          <cell r="E164">
            <v>0</v>
          </cell>
        </row>
        <row r="165">
          <cell r="A165" t="str">
            <v>SL8160</v>
          </cell>
          <cell r="B165" t="str">
            <v>CONNECTIONS, STREET LIGHT SECONDARY.  INCLUDES: PREPARE CONDUCTOR, CONNECT AND INSULATE. UNIT OF MEASURE = PER TERMINATION.</v>
          </cell>
          <cell r="C165">
            <v>5.2277782073033654</v>
          </cell>
          <cell r="D165">
            <v>2.6217386204794653</v>
          </cell>
          <cell r="E165">
            <v>0</v>
          </cell>
        </row>
        <row r="166">
          <cell r="A166" t="str">
            <v>SV9000</v>
          </cell>
          <cell r="B166" t="str">
            <v xml:space="preserve">OH SERVICE, DUPLEX OR TRIPLEX, ANY SIZE, ANY LENGTH. INCLUDES: SETUP/BREAKDOWN, SERVICE, DEADEND(S), HARDWARE, CONNECTIONS ON BOTH ENDS, SAG, VOLTAGE TEST AND CLEANUP. (REMOVAL INCLUDES OPEN WIRE OR BUNDLED)  UNIT OF MEASURE = EACH </v>
          </cell>
          <cell r="C166">
            <v>119.90249797190107</v>
          </cell>
          <cell r="D166">
            <v>79.943881301411992</v>
          </cell>
          <cell r="E166">
            <v>88.817652125868705</v>
          </cell>
        </row>
        <row r="167">
          <cell r="A167" t="str">
            <v>SV9020</v>
          </cell>
          <cell r="B167" t="str">
            <v xml:space="preserve">OH SERVICE, QUAD ANY SIZE, ANY LENGTH. INCLUDES: SETUP/BREAKDOWN, SERVICE, HARDWARE, DEADEND(S),  CONNECTIONS ON BOTH ENDS, SAG, VOLTAGE TEST, PHASE MARKING (ROTATION) AND CLEANUP. (REMOVAL INCLUDES OPEN WIRE OR BUNDLED) UNIT OF MEASURE = EACH </v>
          </cell>
          <cell r="C167">
            <v>179.87373292817702</v>
          </cell>
          <cell r="D167">
            <v>84.394090693857265</v>
          </cell>
          <cell r="E167">
            <v>144.35200166991629</v>
          </cell>
        </row>
        <row r="168">
          <cell r="A168" t="str">
            <v>SV9040</v>
          </cell>
          <cell r="B168" t="str">
            <v xml:space="preserve">MIDSPAN TAP, OPEN WIRE/CABLED SECONDARY, DUPLEX OR TRIPLEX ONLY. INCLUDES: SETUP/BREAKDOWN, SERVICE, HARDWARE,  CONNECTIONS ON BOTH ENDS, VOLTAGE TEST AND CLEANUP. UNIT OF MEASURE = EACH </v>
          </cell>
          <cell r="C168">
            <v>126.57781206056899</v>
          </cell>
          <cell r="D168">
            <v>115.47893653988962</v>
          </cell>
          <cell r="E168">
            <v>195.42281784130165</v>
          </cell>
        </row>
        <row r="169">
          <cell r="A169" t="str">
            <v>SV9050</v>
          </cell>
          <cell r="B169" t="str">
            <v>UG SERVICE - SUBDIVISION, TRIPLEX, THROUGH 350MCM, ANY LENGTH, MACHINE DIG. INCLUDES: SETUP/BREAKDOWN, TRENCH (HAND DIG EACH END AND EXPOSE SLEEVE(S) AS REQUIRED), CONDUIT, RISER, SERVICE, BACKFILL, CLEANUP AND LOCK AND SECURE AS REQUIRED. UNIT OF MEASURE</v>
          </cell>
          <cell r="C169">
            <v>225.75000367500002</v>
          </cell>
          <cell r="D169">
            <v>112.87500183750001</v>
          </cell>
          <cell r="E169">
            <v>0</v>
          </cell>
        </row>
        <row r="170">
          <cell r="A170" t="str">
            <v>SV9055</v>
          </cell>
          <cell r="B170" t="str">
            <v>UG SERVICE - SUBDIVISION, TRIPLEX, THROUGH 350MCM, ANY LENGTH, ROCK. INCLUDES: SETUP/BREAKDOWN, TRENCH (HAND DIG EACH END AND EXPOSE SLEEVE(S) AS REQUIRED), CONDUIT, RISER, SERVICE, BACKFILL, CLEANUP AND LOCK AND SECURE AS REQUIRED. UNIT OF MEASURE = EACH</v>
          </cell>
          <cell r="C170">
            <v>865.83449731373003</v>
          </cell>
          <cell r="D170">
            <v>70.472754359730871</v>
          </cell>
          <cell r="E170">
            <v>0</v>
          </cell>
        </row>
        <row r="171">
          <cell r="A171" t="str">
            <v>SV9060</v>
          </cell>
          <cell r="B171" t="str">
            <v>UG SERVICE - NON-SUBDIVISION, TRIPLEX, THROUGH 350MCM, ANY LENGTH, MACHINE DIG. INCLUDES: SETUP/BREAKDOWN, TRENCH (HAND DIG EACH END AND EXPOSE SLEEVE(S) AS REQUIRED), CONDUIT, RISER, SERVICE, BACKFILL, CLEANUP AND LOCK AND SECURE AS REQUIRED. UNIT OF MEA</v>
          </cell>
          <cell r="C171">
            <v>2.0727720337427997</v>
          </cell>
          <cell r="D171">
            <v>1.0363860168713999</v>
          </cell>
          <cell r="E171">
            <v>0</v>
          </cell>
        </row>
        <row r="172">
          <cell r="A172" t="str">
            <v>SV9065</v>
          </cell>
          <cell r="B172" t="str">
            <v xml:space="preserve">UG SERVICE - NON-SUBDIVISION, TRIPLEX, THROUGH 350MCM, ANY LENGTH, MACHINE DIG, ROCK. INCLUDES: SETUP/BREAKDOWN, TRENCH (HAND DIG EACH END AND EXPOSE SLEEVE(S) AS REQUIRED), CONDUIT, RISER, SERVICE, BACKFILL, CLEANUP AND LOCK AND SECURE AS REQUIRED. UNIT </v>
          </cell>
          <cell r="C172">
            <v>4.0525350659714992</v>
          </cell>
          <cell r="D172">
            <v>2.0262675329857496</v>
          </cell>
          <cell r="E172">
            <v>0</v>
          </cell>
        </row>
        <row r="173">
          <cell r="A173" t="str">
            <v>SV9070</v>
          </cell>
          <cell r="B173" t="str">
            <v>UG SERVICE - NON-SUBDIVISION, TRIPLEX, LARGER THAN 350MCM, ANY LENGTH, MACHINE DIG. INCLUDES: SETUP/BREAKDOWN, TRENCH (HAND DIG EACH END AND EXPOSE SLEEVE(S) AS REQUIRED), CONDUIT, RISER, SERVICE, BACKFILL, CLEANUP AND LOCK AND SECURE AS REQUIRED. UNIT OF</v>
          </cell>
          <cell r="C173">
            <v>2.2587900367709999</v>
          </cell>
          <cell r="D173">
            <v>1.1293950183854999</v>
          </cell>
          <cell r="E173">
            <v>0</v>
          </cell>
        </row>
        <row r="174">
          <cell r="A174" t="str">
            <v>SV9075</v>
          </cell>
          <cell r="B174" t="str">
            <v>UG SERVICE - NON-SUBDIVISION, TRIPLEX, LARGER THAN 350MCM, ANY LENGTH, MACHINE DIG, ROCK. INCLUDES: SETUP/BREAKDOWN, TRENCH (HAND DIG EACH END AND EXPOSE SLEEVE(S) AS REQUIRED), CONDUIT, RISER, SERVICE, BACKFILL, CLEANUP AND LOCK AND SECURE AS REQUIRED. U</v>
          </cell>
          <cell r="C174">
            <v>4.4511450724605002</v>
          </cell>
          <cell r="D174">
            <v>0.98481584728188554</v>
          </cell>
          <cell r="E174">
            <v>0</v>
          </cell>
        </row>
        <row r="175">
          <cell r="A175" t="str">
            <v>SV9080</v>
          </cell>
          <cell r="B175" t="str">
            <v>UG SERVICE - HAND DIG, ANY SIZE. INCLUDES: SETUP/BREAKDOWN, TRENCH, CONDUIT, RISER, SERVICE, BACKFILL,  CLEANUP AND LOCK AND SECURE AS REQUIRED. UNIT OF MEASURE = PER FOOT.</v>
          </cell>
          <cell r="C175">
            <v>10.320000168</v>
          </cell>
          <cell r="D175">
            <v>2.580000042</v>
          </cell>
          <cell r="E175">
            <v>0</v>
          </cell>
        </row>
        <row r="176">
          <cell r="A176" t="str">
            <v>SV9085</v>
          </cell>
          <cell r="B176" t="str">
            <v>UG SERVICE - HAND DIG, ANY SIZE, ROCK. INCLUDES: SETUP/BREAKDOWN, TRENCH, CONDUIT, RISER, SERVICE, BACKFILL,  CLEANUP AND LOCK AND SECURE AS REQUIRED. UNIT OF MEASURE = PER FOOT.</v>
          </cell>
          <cell r="C176">
            <v>21.930000357000001</v>
          </cell>
          <cell r="D176">
            <v>2.580000042</v>
          </cell>
          <cell r="E176">
            <v>0</v>
          </cell>
        </row>
        <row r="177">
          <cell r="A177" t="str">
            <v>SV9090</v>
          </cell>
          <cell r="B177" t="str">
            <v>OH SERVICE CONNECTION(S). INCLUDES: CONNECTIONS ON BOTH ENDS VOLTAGE TEST. UNIT OF MEASURE = PER SERVICE.</v>
          </cell>
          <cell r="C177">
            <v>44.602023776079434</v>
          </cell>
          <cell r="D177">
            <v>27.447399246818122</v>
          </cell>
          <cell r="E177">
            <v>0</v>
          </cell>
        </row>
        <row r="178">
          <cell r="A178" t="str">
            <v>SV9100</v>
          </cell>
          <cell r="B178" t="str">
            <v>UG SERVICE CONNECTION(S). INCLUDES: CONNECTIONS ON BOTH ENDS, VOLTAGE TEST, TAG, AND LOCK AND SECURE EQUIPMENT. UNIT OF MEASURE = PER SERVICE.</v>
          </cell>
          <cell r="C178">
            <v>41.421578174304749</v>
          </cell>
          <cell r="D178">
            <v>23.400922880945252</v>
          </cell>
          <cell r="E178">
            <v>0</v>
          </cell>
        </row>
        <row r="179">
          <cell r="A179" t="str">
            <v>SV9110</v>
          </cell>
          <cell r="B179" t="str">
            <v>UG SERVICE, THROUGH 500MCM, CUSTOMER INSTALLED CONDUIT. INCLUDES: SETUP/BREAKDOWN, HARDWARE, RISER CONDUIT, BRACKETS, SERVICE (FROM METER BASE THROUGH POLE RISER), TRAIN CABLE, PHASE MARKING, CONNECTIONS, VOLTAGE TEST AND CLEANUP. UNIT OF MEASURE = PER SE</v>
          </cell>
          <cell r="C179">
            <v>337.63826579788685</v>
          </cell>
          <cell r="D179">
            <v>270.12340762090776</v>
          </cell>
          <cell r="E179">
            <v>0</v>
          </cell>
        </row>
        <row r="180">
          <cell r="A180" t="str">
            <v>MS7110</v>
          </cell>
          <cell r="B180" t="str">
            <v>POTHOLE - DIRT, HAND DIG. INCLUDES: DIG HOLE. UNIT OF MEASURE = EACH.</v>
          </cell>
          <cell r="C180">
            <v>43.860000714000002</v>
          </cell>
          <cell r="D180">
            <v>0</v>
          </cell>
          <cell r="E180">
            <v>0</v>
          </cell>
        </row>
        <row r="181">
          <cell r="A181" t="str">
            <v>SV9140</v>
          </cell>
          <cell r="B181" t="str">
            <v>METER. INCLUDES: VOLTAGE TEST, METER AND SEAL. UNIT OF MEASURE = EACH.</v>
          </cell>
          <cell r="C181">
            <v>8.8198894843795941</v>
          </cell>
          <cell r="D181">
            <v>4.409944742189797</v>
          </cell>
          <cell r="E181">
            <v>0</v>
          </cell>
        </row>
        <row r="182">
          <cell r="A182" t="str">
            <v>MN9500</v>
          </cell>
          <cell r="B182" t="str">
            <v xml:space="preserve">MN2 - CALL OUT FOR REPAIR, TRAVEL. INCLUDES: TRAVEL TO AND FROM WORK SITE.  UNIT OF MEASURE = 1 PER CALL OUT </v>
          </cell>
          <cell r="C182">
            <v>237.74958387034204</v>
          </cell>
          <cell r="D182">
            <v>0</v>
          </cell>
          <cell r="E182">
            <v>0</v>
          </cell>
        </row>
        <row r="183">
          <cell r="A183" t="str">
            <v>MN9501</v>
          </cell>
          <cell r="B183" t="str">
            <v xml:space="preserve">MN3 - CALL OUT FOR REPAIR, TRAVEL. INCLUDES: TRAVEL TO AND FROM WORK SITE.  UNIT OF MEASURE = 1 PER CALL OUT </v>
          </cell>
          <cell r="C183">
            <v>447.31298978183929</v>
          </cell>
          <cell r="D183">
            <v>0</v>
          </cell>
          <cell r="E183">
            <v>0</v>
          </cell>
        </row>
        <row r="184">
          <cell r="A184" t="str">
            <v>MN9502</v>
          </cell>
          <cell r="B184" t="str">
            <v xml:space="preserve">MN4 - CALL OUT FOR REPAIR, TRAVEL. INCLUDES: TRAVEL TO AND FROM WORK SITE.  UNIT OF MEASURE = 1 PER CALL OUT </v>
          </cell>
          <cell r="C184">
            <v>633.65349281528927</v>
          </cell>
          <cell r="D184">
            <v>0</v>
          </cell>
          <cell r="E184">
            <v>0</v>
          </cell>
        </row>
        <row r="185">
          <cell r="A185" t="str">
            <v>MN9503</v>
          </cell>
          <cell r="B185" t="str">
            <v xml:space="preserve">MN5 - CALL OUT FOR REPAIR, TRAVEL. INCLUDES: TRAVEL TO AND FROM WORK SITE.  UNIT OF MEASURE = 1 PER CALL OUT </v>
          </cell>
          <cell r="C185">
            <v>685.06257365218119</v>
          </cell>
          <cell r="D185">
            <v>0</v>
          </cell>
          <cell r="E185">
            <v>0</v>
          </cell>
        </row>
        <row r="186">
          <cell r="A186" t="str">
            <v>MN9504</v>
          </cell>
          <cell r="B186" t="str">
            <v>TURN KEY POLE REPLACEMENT, UNDER ALL WEATHER CONDITIONS. INCLUDES: SINGLE PHASE TANGENT THROUGH THREE PHASE TANGENT OR SERVICE POLE, ONE CROSSARM.</v>
          </cell>
          <cell r="C186">
            <v>1042.7579719751295</v>
          </cell>
          <cell r="D186">
            <v>0</v>
          </cell>
          <cell r="E186">
            <v>0</v>
          </cell>
        </row>
        <row r="187">
          <cell r="A187" t="str">
            <v>MN9505</v>
          </cell>
          <cell r="B187" t="str">
            <v>TURN KEY POLE REPLACEMENT, UNDER ALL WEATHER CONDITIONS. INCLUDES: GUYS OR TWO CROSSARMS OR SECONDARY, SERVICE(S), TRANSFORMER, DEADEND.</v>
          </cell>
          <cell r="C187">
            <v>1824.8264509564769</v>
          </cell>
          <cell r="D187">
            <v>0</v>
          </cell>
          <cell r="E187">
            <v>0</v>
          </cell>
        </row>
        <row r="188">
          <cell r="A188" t="str">
            <v>MN9506</v>
          </cell>
          <cell r="B188" t="str">
            <v>TURN KEY POLE REPLACEMENT, UNDER ALL WEATHER CONDITIONS. INCLUDES: DOUBLE DEADEND OR UP TO SIX CROSSARMS OR MULTIPLE TRANSFORMERS OR CAPACITOR</v>
          </cell>
          <cell r="C188">
            <v>2606.8949299378237</v>
          </cell>
          <cell r="D188">
            <v>0</v>
          </cell>
          <cell r="E188">
            <v>0</v>
          </cell>
        </row>
        <row r="189">
          <cell r="A189" t="str">
            <v>MN9507</v>
          </cell>
          <cell r="B189" t="str">
            <v>TURN KEY POLE REPLACEMENT, UNDER ALL WEATHER CONDITIONS. INCLUDES: UNDERBUILT, REGULATOR, RECLOSER, AIR BREAK SWITCH.</v>
          </cell>
          <cell r="C189">
            <v>3649.6529019129539</v>
          </cell>
          <cell r="D189">
            <v>0</v>
          </cell>
          <cell r="E189">
            <v>0</v>
          </cell>
        </row>
        <row r="190">
          <cell r="A190" t="str">
            <v>MN9510</v>
          </cell>
          <cell r="B190" t="str">
            <v>FAULT REPAIR, PRIMARY,SINGLE PHASE CABLE. INCLUDES: EXCAVATE, REPAIR, BACKFILL, SECURE AREA AND CLEANUP.  UNIT OF MEASURE = EACH FAULT REPAIR</v>
          </cell>
          <cell r="C190">
            <v>809.59400468218712</v>
          </cell>
          <cell r="D190">
            <v>0</v>
          </cell>
          <cell r="E190">
            <v>0</v>
          </cell>
        </row>
        <row r="191">
          <cell r="A191" t="str">
            <v>MN9515</v>
          </cell>
          <cell r="B191" t="str">
            <v>FAULT REPAIR, SECONDARY/SERVICE, ANY NUMBER OF CONDUCTORS. INCLUDES: EXCAVATE, REPAIR, BACKFILL, SECURE AREA AND CLEANUP.  UNIT OF MEASURE = EACH FAULT REPAIR.</v>
          </cell>
          <cell r="C191">
            <v>738.15839914428182</v>
          </cell>
          <cell r="D191">
            <v>0</v>
          </cell>
          <cell r="E191">
            <v>0</v>
          </cell>
        </row>
        <row r="192">
          <cell r="A192" t="str">
            <v>MN9520</v>
          </cell>
          <cell r="B192" t="str">
            <v>FAULT REPAIR, PRIMARY, THREE PHASE CABLE. INCLUDES: EXCAVATE, REPAIR, BACKFILL, SECURE AREA AND CLEANUP.  UNIT OF MEASURE = EACH FAULT REPAIR</v>
          </cell>
          <cell r="C192">
            <v>952.4652157579975</v>
          </cell>
          <cell r="D192">
            <v>0</v>
          </cell>
          <cell r="E192">
            <v>0</v>
          </cell>
        </row>
        <row r="193">
          <cell r="A193" t="str">
            <v>MN9522</v>
          </cell>
          <cell r="B193" t="str">
            <v>POLE/ANCHOR REPLACEMENT THROUGH 60'. INCLUDES: SET POLE, TIE OFF POLE, REMOVE STUMP IF REQUIRED AND CLEANUP. UNIT OF MEASURE = EACH.</v>
          </cell>
          <cell r="C193">
            <v>374.82189010175142</v>
          </cell>
          <cell r="D193">
            <v>0</v>
          </cell>
          <cell r="E193">
            <v>0</v>
          </cell>
        </row>
        <row r="194">
          <cell r="A194" t="str">
            <v>MN9523</v>
          </cell>
          <cell r="B194" t="str">
            <v>EQUIPMENT REPLACEMENT, SINGLE PHASE, UNDERGROUND. INCLUDES:  REPLACE EQUIPMENT AND CLEANUP. UNIT OF MEASURE = EACH.</v>
          </cell>
          <cell r="C194">
            <v>585.77196541082242</v>
          </cell>
          <cell r="D194">
            <v>0</v>
          </cell>
          <cell r="E194">
            <v>0</v>
          </cell>
        </row>
        <row r="195">
          <cell r="A195" t="str">
            <v>MN9524</v>
          </cell>
          <cell r="B195" t="str">
            <v>EQUIPMENT REPLACEMENT, THREE PHASE, UNDERGROUND. INCLUDES:  REPLACE EQUIPMENT AND CLEANUP. UNIT OF MEASURE = EACH.</v>
          </cell>
          <cell r="C195">
            <v>1157.2568097140638</v>
          </cell>
          <cell r="D195">
            <v>0</v>
          </cell>
          <cell r="E195">
            <v>0</v>
          </cell>
        </row>
        <row r="196">
          <cell r="A196" t="str">
            <v>MN9525</v>
          </cell>
          <cell r="B196" t="str">
            <v>EQUIPMENT REPLACEMENT, OVERHEAD. INCLUDES:  REPLACE EQUIPMENT AND CLEANUP. UNIT OF MEASURE = EACH.</v>
          </cell>
          <cell r="C196">
            <v>673.99758547530359</v>
          </cell>
          <cell r="D196">
            <v>0</v>
          </cell>
          <cell r="E196">
            <v>0</v>
          </cell>
        </row>
        <row r="197">
          <cell r="A197" t="str">
            <v>MN9530</v>
          </cell>
          <cell r="B197" t="str">
            <v>LOCATE FAULT</v>
          </cell>
          <cell r="C197">
            <v>428.61363322743119</v>
          </cell>
          <cell r="D197">
            <v>0</v>
          </cell>
          <cell r="E197">
            <v>0</v>
          </cell>
        </row>
        <row r="198">
          <cell r="A198" t="str">
            <v>MN9540</v>
          </cell>
          <cell r="B198" t="str">
            <v>ROCK EXCAVATION</v>
          </cell>
          <cell r="C198">
            <v>516.01951965031765</v>
          </cell>
          <cell r="D198">
            <v>0</v>
          </cell>
          <cell r="E198">
            <v>0</v>
          </cell>
        </row>
        <row r="199">
          <cell r="A199" t="str">
            <v>MN9550</v>
          </cell>
          <cell r="B199" t="str">
            <v>LOCATE FOREIGN UTILITIES</v>
          </cell>
          <cell r="C199">
            <v>571.48484430324152</v>
          </cell>
          <cell r="D199">
            <v>0</v>
          </cell>
          <cell r="E199">
            <v>0</v>
          </cell>
        </row>
        <row r="200">
          <cell r="A200" t="str">
            <v>MN9560</v>
          </cell>
          <cell r="B200" t="str">
            <v>TRAFFIC CONTROL</v>
          </cell>
          <cell r="C200">
            <v>571.48484430324152</v>
          </cell>
          <cell r="D200">
            <v>0</v>
          </cell>
          <cell r="E200">
            <v>0</v>
          </cell>
        </row>
        <row r="201">
          <cell r="A201" t="str">
            <v>MN9570</v>
          </cell>
          <cell r="B201" t="str">
            <v xml:space="preserve">BREAK PAVING. INCLUDES: PAVEMENT BREAK, SET/REMOVE PLATE AS REQUIRED. </v>
          </cell>
          <cell r="C201">
            <v>720.71253048252936</v>
          </cell>
          <cell r="D201">
            <v>0</v>
          </cell>
          <cell r="E201">
            <v>0</v>
          </cell>
        </row>
        <row r="202">
          <cell r="A202" t="str">
            <v>MN9580</v>
          </cell>
          <cell r="B202" t="str">
            <v>SURFACE/SUBSURFACE INTERFERENCE. INCLUDES: INANIMATE AND LIVING OBSTRUCTIONS. (FENCES, RETAINING WALLS, SPRINKLER SYSTEMS, TREE ROOTS, ORNAMENTAL SHRUBBERY, SOD ETC.)</v>
          </cell>
          <cell r="C202">
            <v>285.74242215162076</v>
          </cell>
          <cell r="D202">
            <v>0</v>
          </cell>
          <cell r="E202">
            <v>0</v>
          </cell>
        </row>
        <row r="203">
          <cell r="A203" t="str">
            <v>MN9590</v>
          </cell>
          <cell r="B203" t="str">
            <v>ADVERSE WEATHER CONDITIONS</v>
          </cell>
          <cell r="C203">
            <v>571.48484430324152</v>
          </cell>
          <cell r="D203">
            <v>0</v>
          </cell>
          <cell r="E203">
            <v>0</v>
          </cell>
        </row>
        <row r="204">
          <cell r="A204" t="str">
            <v>MN9600</v>
          </cell>
          <cell r="B204" t="str">
            <v>EXCAVATION REQUIRES SHORING</v>
          </cell>
          <cell r="C204">
            <v>1341.1059518319569</v>
          </cell>
          <cell r="D204">
            <v>0</v>
          </cell>
          <cell r="E204">
            <v>0</v>
          </cell>
        </row>
        <row r="205">
          <cell r="A205" t="str">
            <v>MN9610</v>
          </cell>
          <cell r="B205" t="str">
            <v>BORE REQUIRED</v>
          </cell>
          <cell r="C205">
            <v>3840.3994000181287</v>
          </cell>
          <cell r="D205">
            <v>0</v>
          </cell>
          <cell r="E205">
            <v>0</v>
          </cell>
        </row>
        <row r="206">
          <cell r="A206" t="str">
            <v>MN9620</v>
          </cell>
          <cell r="B206" t="str">
            <v>POLE RISER INVOLVED</v>
          </cell>
          <cell r="C206">
            <v>1294.6572435758153</v>
          </cell>
          <cell r="D206">
            <v>0</v>
          </cell>
          <cell r="E206">
            <v>0</v>
          </cell>
        </row>
        <row r="207">
          <cell r="A207" t="str">
            <v>MN9630</v>
          </cell>
          <cell r="B207" t="str">
            <v>IN MANHOLE</v>
          </cell>
          <cell r="C207">
            <v>1351.6710520039469</v>
          </cell>
          <cell r="D207">
            <v>0</v>
          </cell>
          <cell r="E207">
            <v>0</v>
          </cell>
        </row>
        <row r="208">
          <cell r="A208" t="str">
            <v>MN9640</v>
          </cell>
          <cell r="B208" t="str">
            <v>PULL CABLE, SINGLE PHASE</v>
          </cell>
          <cell r="C208">
            <v>285.74242215162076</v>
          </cell>
          <cell r="D208">
            <v>0</v>
          </cell>
          <cell r="E208">
            <v>0</v>
          </cell>
        </row>
        <row r="209">
          <cell r="A209" t="str">
            <v>MN9650</v>
          </cell>
          <cell r="B209" t="str">
            <v>PULL CABLE, THREE PHASE THROUGH 4/0</v>
          </cell>
          <cell r="C209">
            <v>773.18537758673847</v>
          </cell>
          <cell r="D209">
            <v>0</v>
          </cell>
          <cell r="E209">
            <v>0</v>
          </cell>
        </row>
        <row r="210">
          <cell r="A210" t="str">
            <v>MN9660</v>
          </cell>
          <cell r="B210" t="str">
            <v>PULL CABLE, THREE PHASE 1000MCM</v>
          </cell>
          <cell r="C210">
            <v>1264.2158230802575</v>
          </cell>
          <cell r="D210">
            <v>0</v>
          </cell>
          <cell r="E210">
            <v>0</v>
          </cell>
        </row>
        <row r="211">
          <cell r="A211" t="str">
            <v>MN9670</v>
          </cell>
          <cell r="B211" t="str">
            <v>PULL CABLE, SECONDARY/SERVICE</v>
          </cell>
          <cell r="C211">
            <v>142.87121107581038</v>
          </cell>
          <cell r="D211">
            <v>0</v>
          </cell>
          <cell r="E211">
            <v>0</v>
          </cell>
        </row>
        <row r="212">
          <cell r="A212" t="str">
            <v>MN9680</v>
          </cell>
          <cell r="B212" t="str">
            <v xml:space="preserve">SWITCH GEAR </v>
          </cell>
          <cell r="C212">
            <v>857.22726645486239</v>
          </cell>
          <cell r="D212">
            <v>0</v>
          </cell>
          <cell r="E212">
            <v>0</v>
          </cell>
        </row>
        <row r="213">
          <cell r="A213" t="str">
            <v>MN9690</v>
          </cell>
          <cell r="B213" t="str">
            <v>VAULT</v>
          </cell>
          <cell r="C213">
            <v>571.48484430324152</v>
          </cell>
          <cell r="D213">
            <v>0</v>
          </cell>
          <cell r="E213">
            <v>0</v>
          </cell>
        </row>
        <row r="214">
          <cell r="A214" t="str">
            <v>MN9700</v>
          </cell>
          <cell r="B214" t="str">
            <v>STEEL PLATE. UNIT OF MEASURE = PER DAY.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MN9710</v>
          </cell>
          <cell r="B215" t="str">
            <v>POLE SET WITH VAC TRUCK</v>
          </cell>
          <cell r="C215">
            <v>462.56562753013804</v>
          </cell>
          <cell r="D215">
            <v>0</v>
          </cell>
          <cell r="E215">
            <v>0</v>
          </cell>
        </row>
        <row r="216">
          <cell r="A216" t="str">
            <v>MN9720</v>
          </cell>
          <cell r="B216" t="str">
            <v>POLE SET WITH VAC TRUCK, ROCK.</v>
          </cell>
          <cell r="C216">
            <v>693.84844129520707</v>
          </cell>
          <cell r="D216">
            <v>0</v>
          </cell>
          <cell r="E216">
            <v>0</v>
          </cell>
        </row>
        <row r="217">
          <cell r="A217" t="str">
            <v>MN9730</v>
          </cell>
          <cell r="B217" t="str">
            <v>MN2 - WAIT FOR ASSIST CREW</v>
          </cell>
          <cell r="C217">
            <v>79.249861290113998</v>
          </cell>
          <cell r="D217">
            <v>0</v>
          </cell>
          <cell r="E217">
            <v>0</v>
          </cell>
        </row>
        <row r="218">
          <cell r="A218" t="str">
            <v>MN9731</v>
          </cell>
          <cell r="B218" t="str">
            <v>MN3 - WAIT FOR ASSIST CREW</v>
          </cell>
          <cell r="C218">
            <v>149.10432992727976</v>
          </cell>
          <cell r="D218">
            <v>0</v>
          </cell>
          <cell r="E218">
            <v>0</v>
          </cell>
        </row>
        <row r="219">
          <cell r="A219" t="str">
            <v>MN9732</v>
          </cell>
          <cell r="B219" t="str">
            <v>MN4 - WAIT FOR ASSIST CREW</v>
          </cell>
          <cell r="C219">
            <v>211.21783093842978</v>
          </cell>
          <cell r="D219">
            <v>0</v>
          </cell>
          <cell r="E219">
            <v>0</v>
          </cell>
        </row>
        <row r="220">
          <cell r="A220" t="str">
            <v>MN9733</v>
          </cell>
          <cell r="B220" t="str">
            <v>MN5 - WAIT FOR ASSIST CREW</v>
          </cell>
          <cell r="C220">
            <v>228.35419121739375</v>
          </cell>
          <cell r="D220">
            <v>0</v>
          </cell>
          <cell r="E220">
            <v>0</v>
          </cell>
        </row>
        <row r="221">
          <cell r="A221" t="str">
            <v>MN9740</v>
          </cell>
          <cell r="B221" t="str">
            <v>POLE SET, WALK-IN, EZ HAULER.</v>
          </cell>
          <cell r="C221">
            <v>649.24813678815565</v>
          </cell>
          <cell r="D221">
            <v>0</v>
          </cell>
          <cell r="E221">
            <v>0</v>
          </cell>
        </row>
        <row r="222">
          <cell r="A222" t="str">
            <v>MN9750</v>
          </cell>
          <cell r="B222" t="str">
            <v>HAND DIG FOR POLE SET.</v>
          </cell>
          <cell r="C222">
            <v>305.08758496654195</v>
          </cell>
          <cell r="D222">
            <v>0</v>
          </cell>
          <cell r="E222">
            <v>0</v>
          </cell>
        </row>
        <row r="223">
          <cell r="A223" t="str">
            <v>MN9760</v>
          </cell>
          <cell r="B223" t="str">
            <v xml:space="preserve">SWITCHING REQUIRED. INCLUDES: SWITCH EQUIPMENT IN OR OUT. </v>
          </cell>
          <cell r="C223">
            <v>416.55809928117822</v>
          </cell>
          <cell r="D223">
            <v>0</v>
          </cell>
          <cell r="E223">
            <v>0</v>
          </cell>
        </row>
        <row r="224">
          <cell r="A224" t="str">
            <v>MN9770</v>
          </cell>
          <cell r="B224" t="str">
            <v>EXCAVATION NOT REQUIRED FOR FAULT REPAIR ACTIVITIES.</v>
          </cell>
          <cell r="C224">
            <v>-317.49158016846752</v>
          </cell>
          <cell r="D224">
            <v>0</v>
          </cell>
          <cell r="E224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Co"/>
      <sheetName val="Res"/>
      <sheetName val="SLT5"/>
      <sheetName val="SSGT"/>
      <sheetName val="Prim"/>
      <sheetName val="Lighting-Metered"/>
      <sheetName val="GenAssm"/>
      <sheetName val="Benefits"/>
      <sheetName val="O&amp;M Expense"/>
      <sheetName val="CapEx"/>
      <sheetName val="Yearly Bills "/>
      <sheetName val="Tiered Surcharge"/>
      <sheetName val="Carrying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9">
          <cell r="D79">
            <v>2008</v>
          </cell>
          <cell r="E79">
            <v>2009</v>
          </cell>
          <cell r="F79">
            <v>2010</v>
          </cell>
          <cell r="G79">
            <v>2011</v>
          </cell>
          <cell r="H79">
            <v>2012</v>
          </cell>
          <cell r="I79">
            <v>2013</v>
          </cell>
          <cell r="J79">
            <v>2014</v>
          </cell>
          <cell r="K79">
            <v>2015</v>
          </cell>
          <cell r="L79">
            <v>2016</v>
          </cell>
          <cell r="M79">
            <v>2017</v>
          </cell>
          <cell r="N79">
            <v>2018</v>
          </cell>
          <cell r="O79">
            <v>2019</v>
          </cell>
          <cell r="P79">
            <v>2020</v>
          </cell>
          <cell r="Q79">
            <v>2021</v>
          </cell>
        </row>
        <row r="80">
          <cell r="D80">
            <v>0</v>
          </cell>
          <cell r="E80">
            <v>3426986.0926534347</v>
          </cell>
          <cell r="F80">
            <v>0</v>
          </cell>
          <cell r="G80">
            <v>9334118.7735253442</v>
          </cell>
          <cell r="H80">
            <v>9449199.881122103</v>
          </cell>
          <cell r="I80">
            <v>9048207.7223504186</v>
          </cell>
          <cell r="J80">
            <v>7927135.9506937824</v>
          </cell>
          <cell r="K80">
            <v>6183993.6942471378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>
            <v>0</v>
          </cell>
          <cell r="E81">
            <v>167095.95309923665</v>
          </cell>
          <cell r="F81">
            <v>0</v>
          </cell>
          <cell r="G81">
            <v>519413.62792733888</v>
          </cell>
          <cell r="H81">
            <v>722418.64110535965</v>
          </cell>
          <cell r="I81">
            <v>751628.60733423685</v>
          </cell>
          <cell r="J81">
            <v>982209.07840535988</v>
          </cell>
          <cell r="K81">
            <v>1149252.4522095728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>
            <v>0</v>
          </cell>
          <cell r="E82">
            <v>24028.674247328243</v>
          </cell>
          <cell r="F82">
            <v>0</v>
          </cell>
          <cell r="G82">
            <v>1179410.9143888955</v>
          </cell>
          <cell r="H82">
            <v>1522985.9732256234</v>
          </cell>
          <cell r="I82">
            <v>1393879.1297081038</v>
          </cell>
          <cell r="J82">
            <v>1504695.5071081042</v>
          </cell>
          <cell r="K82">
            <v>1616318.5931195158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7814.5109242252129</v>
          </cell>
          <cell r="H83">
            <v>13093.314770200028</v>
          </cell>
          <cell r="I83">
            <v>2697.4457961600197</v>
          </cell>
          <cell r="J83">
            <v>13448.033396160021</v>
          </cell>
          <cell r="K83">
            <v>69489.196990899101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30086.0416</v>
          </cell>
          <cell r="H84">
            <v>43211.521200000003</v>
          </cell>
          <cell r="I84">
            <v>14994.2935</v>
          </cell>
          <cell r="J84">
            <v>32196.8884</v>
          </cell>
          <cell r="K84">
            <v>36862.598899999997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>
            <v>0</v>
          </cell>
          <cell r="E85">
            <v>3618110.7199999997</v>
          </cell>
          <cell r="F85">
            <v>0</v>
          </cell>
          <cell r="G85">
            <v>11070843.868365804</v>
          </cell>
          <cell r="H85">
            <v>11750909.331423284</v>
          </cell>
          <cell r="I85">
            <v>11211407.198688921</v>
          </cell>
          <cell r="J85">
            <v>10459685.458003405</v>
          </cell>
          <cell r="K85">
            <v>9055916.5354671255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 Deployment"/>
      <sheetName val="Cities by Area"/>
      <sheetName val="DeploymentbyMonth"/>
      <sheetName val="Capx by Month"/>
      <sheetName val="O&amp;M by Month"/>
      <sheetName val="Cost Inpu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2">
          <cell r="B62">
            <v>0.5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-Dev Log"/>
      <sheetName val="BY Summary"/>
      <sheetName val="BYW Summary"/>
      <sheetName val="BYA Summary"/>
      <sheetName val="BYAW Summary"/>
      <sheetName val="FTY Summary"/>
      <sheetName val="TOC"/>
      <sheetName val="BY NCP to CP at Meter by Class"/>
      <sheetName val="TY NCP to CP at Meter by Class"/>
      <sheetName val="NCP Forecast kW per kWh"/>
      <sheetName val="Energy &amp; Demand Losses"/>
      <sheetName val="BY LR CP Data"/>
      <sheetName val="Coincident Class Pk Demands"/>
      <sheetName val="N01A"/>
      <sheetName val="S01A"/>
      <sheetName val="N01B"/>
      <sheetName val="N02A"/>
      <sheetName val="S02A"/>
      <sheetName val="N02B"/>
      <sheetName val="S02B"/>
      <sheetName val="N03B-C"/>
      <sheetName val="S03B-C"/>
      <sheetName val="N04B"/>
      <sheetName val="S04B"/>
      <sheetName val="N05B"/>
      <sheetName val="N10A"/>
      <sheetName val="S10A"/>
      <sheetName val="N10B"/>
      <sheetName val="S10B"/>
      <sheetName val="N11B"/>
      <sheetName val="N15B"/>
      <sheetName val="N30B"/>
      <sheetName val="REVANN BY GL CUST &amp; KWH PIVOT"/>
      <sheetName val="Weather Adjustments"/>
      <sheetName val="N33B"/>
      <sheetName val="33B BY &amp; FTY Det"/>
      <sheetName val="N35B"/>
      <sheetName val="NL06"/>
      <sheetName val="N&amp;S Base Year Ltg kWh &amp; Units"/>
      <sheetName val="SL06"/>
      <sheetName val="NL20"/>
      <sheetName val="SL20"/>
      <sheetName val="NL20-SL20 Cust"/>
      <sheetName val="CAR (All Classes)"/>
      <sheetName val="MB $ Adj pivot"/>
      <sheetName val="Base-Test Year SSN Ratio Pivot"/>
      <sheetName val="TNMP 9 &amp; 11"/>
      <sheetName val="TNMP 9 &amp; 11 Raw Data (All)"/>
      <sheetName val="Rider 8 Adj"/>
      <sheetName val="Compliance-3 (Rates)"/>
      <sheetName val="Fuel Factor Rates"/>
      <sheetName val="Future 1A det"/>
      <sheetName val="Future 1B-2B-11B det"/>
      <sheetName val="Future 2A 10A det"/>
      <sheetName val="Future 3B-C det"/>
      <sheetName val="Future 4B-5B-15B-30B-34B det"/>
      <sheetName val="Future 6-20 det"/>
      <sheetName val="Future CAR det"/>
      <sheetName val="REVANN BY GL CUST &amp; KWH PIVOT-O"/>
      <sheetName val="35B BY Det"/>
      <sheetName val="Billable kW per Tot kWh Pivot"/>
      <sheetName val="Billed RkVA per Tot kWh Pivot"/>
      <sheetName val="OPR pivot"/>
      <sheetName val="Revann 1A BLOCK Pivot"/>
      <sheetName val="Res Block Equations"/>
      <sheetName val="E Losses"/>
      <sheetName val="L06 Rates"/>
      <sheetName val="L20 Rates"/>
      <sheetName val="PNM N LT Desc Tables"/>
      <sheetName val="NIIPR-Substation"/>
      <sheetName val="NIIPR-Primary"/>
      <sheetName val="NIIPR-Secondary"/>
      <sheetName val="N (FTY) DET"/>
      <sheetName val="S (FTY) DET"/>
      <sheetName val="Total (FTY) DET"/>
      <sheetName val="Sch. M-3"/>
      <sheetName val="Sch. P1 (BY) "/>
      <sheetName val="Sch. P1-N Juris"/>
      <sheetName val="Lt Rate Tables"/>
      <sheetName val="Sch. P5"/>
      <sheetName val="Sch. P1 (FTY)"/>
      <sheetName val="IIPR Delete"/>
      <sheetName val="REVANN MODEL for NMPRC Case No "/>
      <sheetName val="N34B"/>
      <sheetName val="34B BY Det"/>
    </sheetNames>
    <sheetDataSet>
      <sheetData sheetId="0"/>
      <sheetData sheetId="1"/>
      <sheetData sheetId="2"/>
      <sheetData sheetId="3"/>
      <sheetData sheetId="4"/>
      <sheetData sheetId="5">
        <row r="5">
          <cell r="P5">
            <v>5506520.0000000009</v>
          </cell>
        </row>
      </sheetData>
      <sheetData sheetId="6"/>
      <sheetData sheetId="7">
        <row r="4">
          <cell r="B4">
            <v>1.0990823796267657</v>
          </cell>
        </row>
      </sheetData>
      <sheetData sheetId="8">
        <row r="18">
          <cell r="C18">
            <v>1.078255959918675</v>
          </cell>
        </row>
      </sheetData>
      <sheetData sheetId="9"/>
      <sheetData sheetId="10">
        <row r="7">
          <cell r="C7">
            <v>1</v>
          </cell>
        </row>
      </sheetData>
      <sheetData sheetId="11">
        <row r="8">
          <cell r="AE8">
            <v>469667.09187293838</v>
          </cell>
        </row>
      </sheetData>
      <sheetData sheetId="12"/>
      <sheetData sheetId="13">
        <row r="2">
          <cell r="D2">
            <v>409121</v>
          </cell>
        </row>
      </sheetData>
      <sheetData sheetId="14">
        <row r="2">
          <cell r="D2">
            <v>44576</v>
          </cell>
        </row>
      </sheetData>
      <sheetData sheetId="15">
        <row r="2">
          <cell r="D2">
            <v>129</v>
          </cell>
        </row>
      </sheetData>
      <sheetData sheetId="16">
        <row r="2">
          <cell r="D2">
            <v>44387</v>
          </cell>
        </row>
      </sheetData>
      <sheetData sheetId="17">
        <row r="2">
          <cell r="D2">
            <v>6227</v>
          </cell>
        </row>
      </sheetData>
      <sheetData sheetId="18">
        <row r="2">
          <cell r="D2">
            <v>1034</v>
          </cell>
        </row>
      </sheetData>
      <sheetData sheetId="19">
        <row r="2">
          <cell r="D2">
            <v>8</v>
          </cell>
        </row>
      </sheetData>
      <sheetData sheetId="20">
        <row r="2">
          <cell r="D2">
            <v>3971</v>
          </cell>
        </row>
      </sheetData>
      <sheetData sheetId="21">
        <row r="2">
          <cell r="D2">
            <v>289</v>
          </cell>
        </row>
      </sheetData>
      <sheetData sheetId="22">
        <row r="2">
          <cell r="D2">
            <v>215</v>
          </cell>
        </row>
      </sheetData>
      <sheetData sheetId="23">
        <row r="2">
          <cell r="D2">
            <v>5</v>
          </cell>
        </row>
      </sheetData>
      <sheetData sheetId="24">
        <row r="2">
          <cell r="D2">
            <v>2</v>
          </cell>
        </row>
      </sheetData>
      <sheetData sheetId="25">
        <row r="2">
          <cell r="D2">
            <v>83</v>
          </cell>
        </row>
      </sheetData>
      <sheetData sheetId="26">
        <row r="2">
          <cell r="D2">
            <v>83</v>
          </cell>
        </row>
      </sheetData>
      <sheetData sheetId="27">
        <row r="2">
          <cell r="D2">
            <v>207</v>
          </cell>
        </row>
      </sheetData>
      <sheetData sheetId="28">
        <row r="2">
          <cell r="D2">
            <v>7</v>
          </cell>
        </row>
      </sheetData>
      <sheetData sheetId="29">
        <row r="2">
          <cell r="D2">
            <v>157</v>
          </cell>
        </row>
      </sheetData>
      <sheetData sheetId="30">
        <row r="2">
          <cell r="D2">
            <v>1</v>
          </cell>
        </row>
      </sheetData>
      <sheetData sheetId="31">
        <row r="2">
          <cell r="D2">
            <v>1</v>
          </cell>
        </row>
      </sheetData>
      <sheetData sheetId="32">
        <row r="3">
          <cell r="A3">
            <v>0</v>
          </cell>
        </row>
      </sheetData>
      <sheetData sheetId="33"/>
      <sheetData sheetId="34">
        <row r="2">
          <cell r="D2">
            <v>0</v>
          </cell>
        </row>
      </sheetData>
      <sheetData sheetId="35"/>
      <sheetData sheetId="36"/>
      <sheetData sheetId="37">
        <row r="7">
          <cell r="D7">
            <v>944655</v>
          </cell>
        </row>
      </sheetData>
      <sheetData sheetId="38"/>
      <sheetData sheetId="39">
        <row r="7">
          <cell r="D7">
            <v>369920</v>
          </cell>
        </row>
      </sheetData>
      <sheetData sheetId="40">
        <row r="7">
          <cell r="D7">
            <v>3798311</v>
          </cell>
        </row>
      </sheetData>
      <sheetData sheetId="41">
        <row r="7">
          <cell r="D7">
            <v>393939</v>
          </cell>
        </row>
      </sheetData>
      <sheetData sheetId="42">
        <row r="24">
          <cell r="P24">
            <v>960</v>
          </cell>
        </row>
      </sheetData>
      <sheetData sheetId="43">
        <row r="105">
          <cell r="D105">
            <v>0</v>
          </cell>
        </row>
      </sheetData>
      <sheetData sheetId="44"/>
      <sheetData sheetId="45"/>
      <sheetData sheetId="46"/>
      <sheetData sheetId="47"/>
      <sheetData sheetId="48">
        <row r="15">
          <cell r="P15">
            <v>31469.724000000002</v>
          </cell>
        </row>
      </sheetData>
      <sheetData sheetId="49">
        <row r="8">
          <cell r="E8">
            <v>5</v>
          </cell>
        </row>
        <row r="12">
          <cell r="E12">
            <v>9.0623700000000001E-2</v>
          </cell>
        </row>
        <row r="13">
          <cell r="E13">
            <v>0.13734550000000001</v>
          </cell>
        </row>
        <row r="14">
          <cell r="E14">
            <v>0.157696</v>
          </cell>
        </row>
        <row r="16">
          <cell r="E16">
            <v>5</v>
          </cell>
        </row>
        <row r="20">
          <cell r="E20">
            <v>9.0623700000000001E-2</v>
          </cell>
        </row>
        <row r="21">
          <cell r="E21">
            <v>0.11851009999999999</v>
          </cell>
        </row>
        <row r="22">
          <cell r="E22">
            <v>0.12835199999999999</v>
          </cell>
        </row>
        <row r="120">
          <cell r="E120">
            <v>20.81</v>
          </cell>
        </row>
        <row r="121">
          <cell r="E121">
            <v>5.29</v>
          </cell>
        </row>
        <row r="122">
          <cell r="E122">
            <v>0.20643839999999999</v>
          </cell>
        </row>
        <row r="123">
          <cell r="E123">
            <v>6.6318799999999997E-2</v>
          </cell>
        </row>
        <row r="125">
          <cell r="E125">
            <v>20.81</v>
          </cell>
        </row>
        <row r="126">
          <cell r="E126">
            <v>5.29</v>
          </cell>
        </row>
        <row r="127">
          <cell r="E127">
            <v>0.16072110000000001</v>
          </cell>
        </row>
        <row r="169">
          <cell r="E169">
            <v>8.4600000000000009</v>
          </cell>
        </row>
        <row r="170">
          <cell r="E170">
            <v>0.12864510000000001</v>
          </cell>
        </row>
        <row r="172">
          <cell r="E172">
            <v>8.4600000000000009</v>
          </cell>
        </row>
        <row r="173">
          <cell r="E173">
            <v>0.1075914</v>
          </cell>
        </row>
        <row r="177">
          <cell r="E177">
            <v>13.65</v>
          </cell>
        </row>
        <row r="178">
          <cell r="E178">
            <v>5.4</v>
          </cell>
        </row>
        <row r="179">
          <cell r="E179">
            <v>0.2252796</v>
          </cell>
        </row>
        <row r="180">
          <cell r="E180">
            <v>6.4867300000000003E-2</v>
          </cell>
        </row>
        <row r="182">
          <cell r="E182">
            <v>13.65</v>
          </cell>
        </row>
        <row r="183">
          <cell r="E183">
            <v>5.4</v>
          </cell>
        </row>
        <row r="184">
          <cell r="E184">
            <v>0.17469799999999999</v>
          </cell>
        </row>
        <row r="185">
          <cell r="E185">
            <v>6.4867300000000003E-2</v>
          </cell>
        </row>
        <row r="221">
          <cell r="E221">
            <v>857</v>
          </cell>
        </row>
        <row r="222">
          <cell r="E222">
            <v>873.5</v>
          </cell>
        </row>
        <row r="223">
          <cell r="E223">
            <v>8.4423200000000004E-2</v>
          </cell>
        </row>
        <row r="224">
          <cell r="E224">
            <v>3.9303699999999997E-2</v>
          </cell>
        </row>
        <row r="225">
          <cell r="E225">
            <v>17.14</v>
          </cell>
        </row>
        <row r="226">
          <cell r="E226">
            <v>17.47</v>
          </cell>
        </row>
        <row r="227">
          <cell r="E227">
            <v>0.27</v>
          </cell>
        </row>
        <row r="229">
          <cell r="E229">
            <v>638.5</v>
          </cell>
        </row>
        <row r="230">
          <cell r="E230">
            <v>655</v>
          </cell>
        </row>
        <row r="231">
          <cell r="E231">
            <v>6.9937600000000003E-2</v>
          </cell>
        </row>
        <row r="232">
          <cell r="E232">
            <v>3.9303699999999997E-2</v>
          </cell>
        </row>
        <row r="233">
          <cell r="E233">
            <v>12.77</v>
          </cell>
        </row>
        <row r="234">
          <cell r="E234">
            <v>13.1</v>
          </cell>
        </row>
        <row r="235">
          <cell r="E235">
            <v>0.27</v>
          </cell>
        </row>
        <row r="239">
          <cell r="E239">
            <v>326</v>
          </cell>
        </row>
        <row r="240">
          <cell r="E240">
            <v>342.5</v>
          </cell>
        </row>
        <row r="241">
          <cell r="E241">
            <v>0.13929340000000001</v>
          </cell>
        </row>
        <row r="242">
          <cell r="E242">
            <v>6.2776700000000005E-2</v>
          </cell>
        </row>
        <row r="243">
          <cell r="E243">
            <v>6.52</v>
          </cell>
        </row>
        <row r="244">
          <cell r="E244">
            <v>6.85</v>
          </cell>
        </row>
        <row r="245">
          <cell r="E245">
            <v>0.27</v>
          </cell>
        </row>
        <row r="247">
          <cell r="E247">
            <v>256.5</v>
          </cell>
        </row>
        <row r="248">
          <cell r="E248">
            <v>273</v>
          </cell>
        </row>
        <row r="249">
          <cell r="E249">
            <v>0.10492990000000001</v>
          </cell>
        </row>
        <row r="250">
          <cell r="E250">
            <v>6.2776700000000005E-2</v>
          </cell>
        </row>
        <row r="251">
          <cell r="E251">
            <v>5.13</v>
          </cell>
        </row>
        <row r="252">
          <cell r="E252">
            <v>5.46</v>
          </cell>
        </row>
        <row r="253">
          <cell r="E253">
            <v>0.27</v>
          </cell>
        </row>
        <row r="273">
          <cell r="E273">
            <v>7914.9999999999991</v>
          </cell>
        </row>
        <row r="275">
          <cell r="E275">
            <v>7.0437299999999994E-2</v>
          </cell>
        </row>
        <row r="276">
          <cell r="E276">
            <v>3.6581500000000003E-2</v>
          </cell>
        </row>
        <row r="277">
          <cell r="E277">
            <v>15.829999999999998</v>
          </cell>
        </row>
        <row r="278">
          <cell r="E278">
            <v>17.47</v>
          </cell>
        </row>
        <row r="281">
          <cell r="E281">
            <v>6279.9999999999991</v>
          </cell>
        </row>
        <row r="283">
          <cell r="E283">
            <v>5.5311199999999998E-2</v>
          </cell>
        </row>
        <row r="284">
          <cell r="E284">
            <v>3.6581500000000003E-2</v>
          </cell>
        </row>
        <row r="285">
          <cell r="E285">
            <v>12.559999999999999</v>
          </cell>
        </row>
        <row r="287">
          <cell r="E287">
            <v>0.27</v>
          </cell>
        </row>
        <row r="290">
          <cell r="E290">
            <v>93920</v>
          </cell>
        </row>
        <row r="291">
          <cell r="E291">
            <v>7.7608099999999999E-2</v>
          </cell>
        </row>
        <row r="293">
          <cell r="E293">
            <v>11.74</v>
          </cell>
        </row>
        <row r="296">
          <cell r="E296">
            <v>78160</v>
          </cell>
        </row>
        <row r="297">
          <cell r="E297">
            <v>5.53914E-2</v>
          </cell>
        </row>
        <row r="298">
          <cell r="E298">
            <v>3.4391600000000001E-2</v>
          </cell>
        </row>
        <row r="299">
          <cell r="E299">
            <v>9.77</v>
          </cell>
        </row>
        <row r="300">
          <cell r="E300">
            <v>0.27</v>
          </cell>
        </row>
        <row r="323">
          <cell r="E323">
            <v>8.19</v>
          </cell>
        </row>
        <row r="324">
          <cell r="E324">
            <v>9.8235600000000006E-2</v>
          </cell>
        </row>
        <row r="327">
          <cell r="E327">
            <v>8.9526700000000001E-2</v>
          </cell>
        </row>
        <row r="331">
          <cell r="E331">
            <v>8.19</v>
          </cell>
        </row>
        <row r="332">
          <cell r="E332">
            <v>2.81</v>
          </cell>
        </row>
        <row r="333">
          <cell r="E333">
            <v>0.1380353</v>
          </cell>
        </row>
        <row r="334">
          <cell r="E334">
            <v>6.2864000000000003E-2</v>
          </cell>
        </row>
        <row r="336">
          <cell r="E336">
            <v>8.19</v>
          </cell>
        </row>
        <row r="337">
          <cell r="E337">
            <v>2.81</v>
          </cell>
        </row>
        <row r="338">
          <cell r="E338">
            <v>0.12634490000000001</v>
          </cell>
        </row>
        <row r="339">
          <cell r="E339">
            <v>6.2864000000000003E-2</v>
          </cell>
        </row>
        <row r="343">
          <cell r="E343">
            <v>491.6</v>
          </cell>
        </row>
        <row r="345">
          <cell r="E345">
            <v>0.19031670000000001</v>
          </cell>
        </row>
        <row r="346">
          <cell r="E346">
            <v>3.6741299999999998E-2</v>
          </cell>
        </row>
        <row r="348">
          <cell r="E348">
            <v>491.6</v>
          </cell>
        </row>
        <row r="350">
          <cell r="E350">
            <v>0.1226231</v>
          </cell>
        </row>
        <row r="351">
          <cell r="E351">
            <v>3.6741299999999998E-2</v>
          </cell>
        </row>
        <row r="376">
          <cell r="E376">
            <v>65519.999999999993</v>
          </cell>
        </row>
        <row r="571">
          <cell r="E571">
            <v>1.3861200000000001E-2</v>
          </cell>
        </row>
        <row r="572">
          <cell r="E572">
            <v>-2.74738E-2</v>
          </cell>
        </row>
        <row r="573">
          <cell r="E573">
            <v>-4.5477900000000002E-2</v>
          </cell>
        </row>
        <row r="575">
          <cell r="E575">
            <v>1.3861200000000001E-2</v>
          </cell>
        </row>
        <row r="576">
          <cell r="E576">
            <v>-1.081E-2</v>
          </cell>
        </row>
        <row r="577">
          <cell r="E577">
            <v>-1.9517099999999999E-2</v>
          </cell>
        </row>
        <row r="581">
          <cell r="E581">
            <v>-8.2074999999999995E-3</v>
          </cell>
        </row>
        <row r="583">
          <cell r="E583">
            <v>3.7943E-3</v>
          </cell>
        </row>
        <row r="587">
          <cell r="E587">
            <v>3.3692000000000001E-3</v>
          </cell>
        </row>
        <row r="589">
          <cell r="E589">
            <v>1.80752E-2</v>
          </cell>
        </row>
        <row r="593">
          <cell r="E593">
            <v>-1.0117900000000001E-2</v>
          </cell>
        </row>
        <row r="595">
          <cell r="E595">
            <v>6.3483000000000003E-3</v>
          </cell>
        </row>
        <row r="599">
          <cell r="E599">
            <v>2.4185100000000001E-2</v>
          </cell>
        </row>
        <row r="601">
          <cell r="E601">
            <v>3.6797299999999998E-2</v>
          </cell>
        </row>
        <row r="605">
          <cell r="E605">
            <v>3.6216999999999998E-3</v>
          </cell>
        </row>
        <row r="607">
          <cell r="E607">
            <v>1.0271300000000001E-2</v>
          </cell>
        </row>
        <row r="611">
          <cell r="E611">
            <v>-1.5220000000000001E-4</v>
          </cell>
        </row>
        <row r="613">
          <cell r="E613">
            <v>1.40255E-2</v>
          </cell>
        </row>
        <row r="617">
          <cell r="E617">
            <v>4.9906000000000004E-3</v>
          </cell>
        </row>
        <row r="619">
          <cell r="E619">
            <v>1.49003E-2</v>
          </cell>
        </row>
        <row r="623">
          <cell r="E623">
            <v>3.5665500000000003E-2</v>
          </cell>
        </row>
        <row r="625">
          <cell r="E625">
            <v>4.2532199999999999E-2</v>
          </cell>
        </row>
        <row r="629">
          <cell r="E629">
            <v>-6.8259000000000002E-3</v>
          </cell>
        </row>
        <row r="631">
          <cell r="E631">
            <v>-1.2209E-3</v>
          </cell>
        </row>
        <row r="637">
          <cell r="E637">
            <v>-5.6700000000000003E-5</v>
          </cell>
        </row>
        <row r="643">
          <cell r="E643">
            <v>2.19E-5</v>
          </cell>
        </row>
      </sheetData>
      <sheetData sheetId="50">
        <row r="30">
          <cell r="E30">
            <v>4.7930000000000004E-3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D5">
            <v>41730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2">
          <cell r="D12">
            <v>-51630.479999999996</v>
          </cell>
        </row>
      </sheetData>
      <sheetData sheetId="70">
        <row r="12">
          <cell r="D12">
            <v>-5960.88</v>
          </cell>
        </row>
      </sheetData>
      <sheetData sheetId="71">
        <row r="12">
          <cell r="D12">
            <v>-1714.18</v>
          </cell>
        </row>
      </sheetData>
      <sheetData sheetId="72"/>
      <sheetData sheetId="73">
        <row r="4">
          <cell r="P4">
            <v>47210595.566796616</v>
          </cell>
        </row>
      </sheetData>
      <sheetData sheetId="74">
        <row r="3">
          <cell r="P3">
            <v>1408876.2999000002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Status"/>
      <sheetName val="Screening by PM"/>
      <sheetName val="up to 10kW"/>
      <sheetName val="10 to 100kW"/>
      <sheetName val="100 to 250kW"/>
      <sheetName val="250kW to 1MW"/>
      <sheetName val="1MW"/>
      <sheetName val="Customer Info"/>
      <sheetName val="NEW LARGE"/>
      <sheetName val="Amendments &amp; Except"/>
      <sheetName val="REC purchase SPV 2010"/>
      <sheetName val="REC purchase LPV 2010"/>
      <sheetName val="Summary - read only"/>
      <sheetName val="Summary for Patty"/>
      <sheetName val="WREGIS Agg Defs"/>
      <sheetName val="Sheet1"/>
    </sheetNames>
    <sheetDataSet>
      <sheetData sheetId="0">
        <row r="1">
          <cell r="U1" t="str">
            <v>Small PV</v>
          </cell>
          <cell r="W1" t="str">
            <v>Andazola</v>
          </cell>
        </row>
        <row r="2">
          <cell r="U2" t="str">
            <v>Large PV</v>
          </cell>
          <cell r="W2" t="str">
            <v>Broderick</v>
          </cell>
        </row>
        <row r="3">
          <cell r="U3" t="str">
            <v>Wind</v>
          </cell>
          <cell r="W3" t="str">
            <v>Bueno</v>
          </cell>
        </row>
        <row r="4">
          <cell r="U4" t="str">
            <v>Interconnection Only</v>
          </cell>
          <cell r="W4" t="str">
            <v>Karp</v>
          </cell>
        </row>
        <row r="5">
          <cell r="U5" t="str">
            <v>Other</v>
          </cell>
          <cell r="W5" t="str">
            <v>Andazola &amp; Bueno</v>
          </cell>
        </row>
        <row r="6">
          <cell r="W6" t="str">
            <v>Unassigned</v>
          </cell>
        </row>
      </sheetData>
      <sheetData sheetId="1"/>
      <sheetData sheetId="2">
        <row r="3">
          <cell r="H3" t="str">
            <v>Step 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EBITDA - FCP"/>
      <sheetName val="Spent for"/>
      <sheetName val="Spent b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 Under Recovery Calc"/>
      <sheetName val="Fuels Burned Expense"/>
      <sheetName val="Eligible Pur Pow Energy Expense"/>
      <sheetName val="TNP1 Replacmnt Pwr Expense"/>
      <sheetName val="Total Pur Pwr Expense"/>
      <sheetName val="Non Recon Fuel Expense"/>
      <sheetName val="Amoco Mkt Adj"/>
      <sheetName val="Off System Sales"/>
      <sheetName val="OffSystemSales (2)"/>
      <sheetName val="kWh Sales per Gen Ledger "/>
      <sheetName val="Rev by CClass per Gen Ledger"/>
      <sheetName val="Customers"/>
      <sheetName val="kWh Sales by class per Reg"/>
      <sheetName val="Fuel Rev by Cust Class per Reg"/>
      <sheetName val="Nat Gas Purchases"/>
      <sheetName val="Lignite Purchases"/>
      <sheetName val="Alt Fuels Pur"/>
      <sheetName val="PCRF Energy Rev by cust class"/>
      <sheetName val="CompUse"/>
      <sheetName val="System Losses"/>
      <sheetName val="Lists &amp; Tabl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t 232017"/>
      <sheetName val="Disp Fee 232053"/>
      <sheetName val="253077 - Dry Cask Storage "/>
      <sheetName val="D&amp;D 228400"/>
      <sheetName val="120 Detail"/>
      <sheetName val="Acct 518"/>
      <sheetName val="Acct 120.5"/>
      <sheetName val="D&amp;D 426500"/>
      <sheetName val="Acct 419120_00"/>
      <sheetName val="PVNGS Generation"/>
      <sheetName val="Mapping Table"/>
      <sheetName val="Control 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2000"/>
      <sheetName val="2001"/>
      <sheetName val="2003"/>
      <sheetName val="2002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Chart Data"/>
      <sheetName val="Chart"/>
      <sheetName val="Chart1"/>
      <sheetName val="Chart2"/>
      <sheetName val="Chart3"/>
      <sheetName val="H_C_HIST"/>
      <sheetName val="2016"/>
      <sheetName val="2017"/>
      <sheetName val="2018"/>
      <sheetName val="2019"/>
      <sheetName val="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 20 Rates-Tables"/>
      <sheetName val="Curr S SRATs w Imputed CARs"/>
      <sheetName val="Data Inputs-Mike Adams (2012)"/>
      <sheetName val="TY Data"/>
      <sheetName val="Installed Cost"/>
      <sheetName val="Sheet6"/>
      <sheetName val="PNM Lt &amp; Pl Costs"/>
      <sheetName val="Common Lights cost"/>
      <sheetName val="Rate Design - Cust Owned"/>
      <sheetName val="Sheet1"/>
    </sheetNames>
    <sheetDataSet>
      <sheetData sheetId="0" refreshError="1"/>
      <sheetData sheetId="1" refreshError="1"/>
      <sheetData sheetId="2" refreshError="1">
        <row r="3">
          <cell r="J3">
            <v>1455.18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 20 Rates-Tables"/>
      <sheetName val="Curr S SRATs w Imputed CARs"/>
      <sheetName val="Data Inputs-Mike Adams (2012)"/>
      <sheetName val="TY Data"/>
      <sheetName val="Installed Cost"/>
      <sheetName val="Sheet6"/>
      <sheetName val="PNM Lt &amp; Pl Costs"/>
      <sheetName val="Common Lights cost"/>
      <sheetName val="Rate Design - Cust Owned"/>
      <sheetName val="Sheet1"/>
    </sheetNames>
    <sheetDataSet>
      <sheetData sheetId="0"/>
      <sheetData sheetId="1"/>
      <sheetData sheetId="2">
        <row r="4">
          <cell r="J4">
            <v>1536.06</v>
          </cell>
        </row>
        <row r="5">
          <cell r="J5">
            <v>1452.78</v>
          </cell>
        </row>
        <row r="6">
          <cell r="J6">
            <v>1528.49</v>
          </cell>
        </row>
        <row r="7">
          <cell r="J7">
            <v>1535.52</v>
          </cell>
        </row>
        <row r="8">
          <cell r="J8">
            <v>1711.21</v>
          </cell>
        </row>
        <row r="9">
          <cell r="J9">
            <v>2030.95</v>
          </cell>
        </row>
        <row r="14">
          <cell r="J14">
            <v>1710.28</v>
          </cell>
        </row>
        <row r="15">
          <cell r="J15">
            <v>1835.5</v>
          </cell>
        </row>
        <row r="16">
          <cell r="J16">
            <v>1677.31</v>
          </cell>
        </row>
        <row r="17">
          <cell r="J17">
            <v>1823.46</v>
          </cell>
        </row>
        <row r="18">
          <cell r="J18">
            <v>1959.38</v>
          </cell>
        </row>
        <row r="19">
          <cell r="J19">
            <v>1935.75</v>
          </cell>
        </row>
        <row r="20">
          <cell r="J20">
            <v>2424.2199999999998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"/>
      <sheetName val="Lg Cust Cap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FB Pivot"/>
      <sheetName val="KAFB Data"/>
      <sheetName val="Data Analysis"/>
      <sheetName val="Aztec Pivot"/>
      <sheetName val="Gallup Pivot"/>
      <sheetName val="Navopache Pivot"/>
      <sheetName val="Aztec Data"/>
      <sheetName val="Gallup Data"/>
      <sheetName val="Navopache Data"/>
      <sheetName val="CSS Energy v. PO Energy (data)"/>
      <sheetName val="Estimated UB History"/>
      <sheetName val="Retail MWH pivot"/>
      <sheetName val="net unbilled revenue analysis"/>
      <sheetName val="net unbilled revenue chart"/>
      <sheetName val="net unbilled energy chart"/>
      <sheetName val="Unbilled Analysis"/>
      <sheetName val="Sheet1"/>
      <sheetName val="Fcst Error v. CDD"/>
      <sheetName val="Fcst Error v. HDD"/>
      <sheetName val="Unbilled Fuel Clause Analysis"/>
      <sheetName val="Data"/>
      <sheetName val="Analysis"/>
      <sheetName val="quick analysis"/>
      <sheetName val="KAFB Forecast"/>
      <sheetName val="Summary"/>
      <sheetName val="Act v. Est Billed Energy"/>
      <sheetName val="Module1"/>
      <sheetName val="Act v. Bud Unb 2008"/>
      <sheetName val="net unbilled revenue char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481">
          <cell r="D5481">
            <v>24580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>
        <row r="5">
          <cell r="Z5">
            <v>4.7619047619047616E-2</v>
          </cell>
          <cell r="AA5">
            <v>3.9756206415195484E-2</v>
          </cell>
        </row>
        <row r="6">
          <cell r="Z6">
            <v>4.7619047619047616E-2</v>
          </cell>
          <cell r="AA6">
            <v>4.2851053822835578E-2</v>
          </cell>
        </row>
        <row r="7">
          <cell r="Z7">
            <v>4.7619047619047616E-2</v>
          </cell>
          <cell r="AA7">
            <v>5.1613330745772568E-2</v>
          </cell>
        </row>
        <row r="8">
          <cell r="Z8">
            <v>4.7619047619047616E-2</v>
          </cell>
          <cell r="AA8">
            <v>4.8855662132343554E-2</v>
          </cell>
        </row>
        <row r="9">
          <cell r="Z9">
            <v>4.7619047619047616E-2</v>
          </cell>
          <cell r="AA9">
            <v>7.0885687915382661E-2</v>
          </cell>
        </row>
        <row r="10">
          <cell r="Z10">
            <v>4.7619047619047616E-2</v>
          </cell>
          <cell r="AA10">
            <v>5.3996633781580018E-2</v>
          </cell>
        </row>
        <row r="11">
          <cell r="Z11">
            <v>4.7619047619047616E-2</v>
          </cell>
          <cell r="AA11">
            <v>4.3416656977762508E-2</v>
          </cell>
        </row>
        <row r="12">
          <cell r="Z12">
            <v>4.7619047619047616E-2</v>
          </cell>
          <cell r="AA12">
            <v>2.7069404556155249E-2</v>
          </cell>
        </row>
        <row r="13">
          <cell r="Z13">
            <v>4.7619047619047616E-2</v>
          </cell>
          <cell r="AA13">
            <v>6.3614324173455347E-2</v>
          </cell>
        </row>
        <row r="14">
          <cell r="Z14">
            <v>4.7619047619047616E-2</v>
          </cell>
          <cell r="AA14">
            <v>7.561738109859524E-2</v>
          </cell>
        </row>
        <row r="15">
          <cell r="Z15">
            <v>4.7619047619047616E-2</v>
          </cell>
          <cell r="AA15">
            <v>3.2546355574065801E-2</v>
          </cell>
        </row>
        <row r="16">
          <cell r="Z16">
            <v>4.7619047619047616E-2</v>
          </cell>
          <cell r="AA16">
            <v>2.8896436324080784E-2</v>
          </cell>
        </row>
        <row r="17">
          <cell r="Z17">
            <v>4.7619047619047616E-2</v>
          </cell>
          <cell r="AA17">
            <v>1.783307443622557E-2</v>
          </cell>
        </row>
        <row r="18">
          <cell r="Z18">
            <v>4.7619047619047616E-2</v>
          </cell>
          <cell r="AA18">
            <v>2.2736047513667739E-2</v>
          </cell>
        </row>
        <row r="19">
          <cell r="Z19">
            <v>4.7619047619047616E-2</v>
          </cell>
          <cell r="AA19">
            <v>5.2452940667891183E-2</v>
          </cell>
        </row>
        <row r="20">
          <cell r="Z20">
            <v>4.7619047619047616E-2</v>
          </cell>
          <cell r="AA20">
            <v>3.6307062641946143E-2</v>
          </cell>
        </row>
        <row r="21">
          <cell r="Z21">
            <v>4.7619047619047616E-2</v>
          </cell>
          <cell r="AA21">
            <v>4.9849574628892029E-2</v>
          </cell>
        </row>
        <row r="22">
          <cell r="Z22">
            <v>4.7619047619047616E-2</v>
          </cell>
          <cell r="AA22">
            <v>0.11415755232329354</v>
          </cell>
        </row>
        <row r="23">
          <cell r="Z23">
            <v>4.7619047619047616E-2</v>
          </cell>
          <cell r="AA23">
            <v>2.7691731566382924E-2</v>
          </cell>
        </row>
        <row r="24">
          <cell r="Z24">
            <v>4.7619047619047616E-2</v>
          </cell>
          <cell r="AA24">
            <v>3.0658306116952402E-2</v>
          </cell>
        </row>
        <row r="25">
          <cell r="Z25">
            <v>4.7619047619047616E-2</v>
          </cell>
          <cell r="AA25">
            <v>6.9194576587523621E-2</v>
          </cell>
        </row>
      </sheetData>
      <sheetData sheetId="22"/>
      <sheetData sheetId="23">
        <row r="5">
          <cell r="D5">
            <v>28888966.943999998</v>
          </cell>
          <cell r="E5">
            <v>27213094</v>
          </cell>
        </row>
        <row r="6">
          <cell r="D6">
            <v>26415628.912</v>
          </cell>
          <cell r="E6">
            <v>27014444</v>
          </cell>
        </row>
        <row r="7">
          <cell r="D7">
            <v>28903088.498</v>
          </cell>
          <cell r="E7">
            <v>26887630.300000001</v>
          </cell>
        </row>
        <row r="8">
          <cell r="D8">
            <v>27384688.554000001</v>
          </cell>
          <cell r="E8">
            <v>27219965</v>
          </cell>
        </row>
        <row r="9">
          <cell r="D9">
            <v>30035113.710999999</v>
          </cell>
          <cell r="E9">
            <v>29121893.900000002</v>
          </cell>
        </row>
        <row r="10">
          <cell r="D10">
            <v>31120297.712000001</v>
          </cell>
          <cell r="E10">
            <v>30046226</v>
          </cell>
        </row>
        <row r="11">
          <cell r="D11">
            <v>33726785.153999999</v>
          </cell>
          <cell r="E11">
            <v>34000192.5</v>
          </cell>
        </row>
        <row r="12">
          <cell r="D12">
            <v>33292633.726</v>
          </cell>
          <cell r="E12">
            <v>33014940.799999997</v>
          </cell>
        </row>
        <row r="13">
          <cell r="D13">
            <v>30129811.193</v>
          </cell>
          <cell r="E13">
            <v>30133254.280000001</v>
          </cell>
        </row>
        <row r="14">
          <cell r="D14">
            <v>29354619.181000002</v>
          </cell>
          <cell r="E14">
            <v>29652433.699999999</v>
          </cell>
        </row>
        <row r="15">
          <cell r="D15">
            <v>27519183.938000001</v>
          </cell>
          <cell r="E15">
            <v>27075119.580000002</v>
          </cell>
        </row>
        <row r="16">
          <cell r="D16">
            <v>27438625.478</v>
          </cell>
          <cell r="E16">
            <v>27784273.48</v>
          </cell>
        </row>
        <row r="17">
          <cell r="D17">
            <v>30201866</v>
          </cell>
          <cell r="E17">
            <v>28596448.199999999</v>
          </cell>
        </row>
        <row r="18">
          <cell r="D18">
            <v>27487866</v>
          </cell>
          <cell r="E18">
            <v>27609512.600000001</v>
          </cell>
        </row>
        <row r="19">
          <cell r="D19">
            <v>30216865</v>
          </cell>
          <cell r="E19">
            <v>29291280.699999999</v>
          </cell>
        </row>
        <row r="20">
          <cell r="D20">
            <v>28271540</v>
          </cell>
          <cell r="E20">
            <v>28618179</v>
          </cell>
        </row>
        <row r="21">
          <cell r="D21">
            <v>31158485</v>
          </cell>
          <cell r="E21">
            <v>30912634.800000001</v>
          </cell>
        </row>
        <row r="22">
          <cell r="D22">
            <v>32344211</v>
          </cell>
          <cell r="E22">
            <v>32041353.699999999</v>
          </cell>
        </row>
        <row r="23">
          <cell r="D23">
            <v>35078174</v>
          </cell>
          <cell r="E23">
            <v>34030896.899999999</v>
          </cell>
        </row>
        <row r="24">
          <cell r="D24">
            <v>34639252</v>
          </cell>
          <cell r="E24">
            <v>33631281.799999997</v>
          </cell>
        </row>
        <row r="25">
          <cell r="D25">
            <v>31543297</v>
          </cell>
          <cell r="E25">
            <v>31364776.899999999</v>
          </cell>
        </row>
        <row r="26">
          <cell r="D26">
            <v>30713866</v>
          </cell>
          <cell r="E26">
            <v>30401668.199999999</v>
          </cell>
        </row>
        <row r="27">
          <cell r="D27">
            <v>28697866</v>
          </cell>
          <cell r="E27">
            <v>29156840.300000001</v>
          </cell>
        </row>
        <row r="28">
          <cell r="D28">
            <v>28609866</v>
          </cell>
          <cell r="E28">
            <v>30020058.800000001</v>
          </cell>
        </row>
        <row r="29">
          <cell r="D29">
            <v>30226866</v>
          </cell>
          <cell r="E29">
            <v>30866673.300000001</v>
          </cell>
        </row>
        <row r="30">
          <cell r="D30">
            <v>27509866</v>
          </cell>
          <cell r="E30">
            <v>28770854.100000001</v>
          </cell>
        </row>
        <row r="31">
          <cell r="D31">
            <v>30241865</v>
          </cell>
          <cell r="E31">
            <v>32234458.100000001</v>
          </cell>
        </row>
        <row r="32">
          <cell r="D32">
            <v>28294540</v>
          </cell>
          <cell r="E32">
            <v>30966023.199999999</v>
          </cell>
        </row>
        <row r="33">
          <cell r="D33">
            <v>31183485</v>
          </cell>
          <cell r="E33">
            <v>33268582.200000003</v>
          </cell>
        </row>
        <row r="34">
          <cell r="D34">
            <v>32370211</v>
          </cell>
          <cell r="E34">
            <v>34981452.5</v>
          </cell>
        </row>
        <row r="35">
          <cell r="D35">
            <v>35107174</v>
          </cell>
          <cell r="E35">
            <v>38980695.700000003</v>
          </cell>
        </row>
        <row r="36">
          <cell r="D36">
            <v>34667252</v>
          </cell>
          <cell r="E36">
            <v>39756190.399999999</v>
          </cell>
        </row>
        <row r="37">
          <cell r="D37">
            <v>31569297</v>
          </cell>
          <cell r="E37">
            <v>36982446.100000001</v>
          </cell>
        </row>
        <row r="38">
          <cell r="D38">
            <v>34161143</v>
          </cell>
          <cell r="E38">
            <v>34715546.5</v>
          </cell>
        </row>
        <row r="39">
          <cell r="D39">
            <v>32269043</v>
          </cell>
          <cell r="E39">
            <v>32778921</v>
          </cell>
        </row>
        <row r="40">
          <cell r="D40">
            <v>32167599</v>
          </cell>
          <cell r="E40">
            <v>34065861.700000003</v>
          </cell>
        </row>
        <row r="41">
          <cell r="D41">
            <v>34509880</v>
          </cell>
          <cell r="E41">
            <v>34693389.700000003</v>
          </cell>
        </row>
        <row r="42">
          <cell r="D42">
            <v>31572397.000000004</v>
          </cell>
          <cell r="E42">
            <v>31363346.800000001</v>
          </cell>
        </row>
        <row r="43">
          <cell r="D43">
            <v>33626527</v>
          </cell>
          <cell r="E43">
            <v>34934908</v>
          </cell>
        </row>
        <row r="44">
          <cell r="D44">
            <v>32756143.000000004</v>
          </cell>
          <cell r="E44">
            <v>33714501.200000003</v>
          </cell>
        </row>
        <row r="45">
          <cell r="D45">
            <v>36624356</v>
          </cell>
          <cell r="E45">
            <v>36454949.200000003</v>
          </cell>
        </row>
        <row r="46">
          <cell r="D46">
            <v>37866818</v>
          </cell>
          <cell r="E46">
            <v>39004228.899999999</v>
          </cell>
        </row>
        <row r="47">
          <cell r="D47">
            <v>40366398</v>
          </cell>
          <cell r="E47">
            <v>41180187.100000001</v>
          </cell>
        </row>
        <row r="48">
          <cell r="D48">
            <v>41327689.000000007</v>
          </cell>
          <cell r="E48">
            <v>40809783.5</v>
          </cell>
        </row>
        <row r="49">
          <cell r="D49">
            <v>36993573.000000007</v>
          </cell>
          <cell r="E49">
            <v>35692950.299999997</v>
          </cell>
        </row>
        <row r="50">
          <cell r="D50">
            <v>35244113</v>
          </cell>
          <cell r="E50">
            <v>35530919.100000001</v>
          </cell>
        </row>
        <row r="51">
          <cell r="D51">
            <v>33855053</v>
          </cell>
          <cell r="E51">
            <v>33853283.5</v>
          </cell>
        </row>
        <row r="52">
          <cell r="D52">
            <v>33380299</v>
          </cell>
          <cell r="E52">
            <v>34469198.299999997</v>
          </cell>
        </row>
        <row r="53">
          <cell r="D53">
            <v>35551220</v>
          </cell>
          <cell r="E53">
            <v>36235887.600000001</v>
          </cell>
        </row>
        <row r="54">
          <cell r="D54">
            <v>31872660</v>
          </cell>
          <cell r="E54">
            <v>32700303.799999997</v>
          </cell>
        </row>
        <row r="55">
          <cell r="D55">
            <v>34884320</v>
          </cell>
          <cell r="E55">
            <v>35717269.700000003</v>
          </cell>
        </row>
        <row r="56">
          <cell r="D56">
            <v>33416730.000000004</v>
          </cell>
          <cell r="E56">
            <v>34223357.799999997</v>
          </cell>
        </row>
        <row r="57">
          <cell r="D57">
            <v>36750510</v>
          </cell>
          <cell r="E57">
            <v>36043943.700000003</v>
          </cell>
        </row>
        <row r="58">
          <cell r="D58">
            <v>38073140</v>
          </cell>
          <cell r="E58">
            <v>38253706.200000003</v>
          </cell>
        </row>
        <row r="59">
          <cell r="D59">
            <v>41347670</v>
          </cell>
          <cell r="E59">
            <v>41460731.899999999</v>
          </cell>
        </row>
        <row r="60">
          <cell r="D60">
            <v>40843360</v>
          </cell>
          <cell r="E60">
            <v>42421124.600000001</v>
          </cell>
        </row>
        <row r="61">
          <cell r="D61">
            <v>37087200</v>
          </cell>
          <cell r="E61">
            <v>37000482.899999999</v>
          </cell>
        </row>
        <row r="62">
          <cell r="D62">
            <v>32050440</v>
          </cell>
          <cell r="E62">
            <v>35742309.100000001</v>
          </cell>
        </row>
        <row r="63">
          <cell r="D63">
            <v>29906060</v>
          </cell>
          <cell r="E63">
            <v>33415784.899999999</v>
          </cell>
        </row>
        <row r="64">
          <cell r="D64">
            <v>29909810</v>
          </cell>
          <cell r="E64">
            <v>33524591.100000001</v>
          </cell>
        </row>
        <row r="65">
          <cell r="D65">
            <v>37747340</v>
          </cell>
          <cell r="E65">
            <v>35057499.100000001</v>
          </cell>
        </row>
        <row r="66">
          <cell r="D66">
            <v>34065310</v>
          </cell>
          <cell r="E66">
            <v>32584953.5</v>
          </cell>
        </row>
        <row r="67">
          <cell r="D67">
            <v>38172460</v>
          </cell>
          <cell r="E67">
            <v>34323336</v>
          </cell>
        </row>
        <row r="68">
          <cell r="D68">
            <v>36840620</v>
          </cell>
          <cell r="E68">
            <v>33177086.100000001</v>
          </cell>
        </row>
        <row r="69">
          <cell r="D69">
            <v>39847230</v>
          </cell>
          <cell r="E69">
            <v>34846297.5</v>
          </cell>
        </row>
        <row r="70">
          <cell r="D70">
            <v>42109170</v>
          </cell>
          <cell r="E70">
            <v>36996725</v>
          </cell>
        </row>
        <row r="71">
          <cell r="D71">
            <v>43647720</v>
          </cell>
          <cell r="E71">
            <v>39672859</v>
          </cell>
        </row>
        <row r="72">
          <cell r="D72">
            <v>43024850</v>
          </cell>
          <cell r="E72">
            <v>39324696.399999999</v>
          </cell>
        </row>
        <row r="73">
          <cell r="D73">
            <v>37660980</v>
          </cell>
          <cell r="E73">
            <v>35928963.600000001</v>
          </cell>
        </row>
        <row r="74">
          <cell r="D74">
            <v>37719130</v>
          </cell>
          <cell r="E74">
            <v>34748056.899999999</v>
          </cell>
        </row>
        <row r="75">
          <cell r="D75">
            <v>35937930</v>
          </cell>
          <cell r="E75">
            <v>32897524.399999999</v>
          </cell>
        </row>
        <row r="76">
          <cell r="D76">
            <v>36466190</v>
          </cell>
          <cell r="E76">
            <v>33404535.700000003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41C5-8F00-4DD3-9BDF-0E2D55393824}">
  <sheetPr>
    <tabColor theme="2" tint="-9.9978637043366805E-2"/>
  </sheetPr>
  <dimension ref="A2:S71"/>
  <sheetViews>
    <sheetView workbookViewId="0">
      <selection activeCell="N16" sqref="N16"/>
    </sheetView>
  </sheetViews>
  <sheetFormatPr defaultColWidth="9.140625" defaultRowHeight="12.75" x14ac:dyDescent="0.2"/>
  <cols>
    <col min="1" max="1" width="16.85546875" style="1" bestFit="1" customWidth="1"/>
    <col min="2" max="2" width="3.28515625" style="1" customWidth="1"/>
    <col min="3" max="3" width="13.7109375" style="2" customWidth="1"/>
    <col min="4" max="5" width="14.140625" style="2" customWidth="1"/>
    <col min="6" max="6" width="4.7109375" style="1" customWidth="1"/>
    <col min="7" max="7" width="13.7109375" style="2" customWidth="1"/>
    <col min="8" max="9" width="14.140625" style="2" customWidth="1"/>
    <col min="10" max="10" width="11.7109375" style="1" bestFit="1" customWidth="1"/>
    <col min="11" max="11" width="9.140625" style="1"/>
    <col min="12" max="12" width="14.5703125" style="1" bestFit="1" customWidth="1"/>
    <col min="13" max="13" width="16" style="1" bestFit="1" customWidth="1"/>
    <col min="14" max="14" width="10.42578125" style="1" bestFit="1" customWidth="1"/>
    <col min="15" max="16" width="14.7109375" style="1" bestFit="1" customWidth="1"/>
    <col min="17" max="17" width="15.140625" style="1" customWidth="1"/>
    <col min="18" max="18" width="14.7109375" style="1" customWidth="1"/>
    <col min="19" max="19" width="15.5703125" style="1" bestFit="1" customWidth="1"/>
    <col min="20" max="16384" width="9.140625" style="1"/>
  </cols>
  <sheetData>
    <row r="2" spans="1:17" x14ac:dyDescent="0.2">
      <c r="C2" s="1"/>
      <c r="G2" s="1"/>
    </row>
    <row r="3" spans="1:17" x14ac:dyDescent="0.2">
      <c r="C3" s="3" t="s">
        <v>0</v>
      </c>
      <c r="D3" s="3"/>
      <c r="E3" s="3"/>
      <c r="G3" s="3" t="s">
        <v>1</v>
      </c>
      <c r="H3" s="3"/>
      <c r="I3" s="3"/>
    </row>
    <row r="4" spans="1:17" x14ac:dyDescent="0.2">
      <c r="C4" s="3" t="s">
        <v>2</v>
      </c>
      <c r="D4" s="3"/>
      <c r="E4" s="3"/>
      <c r="G4" s="3"/>
      <c r="H4" s="3"/>
      <c r="I4" s="3"/>
      <c r="L4" s="3" t="s">
        <v>3</v>
      </c>
      <c r="M4" s="3"/>
    </row>
    <row r="5" spans="1:17" ht="25.5" x14ac:dyDescent="0.2">
      <c r="C5" s="4" t="s">
        <v>4</v>
      </c>
      <c r="D5" s="4" t="s">
        <v>5</v>
      </c>
      <c r="E5" s="4" t="s">
        <v>6</v>
      </c>
      <c r="G5" s="4" t="s">
        <v>4</v>
      </c>
      <c r="H5" s="4" t="s">
        <v>5</v>
      </c>
      <c r="I5" s="4" t="s">
        <v>6</v>
      </c>
      <c r="L5" s="4" t="s">
        <v>4</v>
      </c>
      <c r="M5" s="4" t="s">
        <v>5</v>
      </c>
      <c r="O5" s="1" t="s">
        <v>7</v>
      </c>
    </row>
    <row r="7" spans="1:17" x14ac:dyDescent="0.2">
      <c r="A7" s="5" t="s">
        <v>8</v>
      </c>
      <c r="C7" s="6">
        <v>11.93</v>
      </c>
      <c r="D7" s="6">
        <v>11.93</v>
      </c>
      <c r="E7" s="7">
        <f>+C7*0.25+D7*0.75</f>
        <v>11.93</v>
      </c>
      <c r="G7" s="6">
        <v>11.93</v>
      </c>
      <c r="H7" s="6">
        <v>11.93</v>
      </c>
      <c r="I7" s="7">
        <f>+G7*0.25+H7*0.75</f>
        <v>11.93</v>
      </c>
      <c r="J7"/>
      <c r="K7"/>
      <c r="L7" s="8">
        <v>5985310.3000000007</v>
      </c>
      <c r="O7" s="9">
        <f>L7*0.25*C7</f>
        <v>17851187.969750002</v>
      </c>
      <c r="P7" s="9">
        <f>L7*0.75*D7</f>
        <v>53553563.909250006</v>
      </c>
      <c r="Q7" s="9">
        <f>SUM(O7:P7)</f>
        <v>71404751.879000008</v>
      </c>
    </row>
    <row r="8" spans="1:17" x14ac:dyDescent="0.2">
      <c r="A8" s="5" t="s">
        <v>9</v>
      </c>
      <c r="C8" s="10">
        <v>8.9678300000000002E-2</v>
      </c>
      <c r="D8" s="10">
        <v>8.9678300000000002E-2</v>
      </c>
      <c r="E8" s="11">
        <f t="shared" ref="E8:E10" si="0">+C8*0.25+D8*0.75</f>
        <v>8.9678300000000002E-2</v>
      </c>
      <c r="G8" s="10">
        <f>C8</f>
        <v>8.9678300000000002E-2</v>
      </c>
      <c r="H8" s="10">
        <f>D8</f>
        <v>8.9678300000000002E-2</v>
      </c>
      <c r="I8" s="11">
        <f t="shared" ref="I8:I10" si="1">+G8*0.25+H8*0.75</f>
        <v>8.9678300000000002E-2</v>
      </c>
      <c r="J8"/>
      <c r="K8"/>
      <c r="L8" s="8">
        <v>531815800.16951394</v>
      </c>
      <c r="M8" s="12">
        <v>1414905879.8304861</v>
      </c>
      <c r="O8" s="13">
        <f t="shared" ref="O8:P10" si="2">L8*C8</f>
        <v>47692336.872341722</v>
      </c>
      <c r="P8" s="13">
        <f t="shared" si="2"/>
        <v>126886353.96320228</v>
      </c>
      <c r="Q8" s="9">
        <f>SUM(O8:P8)</f>
        <v>174578690.83554399</v>
      </c>
    </row>
    <row r="9" spans="1:17" x14ac:dyDescent="0.2">
      <c r="A9" s="5" t="s">
        <v>10</v>
      </c>
      <c r="C9" s="10">
        <v>0.1486546</v>
      </c>
      <c r="D9" s="10">
        <v>0.1282683</v>
      </c>
      <c r="E9" s="11">
        <f t="shared" si="0"/>
        <v>0.13336487499999999</v>
      </c>
      <c r="G9" s="14">
        <f>O24</f>
        <v>0.1691554659366224</v>
      </c>
      <c r="H9" s="14">
        <f t="shared" ref="H9:H10" si="3">P24</f>
        <v>0.14216861878967163</v>
      </c>
      <c r="I9" s="11">
        <f t="shared" si="1"/>
        <v>0.14891533057640932</v>
      </c>
      <c r="J9"/>
      <c r="K9"/>
      <c r="L9" s="8">
        <v>288747744.5606584</v>
      </c>
      <c r="M9" s="12">
        <v>527878145.4393416</v>
      </c>
      <c r="O9" s="13">
        <f t="shared" si="2"/>
        <v>42923680.46856685</v>
      </c>
      <c r="P9" s="13">
        <f t="shared" si="2"/>
        <v>67710032.322657108</v>
      </c>
      <c r="Q9" s="9">
        <f t="shared" ref="Q9:Q11" si="4">SUM(O9:P9)</f>
        <v>110633712.79122396</v>
      </c>
    </row>
    <row r="10" spans="1:17" x14ac:dyDescent="0.2">
      <c r="A10" s="5" t="s">
        <v>11</v>
      </c>
      <c r="C10" s="10">
        <v>0.19946610000000001</v>
      </c>
      <c r="D10" s="10">
        <v>0.17012140000000001</v>
      </c>
      <c r="E10" s="11">
        <f t="shared" si="0"/>
        <v>0.17745757500000001</v>
      </c>
      <c r="G10" s="10">
        <f t="shared" ref="G10" si="5">O25</f>
        <v>0.1691554659366224</v>
      </c>
      <c r="H10" s="10">
        <f t="shared" si="3"/>
        <v>0.14216861878967163</v>
      </c>
      <c r="I10" s="11">
        <f t="shared" si="1"/>
        <v>0.14891533057640932</v>
      </c>
      <c r="J10"/>
      <c r="K10"/>
      <c r="L10" s="8">
        <v>195297095.67812777</v>
      </c>
      <c r="M10" s="12">
        <v>262502504.32187223</v>
      </c>
      <c r="O10" s="13">
        <f>L10*C10</f>
        <v>38955150.016243003</v>
      </c>
      <c r="P10" s="13">
        <f t="shared" si="2"/>
        <v>44657293.538742959</v>
      </c>
      <c r="Q10" s="9">
        <f>SUM(O10:P10)</f>
        <v>83612443.55498597</v>
      </c>
    </row>
    <row r="11" spans="1:17" x14ac:dyDescent="0.2">
      <c r="A11" s="1" t="s">
        <v>12</v>
      </c>
      <c r="C11" s="15"/>
      <c r="D11" s="15"/>
      <c r="E11" s="16">
        <v>5.7500000000000002E-2</v>
      </c>
      <c r="G11" s="15"/>
      <c r="H11" s="15"/>
      <c r="I11" s="16">
        <v>5.7500000000000002E-2</v>
      </c>
      <c r="J11"/>
      <c r="K11"/>
      <c r="L11" s="8"/>
      <c r="M11" s="12">
        <v>20041080</v>
      </c>
      <c r="O11" s="13">
        <f>L11*C11</f>
        <v>0</v>
      </c>
      <c r="P11" s="13">
        <f>M11*E11</f>
        <v>1152362.1000000001</v>
      </c>
      <c r="Q11" s="9">
        <f t="shared" si="4"/>
        <v>1152362.1000000001</v>
      </c>
    </row>
    <row r="12" spans="1:17" x14ac:dyDescent="0.2">
      <c r="C12" s="15"/>
      <c r="D12" s="15"/>
      <c r="E12" s="16"/>
      <c r="G12" s="15"/>
      <c r="H12" s="15"/>
      <c r="I12" s="16"/>
      <c r="J12"/>
      <c r="K12"/>
      <c r="L12"/>
      <c r="M12" s="12"/>
      <c r="O12" s="13"/>
      <c r="P12" s="13"/>
      <c r="Q12" s="13">
        <f>SUM(Q7:Q11)</f>
        <v>441381961.16075397</v>
      </c>
    </row>
    <row r="13" spans="1:17" x14ac:dyDescent="0.2">
      <c r="C13" s="15"/>
      <c r="D13" s="15"/>
      <c r="E13" s="16"/>
      <c r="G13" s="15"/>
      <c r="H13" s="15"/>
      <c r="I13" s="16"/>
      <c r="J13"/>
      <c r="K13" t="s">
        <v>13</v>
      </c>
      <c r="L13" s="17">
        <f>SUM(L8:L10)</f>
        <v>1015860640.4083002</v>
      </c>
      <c r="M13" s="17">
        <f>SUM(M8:M10)</f>
        <v>2205286529.5916996</v>
      </c>
    </row>
    <row r="14" spans="1:17" x14ac:dyDescent="0.2">
      <c r="C14" s="18"/>
      <c r="G14" s="18"/>
      <c r="J14"/>
      <c r="K14" t="s">
        <v>14</v>
      </c>
      <c r="L14" s="19">
        <f>SUM(O8:O10)</f>
        <v>129571167.35715157</v>
      </c>
      <c r="M14" s="19">
        <f>SUM(P8:P10)</f>
        <v>239253679.82460237</v>
      </c>
    </row>
    <row r="15" spans="1:17" ht="38.25" x14ac:dyDescent="0.2">
      <c r="A15" s="5" t="s">
        <v>15</v>
      </c>
      <c r="C15" s="20" t="s">
        <v>16</v>
      </c>
      <c r="D15" s="20" t="s">
        <v>5</v>
      </c>
      <c r="E15" s="20" t="s">
        <v>17</v>
      </c>
      <c r="G15" s="20" t="s">
        <v>16</v>
      </c>
      <c r="H15" s="20" t="s">
        <v>5</v>
      </c>
      <c r="I15" s="20" t="s">
        <v>17</v>
      </c>
      <c r="J15" s="21" t="s">
        <v>18</v>
      </c>
      <c r="L15" s="22">
        <f>L14/L13</f>
        <v>0.12754817167153323</v>
      </c>
      <c r="M15" s="22">
        <f>M14/M13</f>
        <v>0.10849097231319836</v>
      </c>
    </row>
    <row r="16" spans="1:17" x14ac:dyDescent="0.2">
      <c r="A16" s="23">
        <v>1E-4</v>
      </c>
      <c r="C16" s="24">
        <f>(+IF($A16&lt;=450,$A16,450)*C$8+IF($A16&lt;=450,0,IF($A16&lt;=900,$A16-450,450))*C$9+IF($A16&lt;=900,0,$A16-900)*C$10+C$7)</f>
        <v>11.93000896783</v>
      </c>
      <c r="D16" s="24">
        <f>(+IF($A16&lt;=450,$A16,450)*D$8+IF($A16&lt;=450,0,IF($A16&lt;=900,$A16-450,450))*D$9+IF($A16&lt;=900,0,$A16-900)*D$10+D$7)</f>
        <v>11.93000896783</v>
      </c>
      <c r="E16" s="24">
        <f>(C16*3+D16*9)/12</f>
        <v>11.93000896783</v>
      </c>
      <c r="G16" s="24">
        <f>(+IF($A16&lt;=450,$A16,450)*G$8+IF($A16&lt;=450,0,IF($A16&lt;=900,$A16-450,450))*G$9+IF($A16&lt;=900,0,$A16-900)*G$10+G$7)</f>
        <v>11.93000896783</v>
      </c>
      <c r="H16" s="24">
        <f>(+IF($A16&lt;=450,$A16,450)*H$8+IF($A16&lt;=450,0,IF($A16&lt;=900,$A16-450,450))*H$9+IF($A16&lt;=900,0,$A16-900)*H$10+H$7)</f>
        <v>11.93000896783</v>
      </c>
      <c r="I16" s="24">
        <f>(G16*3+H16*9)/12</f>
        <v>11.93000896783</v>
      </c>
      <c r="J16" s="25">
        <f>I16/E16-1</f>
        <v>0</v>
      </c>
      <c r="M16" s="1">
        <f>L15/M15</f>
        <v>1.1756570058503981</v>
      </c>
    </row>
    <row r="17" spans="1:19" x14ac:dyDescent="0.2">
      <c r="A17" s="23">
        <v>50</v>
      </c>
      <c r="C17" s="24">
        <f>(+IF($A17&lt;=450,$A17,450)*C$8+IF($A17&lt;=450,0,IF($A17&lt;=900,$A17-450,450))*C$9+IF($A17&lt;=900,0,$A17-900)*C$10+C$7)</f>
        <v>16.413914999999999</v>
      </c>
      <c r="D17" s="24">
        <f>(+IF($A17&lt;=450,$A17,450)*D$8+IF($A17&lt;=450,0,IF($A17&lt;=900,$A17-450,450))*D$9+IF($A17&lt;=900,0,$A17-900)*D$10+D$7)</f>
        <v>16.413914999999999</v>
      </c>
      <c r="E17" s="24">
        <f t="shared" ref="E17:E67" si="6">(C17*3+D17*9)/12</f>
        <v>16.413914999999999</v>
      </c>
      <c r="G17" s="24">
        <f>(+IF($A17&lt;=450,$A17,450)*G$8+IF($A17&lt;=450,0,IF($A17&lt;=900,$A17-450,450))*G$9+IF($A17&lt;=900,0,$A17-900)*G$10+G$7)</f>
        <v>16.413914999999999</v>
      </c>
      <c r="H17" s="24">
        <f>(+IF($A17&lt;=450,$A17,450)*H$8+IF($A17&lt;=450,0,IF($A17&lt;=900,$A17-450,450))*H$9+IF($A17&lt;=900,0,$A17-900)*H$10+H$7)</f>
        <v>16.413914999999999</v>
      </c>
      <c r="I17" s="24">
        <f t="shared" ref="I17:I67" si="7">(G17*3+H17*9)/12</f>
        <v>16.413914999999999</v>
      </c>
      <c r="J17" s="25">
        <f t="shared" ref="J17:J67" si="8">I17/E17-1</f>
        <v>0</v>
      </c>
      <c r="N17" s="26"/>
    </row>
    <row r="18" spans="1:19" ht="25.5" x14ac:dyDescent="0.2">
      <c r="A18" s="23">
        <f>+A17+50</f>
        <v>100</v>
      </c>
      <c r="C18" s="24">
        <f t="shared" ref="C18:D67" si="9">(+IF($A18&lt;=450,$A18,450)*C$8+IF($A18&lt;=450,0,IF($A18&lt;=900,$A18-450,450))*C$9+IF($A18&lt;=900,0,$A18-900)*C$10+C$7)</f>
        <v>20.897829999999999</v>
      </c>
      <c r="D18" s="24">
        <f t="shared" si="9"/>
        <v>20.897829999999999</v>
      </c>
      <c r="E18" s="24">
        <f t="shared" si="6"/>
        <v>20.897829999999999</v>
      </c>
      <c r="G18" s="24">
        <f t="shared" ref="G18:H67" si="10">(+IF($A18&lt;=450,$A18,450)*G$8+IF($A18&lt;=450,0,IF($A18&lt;=900,$A18-450,450))*G$9+IF($A18&lt;=900,0,$A18-900)*G$10+G$7)</f>
        <v>20.897829999999999</v>
      </c>
      <c r="H18" s="24">
        <f t="shared" si="10"/>
        <v>20.897829999999999</v>
      </c>
      <c r="I18" s="24">
        <f t="shared" si="7"/>
        <v>20.897829999999999</v>
      </c>
      <c r="J18" s="25">
        <f t="shared" si="8"/>
        <v>0</v>
      </c>
      <c r="N18" s="26"/>
      <c r="O18" s="4" t="s">
        <v>4</v>
      </c>
      <c r="P18" s="4" t="s">
        <v>5</v>
      </c>
      <c r="Q18" s="4" t="s">
        <v>4</v>
      </c>
      <c r="R18" s="4" t="s">
        <v>5</v>
      </c>
    </row>
    <row r="19" spans="1:19" x14ac:dyDescent="0.2">
      <c r="A19" s="23">
        <f t="shared" ref="A19:A34" si="11">+A18+50</f>
        <v>150</v>
      </c>
      <c r="C19" s="24">
        <f>(+IF($A19&lt;=450,$A19,450)*C$8+IF($A19&lt;=450,0,IF($A19&lt;=900,$A19-450,450))*C$9+IF($A19&lt;=900,0,$A19-900)*C$10+C$7)</f>
        <v>25.381745000000002</v>
      </c>
      <c r="D19" s="24">
        <f>(+IF($A19&lt;=450,$A19,450)*D$8+IF($A19&lt;=450,0,IF($A19&lt;=900,$A19-450,450))*D$9+IF($A19&lt;=900,0,$A19-900)*D$10+D$7)</f>
        <v>25.381745000000002</v>
      </c>
      <c r="E19" s="24">
        <f t="shared" si="6"/>
        <v>25.381745000000006</v>
      </c>
      <c r="G19" s="24">
        <f t="shared" si="10"/>
        <v>25.381745000000002</v>
      </c>
      <c r="H19" s="24">
        <f t="shared" si="10"/>
        <v>25.381745000000002</v>
      </c>
      <c r="I19" s="24">
        <f t="shared" si="7"/>
        <v>25.381745000000006</v>
      </c>
      <c r="J19" s="25">
        <f t="shared" si="8"/>
        <v>0</v>
      </c>
      <c r="K19" s="27" t="s">
        <v>19</v>
      </c>
      <c r="L19" s="27"/>
      <c r="M19" s="27"/>
    </row>
    <row r="20" spans="1:19" x14ac:dyDescent="0.2">
      <c r="A20" s="23">
        <f t="shared" si="11"/>
        <v>200</v>
      </c>
      <c r="C20" s="24">
        <f t="shared" si="9"/>
        <v>29.865660000000002</v>
      </c>
      <c r="D20" s="24">
        <f t="shared" si="9"/>
        <v>29.865660000000002</v>
      </c>
      <c r="E20" s="24">
        <f t="shared" si="6"/>
        <v>29.865660000000002</v>
      </c>
      <c r="G20" s="24">
        <f t="shared" si="10"/>
        <v>29.865660000000002</v>
      </c>
      <c r="H20" s="24">
        <f>(+IF($A20&lt;=450,$A20,450)*H$8+IF($A20&lt;=450,0,IF($A20&lt;=900,$A20-450,450))*H$9+IF($A20&lt;=900,0,$A20-900)*H$10+H$7)</f>
        <v>29.865660000000002</v>
      </c>
      <c r="I20" s="24">
        <f t="shared" si="7"/>
        <v>29.865660000000002</v>
      </c>
      <c r="J20" s="25">
        <f t="shared" si="8"/>
        <v>0</v>
      </c>
      <c r="K20" s="1" t="s">
        <v>20</v>
      </c>
      <c r="L20" s="28">
        <f>C9/C8</f>
        <v>1.6576429303410076</v>
      </c>
      <c r="M20" s="28">
        <f>D9/D8</f>
        <v>1.4303159181206602</v>
      </c>
    </row>
    <row r="21" spans="1:19" x14ac:dyDescent="0.2">
      <c r="A21" s="23">
        <f t="shared" si="11"/>
        <v>250</v>
      </c>
      <c r="C21" s="24">
        <f t="shared" si="9"/>
        <v>34.349575000000002</v>
      </c>
      <c r="D21" s="24">
        <f>(+IF($A21&lt;=450,$A21,450)*D$8+IF($A21&lt;=450,0,IF($A21&lt;=900,$A21-450,450))*D$9+IF($A21&lt;=900,0,$A21-900)*D$10+D$7)</f>
        <v>34.349575000000002</v>
      </c>
      <c r="E21" s="24">
        <f t="shared" si="6"/>
        <v>34.349575000000002</v>
      </c>
      <c r="G21" s="24">
        <f t="shared" si="10"/>
        <v>34.349575000000002</v>
      </c>
      <c r="H21" s="24">
        <f t="shared" si="10"/>
        <v>34.349575000000002</v>
      </c>
      <c r="I21" s="24">
        <f t="shared" si="7"/>
        <v>34.349575000000002</v>
      </c>
      <c r="J21" s="25">
        <f t="shared" si="8"/>
        <v>0</v>
      </c>
      <c r="K21" s="1" t="s">
        <v>21</v>
      </c>
      <c r="L21" s="28">
        <f>C10/C9</f>
        <v>1.3418091333870596</v>
      </c>
      <c r="M21" s="28">
        <f>D10/D9</f>
        <v>1.3262934021890054</v>
      </c>
    </row>
    <row r="22" spans="1:19" x14ac:dyDescent="0.2">
      <c r="A22" s="23">
        <f t="shared" si="11"/>
        <v>300</v>
      </c>
      <c r="C22" s="24">
        <f t="shared" si="9"/>
        <v>38.833489999999998</v>
      </c>
      <c r="D22" s="24">
        <f t="shared" si="9"/>
        <v>38.833489999999998</v>
      </c>
      <c r="E22" s="24">
        <f t="shared" si="6"/>
        <v>38.833489999999998</v>
      </c>
      <c r="G22" s="24">
        <f t="shared" si="10"/>
        <v>38.833489999999998</v>
      </c>
      <c r="H22" s="24">
        <f t="shared" si="10"/>
        <v>38.833489999999998</v>
      </c>
      <c r="I22" s="24">
        <f t="shared" si="7"/>
        <v>38.833489999999998</v>
      </c>
      <c r="J22" s="25">
        <f t="shared" si="8"/>
        <v>0</v>
      </c>
    </row>
    <row r="23" spans="1:19" x14ac:dyDescent="0.2">
      <c r="A23" s="23">
        <f t="shared" si="11"/>
        <v>350</v>
      </c>
      <c r="C23" s="24">
        <f t="shared" si="9"/>
        <v>43.317405000000001</v>
      </c>
      <c r="D23" s="24">
        <f t="shared" si="9"/>
        <v>43.317405000000001</v>
      </c>
      <c r="E23" s="24">
        <f t="shared" si="6"/>
        <v>43.317405000000001</v>
      </c>
      <c r="G23" s="24">
        <f t="shared" si="10"/>
        <v>43.317405000000001</v>
      </c>
      <c r="H23" s="24">
        <f t="shared" si="10"/>
        <v>43.317405000000001</v>
      </c>
      <c r="I23" s="24">
        <f t="shared" si="7"/>
        <v>43.317405000000001</v>
      </c>
      <c r="J23" s="25">
        <f t="shared" si="8"/>
        <v>0</v>
      </c>
      <c r="K23" s="27" t="s">
        <v>22</v>
      </c>
      <c r="L23" s="27"/>
      <c r="M23" s="27"/>
      <c r="O23" s="10">
        <f>G8</f>
        <v>8.9678300000000002E-2</v>
      </c>
      <c r="P23" s="10">
        <f>H8</f>
        <v>8.9678300000000002E-2</v>
      </c>
      <c r="Q23" s="29">
        <f>L8</f>
        <v>531815800.16951394</v>
      </c>
      <c r="R23" s="29">
        <f t="shared" ref="R23:R25" si="12">M8</f>
        <v>1414905879.8304861</v>
      </c>
      <c r="S23" s="9"/>
    </row>
    <row r="24" spans="1:19" x14ac:dyDescent="0.2">
      <c r="A24" s="23">
        <f t="shared" si="11"/>
        <v>400</v>
      </c>
      <c r="C24" s="24">
        <f t="shared" si="9"/>
        <v>47.801320000000004</v>
      </c>
      <c r="D24" s="24">
        <f t="shared" si="9"/>
        <v>47.801320000000004</v>
      </c>
      <c r="E24" s="24">
        <f t="shared" si="6"/>
        <v>47.801320000000004</v>
      </c>
      <c r="G24" s="24">
        <f t="shared" si="10"/>
        <v>47.801320000000004</v>
      </c>
      <c r="H24" s="24">
        <f t="shared" si="10"/>
        <v>47.801320000000004</v>
      </c>
      <c r="I24" s="24">
        <f t="shared" si="7"/>
        <v>47.801320000000004</v>
      </c>
      <c r="J24" s="25">
        <f t="shared" si="8"/>
        <v>0</v>
      </c>
      <c r="K24" s="1" t="s">
        <v>20</v>
      </c>
      <c r="L24" s="28">
        <f>G9/G8</f>
        <v>1.8862474638415581</v>
      </c>
      <c r="M24" s="30">
        <f>H9/H8</f>
        <v>1.5853179508272528</v>
      </c>
      <c r="N24" s="1" t="s">
        <v>23</v>
      </c>
      <c r="O24" s="14">
        <v>0.1691554659366224</v>
      </c>
      <c r="P24" s="14">
        <v>0.14216861878967163</v>
      </c>
      <c r="Q24" s="29">
        <f t="shared" ref="Q24" si="13">L9</f>
        <v>288747744.5606584</v>
      </c>
      <c r="R24" s="29">
        <f t="shared" si="12"/>
        <v>527878145.4393416</v>
      </c>
      <c r="S24" s="9"/>
    </row>
    <row r="25" spans="1:19" x14ac:dyDescent="0.2">
      <c r="A25" s="23">
        <f t="shared" si="11"/>
        <v>450</v>
      </c>
      <c r="C25" s="31">
        <f t="shared" si="9"/>
        <v>52.285235</v>
      </c>
      <c r="D25" s="31">
        <f t="shared" si="9"/>
        <v>52.285235</v>
      </c>
      <c r="E25" s="31">
        <f t="shared" si="6"/>
        <v>52.285235</v>
      </c>
      <c r="G25" s="31">
        <f t="shared" si="10"/>
        <v>52.285235</v>
      </c>
      <c r="H25" s="31">
        <f t="shared" si="10"/>
        <v>52.285235</v>
      </c>
      <c r="I25" s="31">
        <f t="shared" si="7"/>
        <v>52.285235</v>
      </c>
      <c r="J25" s="25">
        <f t="shared" si="8"/>
        <v>0</v>
      </c>
      <c r="K25" s="1" t="s">
        <v>21</v>
      </c>
      <c r="L25" s="28">
        <f>G10/G9</f>
        <v>1</v>
      </c>
      <c r="M25" s="30">
        <f>H10/H9</f>
        <v>1</v>
      </c>
      <c r="O25" s="10">
        <f>O24</f>
        <v>0.1691554659366224</v>
      </c>
      <c r="P25" s="10">
        <f>P24</f>
        <v>0.14216861878967163</v>
      </c>
      <c r="Q25" s="29">
        <f>L10</f>
        <v>195297095.67812777</v>
      </c>
      <c r="R25" s="29">
        <f t="shared" si="12"/>
        <v>262502504.32187223</v>
      </c>
      <c r="S25" s="9"/>
    </row>
    <row r="26" spans="1:19" x14ac:dyDescent="0.2">
      <c r="A26" s="23">
        <f t="shared" si="11"/>
        <v>500</v>
      </c>
      <c r="C26" s="24">
        <f t="shared" si="9"/>
        <v>59.717965</v>
      </c>
      <c r="D26" s="24">
        <f t="shared" si="9"/>
        <v>58.698650000000001</v>
      </c>
      <c r="E26" s="24">
        <f t="shared" si="6"/>
        <v>58.953478750000009</v>
      </c>
      <c r="G26" s="24">
        <f t="shared" si="10"/>
        <v>60.743008296831121</v>
      </c>
      <c r="H26" s="24">
        <f t="shared" si="10"/>
        <v>59.393665939483583</v>
      </c>
      <c r="I26" s="24">
        <f t="shared" si="7"/>
        <v>59.731001528820457</v>
      </c>
      <c r="J26" s="25">
        <f t="shared" si="8"/>
        <v>1.3188751458037551E-2</v>
      </c>
      <c r="Q26" s="9">
        <f>Q23*O23+Q24*O24+Q25*O25</f>
        <v>129571167.35715154</v>
      </c>
      <c r="R26" s="9">
        <f>R23*P23+R24*P24+R25*P25</f>
        <v>239253679.25783727</v>
      </c>
      <c r="S26" s="13">
        <f>SUM(Q26:R26)</f>
        <v>368824846.6149888</v>
      </c>
    </row>
    <row r="27" spans="1:19" x14ac:dyDescent="0.2">
      <c r="A27" s="23">
        <f t="shared" si="11"/>
        <v>550</v>
      </c>
      <c r="C27" s="24">
        <f t="shared" si="9"/>
        <v>67.150694999999999</v>
      </c>
      <c r="D27" s="24">
        <f t="shared" si="9"/>
        <v>65.112065000000001</v>
      </c>
      <c r="E27" s="24">
        <f t="shared" si="6"/>
        <v>65.621722500000004</v>
      </c>
      <c r="G27" s="24">
        <f t="shared" si="10"/>
        <v>69.200781593662242</v>
      </c>
      <c r="H27" s="24">
        <f t="shared" si="10"/>
        <v>66.502096878967166</v>
      </c>
      <c r="I27" s="24">
        <f t="shared" si="7"/>
        <v>67.176768057640942</v>
      </c>
      <c r="J27" s="25">
        <f t="shared" si="8"/>
        <v>2.3697115808579028E-2</v>
      </c>
      <c r="Q27" s="13">
        <f>Q26-L$14</f>
        <v>0</v>
      </c>
      <c r="R27" s="13">
        <f>R26-M$14</f>
        <v>-0.56676509976387024</v>
      </c>
      <c r="S27" s="13">
        <f>Q27+R27</f>
        <v>-0.56676509976387024</v>
      </c>
    </row>
    <row r="28" spans="1:19" x14ac:dyDescent="0.2">
      <c r="A28" s="23">
        <f t="shared" si="11"/>
        <v>600</v>
      </c>
      <c r="C28" s="24">
        <f t="shared" si="9"/>
        <v>74.583425000000005</v>
      </c>
      <c r="D28" s="24">
        <f t="shared" si="9"/>
        <v>71.525480000000002</v>
      </c>
      <c r="E28" s="24">
        <f t="shared" si="6"/>
        <v>72.289966250000006</v>
      </c>
      <c r="G28" s="24">
        <f t="shared" si="10"/>
        <v>77.658554890493349</v>
      </c>
      <c r="H28" s="24">
        <f t="shared" si="10"/>
        <v>73.610527818450748</v>
      </c>
      <c r="I28" s="24">
        <f t="shared" si="7"/>
        <v>74.622534586461384</v>
      </c>
      <c r="J28" s="25">
        <f t="shared" si="8"/>
        <v>3.2266833939231132E-2</v>
      </c>
      <c r="S28" s="9"/>
    </row>
    <row r="29" spans="1:19" x14ac:dyDescent="0.2">
      <c r="A29" s="23">
        <f t="shared" si="11"/>
        <v>650</v>
      </c>
      <c r="C29" s="24">
        <f t="shared" si="9"/>
        <v>82.016154999999998</v>
      </c>
      <c r="D29" s="24">
        <f t="shared" si="9"/>
        <v>77.938895000000002</v>
      </c>
      <c r="E29" s="24">
        <f t="shared" si="6"/>
        <v>78.958209999999994</v>
      </c>
      <c r="G29" s="24">
        <f t="shared" si="10"/>
        <v>86.116328187324484</v>
      </c>
      <c r="H29" s="24">
        <f t="shared" si="10"/>
        <v>80.718958757934331</v>
      </c>
      <c r="I29" s="24">
        <f t="shared" si="7"/>
        <v>82.068301115281869</v>
      </c>
      <c r="J29" s="25">
        <f t="shared" si="8"/>
        <v>3.9389078289412627E-2</v>
      </c>
      <c r="K29" s="27"/>
      <c r="L29" s="27"/>
      <c r="M29" s="27"/>
      <c r="O29" s="10">
        <f>O23*1.08</f>
        <v>9.6852564000000002E-2</v>
      </c>
      <c r="P29" s="10">
        <f>P23*1.03</f>
        <v>9.2368649000000011E-2</v>
      </c>
      <c r="Q29" s="29">
        <f t="shared" ref="Q29:R31" si="14">L8</f>
        <v>531815800.16951394</v>
      </c>
      <c r="R29" s="29">
        <f t="shared" si="14"/>
        <v>1414905879.8304861</v>
      </c>
      <c r="S29" s="9"/>
    </row>
    <row r="30" spans="1:19" x14ac:dyDescent="0.2">
      <c r="A30" s="23">
        <f t="shared" si="11"/>
        <v>700</v>
      </c>
      <c r="C30" s="24">
        <f t="shared" si="9"/>
        <v>89.44888499999999</v>
      </c>
      <c r="D30" s="24">
        <f t="shared" si="9"/>
        <v>84.352310000000017</v>
      </c>
      <c r="E30" s="24">
        <f t="shared" si="6"/>
        <v>85.626453749999996</v>
      </c>
      <c r="G30" s="24">
        <f t="shared" si="10"/>
        <v>94.574101484155591</v>
      </c>
      <c r="H30" s="24">
        <f t="shared" si="10"/>
        <v>87.827389697417914</v>
      </c>
      <c r="I30" s="24">
        <f t="shared" si="7"/>
        <v>89.514067644102326</v>
      </c>
      <c r="J30" s="25">
        <f t="shared" si="8"/>
        <v>4.540201916399389E-2</v>
      </c>
      <c r="L30" s="30"/>
      <c r="M30" s="30"/>
      <c r="O30" s="10">
        <f>O24*1.05</f>
        <v>0.17761323923345351</v>
      </c>
      <c r="P30" s="10">
        <f>P24*0.98</f>
        <v>0.1393252464138782</v>
      </c>
      <c r="Q30" s="29">
        <f t="shared" si="14"/>
        <v>288747744.5606584</v>
      </c>
      <c r="R30" s="29">
        <f t="shared" si="14"/>
        <v>527878145.4393416</v>
      </c>
      <c r="S30" s="9"/>
    </row>
    <row r="31" spans="1:19" x14ac:dyDescent="0.2">
      <c r="A31" s="23">
        <f t="shared" si="11"/>
        <v>750</v>
      </c>
      <c r="C31" s="24">
        <f t="shared" si="9"/>
        <v>96.881615000000011</v>
      </c>
      <c r="D31" s="24">
        <f t="shared" si="9"/>
        <v>90.765725000000003</v>
      </c>
      <c r="E31" s="24">
        <f t="shared" si="6"/>
        <v>92.294697499999998</v>
      </c>
      <c r="G31" s="24">
        <f t="shared" si="10"/>
        <v>103.03187478098673</v>
      </c>
      <c r="H31" s="24">
        <f t="shared" si="10"/>
        <v>94.935820636901497</v>
      </c>
      <c r="I31" s="24">
        <f t="shared" si="7"/>
        <v>96.959834172922797</v>
      </c>
      <c r="J31" s="25">
        <f t="shared" si="8"/>
        <v>5.0546096355349013E-2</v>
      </c>
      <c r="L31" s="30"/>
      <c r="M31" s="30"/>
      <c r="O31" s="14">
        <v>0.15544468282175558</v>
      </c>
      <c r="P31" s="14">
        <v>0.14045250371267112</v>
      </c>
      <c r="Q31" s="29">
        <f t="shared" si="14"/>
        <v>195297095.67812777</v>
      </c>
      <c r="R31" s="29">
        <f t="shared" si="14"/>
        <v>262502504.32187223</v>
      </c>
      <c r="S31" s="9"/>
    </row>
    <row r="32" spans="1:19" x14ac:dyDescent="0.2">
      <c r="A32" s="23">
        <f t="shared" si="11"/>
        <v>800</v>
      </c>
      <c r="C32" s="24">
        <f t="shared" si="9"/>
        <v>104.314345</v>
      </c>
      <c r="D32" s="24">
        <f t="shared" si="9"/>
        <v>97.179140000000018</v>
      </c>
      <c r="E32" s="24">
        <f t="shared" si="6"/>
        <v>98.962941250000014</v>
      </c>
      <c r="G32" s="24">
        <f t="shared" si="10"/>
        <v>111.48964807781783</v>
      </c>
      <c r="H32" s="24">
        <f t="shared" si="10"/>
        <v>102.04425157638508</v>
      </c>
      <c r="I32" s="24">
        <f t="shared" si="7"/>
        <v>104.40560070174327</v>
      </c>
      <c r="J32" s="25">
        <f t="shared" si="8"/>
        <v>5.4996945149336396E-2</v>
      </c>
      <c r="Q32" s="9">
        <f>Q29*O29+Q30*O30+Q31*O31</f>
        <v>133151041.14859803</v>
      </c>
      <c r="R32" s="9">
        <f>R29*P29+R30*P30+R31*P31</f>
        <v>241108831.23478889</v>
      </c>
      <c r="S32" s="13">
        <f>SUM(Q32:R32)</f>
        <v>374259872.38338691</v>
      </c>
    </row>
    <row r="33" spans="1:18" x14ac:dyDescent="0.2">
      <c r="A33" s="23">
        <f t="shared" si="11"/>
        <v>850</v>
      </c>
      <c r="C33" s="24">
        <f t="shared" si="9"/>
        <v>111.747075</v>
      </c>
      <c r="D33" s="24">
        <f t="shared" si="9"/>
        <v>103.592555</v>
      </c>
      <c r="E33" s="24">
        <f t="shared" si="6"/>
        <v>105.631185</v>
      </c>
      <c r="G33" s="24">
        <f t="shared" si="10"/>
        <v>119.94742137464897</v>
      </c>
      <c r="H33" s="24">
        <f t="shared" si="10"/>
        <v>109.15268251586866</v>
      </c>
      <c r="I33" s="24">
        <f t="shared" si="7"/>
        <v>111.85136723056375</v>
      </c>
      <c r="J33" s="25">
        <f t="shared" si="8"/>
        <v>5.8885851091831976E-2</v>
      </c>
      <c r="K33" s="32"/>
      <c r="L33" s="32"/>
      <c r="M33" s="32"/>
      <c r="Q33" s="13">
        <f>Q32-L$14</f>
        <v>3579873.7914464623</v>
      </c>
      <c r="R33" s="13">
        <f>R32-M$14</f>
        <v>1855151.4101865292</v>
      </c>
    </row>
    <row r="34" spans="1:18" x14ac:dyDescent="0.2">
      <c r="A34" s="23">
        <f t="shared" si="11"/>
        <v>900</v>
      </c>
      <c r="C34" s="31">
        <f t="shared" si="9"/>
        <v>119.17980500000002</v>
      </c>
      <c r="D34" s="31">
        <f t="shared" si="9"/>
        <v>110.00596999999999</v>
      </c>
      <c r="E34" s="31">
        <f t="shared" si="6"/>
        <v>112.29942874999999</v>
      </c>
      <c r="G34" s="31">
        <f t="shared" si="10"/>
        <v>128.40519467148007</v>
      </c>
      <c r="H34" s="31">
        <f t="shared" si="10"/>
        <v>116.26111345535224</v>
      </c>
      <c r="I34" s="31">
        <f t="shared" si="7"/>
        <v>119.29713375938418</v>
      </c>
      <c r="J34" s="25">
        <f t="shared" si="8"/>
        <v>6.2312917236314824E-2</v>
      </c>
      <c r="L34" s="33"/>
      <c r="M34" s="33"/>
    </row>
    <row r="35" spans="1:18" x14ac:dyDescent="0.2">
      <c r="A35" s="23">
        <f t="shared" ref="A35:A65" si="15">+A34+100</f>
        <v>1000</v>
      </c>
      <c r="C35" s="24">
        <f t="shared" si="9"/>
        <v>139.12641500000001</v>
      </c>
      <c r="D35" s="24">
        <f t="shared" si="9"/>
        <v>127.01811000000001</v>
      </c>
      <c r="E35" s="24">
        <f t="shared" si="6"/>
        <v>130.04518625</v>
      </c>
      <c r="G35" s="24">
        <f t="shared" si="10"/>
        <v>145.32074126514232</v>
      </c>
      <c r="H35" s="24">
        <f t="shared" si="10"/>
        <v>130.47797533431941</v>
      </c>
      <c r="I35" s="24">
        <f t="shared" si="7"/>
        <v>134.18866681702514</v>
      </c>
      <c r="J35" s="25">
        <f t="shared" si="8"/>
        <v>3.1861852687570247E-2</v>
      </c>
      <c r="L35" s="33"/>
      <c r="M35" s="33"/>
    </row>
    <row r="36" spans="1:18" x14ac:dyDescent="0.2">
      <c r="A36" s="23">
        <f t="shared" si="15"/>
        <v>1100</v>
      </c>
      <c r="C36" s="24">
        <f t="shared" si="9"/>
        <v>159.07302500000003</v>
      </c>
      <c r="D36" s="24">
        <f t="shared" si="9"/>
        <v>144.03025000000002</v>
      </c>
      <c r="E36" s="24">
        <f t="shared" si="6"/>
        <v>147.79094375000003</v>
      </c>
      <c r="G36" s="24">
        <f t="shared" si="10"/>
        <v>162.23628785880456</v>
      </c>
      <c r="H36" s="24">
        <f t="shared" si="10"/>
        <v>144.69483721328658</v>
      </c>
      <c r="I36" s="24">
        <f t="shared" si="7"/>
        <v>149.08019987466608</v>
      </c>
      <c r="J36" s="25">
        <f t="shared" si="8"/>
        <v>8.7235123611291154E-3</v>
      </c>
    </row>
    <row r="37" spans="1:18" x14ac:dyDescent="0.2">
      <c r="A37" s="23">
        <v>1333</v>
      </c>
      <c r="C37" s="24">
        <f t="shared" si="9"/>
        <v>205.54862630000002</v>
      </c>
      <c r="D37" s="24">
        <f t="shared" si="9"/>
        <v>183.66853620000001</v>
      </c>
      <c r="E37" s="24">
        <f t="shared" si="6"/>
        <v>189.13855872500002</v>
      </c>
      <c r="G37" s="24">
        <f t="shared" si="10"/>
        <v>201.64951142203756</v>
      </c>
      <c r="H37" s="24">
        <f t="shared" si="10"/>
        <v>177.82012539128004</v>
      </c>
      <c r="I37" s="24">
        <f t="shared" si="7"/>
        <v>183.77747189896942</v>
      </c>
      <c r="J37" s="25">
        <f t="shared" si="8"/>
        <v>-2.8344758795721847E-2</v>
      </c>
    </row>
    <row r="38" spans="1:18" ht="25.5" x14ac:dyDescent="0.2">
      <c r="A38" s="23">
        <v>1363</v>
      </c>
      <c r="C38" s="24">
        <f t="shared" si="9"/>
        <v>211.53260930000002</v>
      </c>
      <c r="D38" s="24">
        <f t="shared" si="9"/>
        <v>188.77217820000001</v>
      </c>
      <c r="E38" s="24">
        <f t="shared" si="6"/>
        <v>194.46228597500001</v>
      </c>
      <c r="G38" s="24">
        <f t="shared" si="10"/>
        <v>206.72417540013623</v>
      </c>
      <c r="H38" s="24">
        <f t="shared" si="10"/>
        <v>182.0851839549702</v>
      </c>
      <c r="I38" s="24">
        <f t="shared" si="7"/>
        <v>188.2449318162617</v>
      </c>
      <c r="J38" s="25">
        <f t="shared" si="8"/>
        <v>-3.1972030605140644E-2</v>
      </c>
      <c r="N38" s="34"/>
      <c r="O38" s="34" t="s">
        <v>19</v>
      </c>
      <c r="P38" s="34" t="s">
        <v>24</v>
      </c>
      <c r="Q38" s="35" t="s">
        <v>25</v>
      </c>
      <c r="R38" s="34" t="s">
        <v>26</v>
      </c>
    </row>
    <row r="39" spans="1:18" x14ac:dyDescent="0.2">
      <c r="A39" s="23">
        <v>1400</v>
      </c>
      <c r="C39" s="24">
        <f t="shared" si="9"/>
        <v>218.91285500000004</v>
      </c>
      <c r="D39" s="24">
        <f t="shared" si="9"/>
        <v>195.06666999999999</v>
      </c>
      <c r="E39" s="24">
        <f t="shared" si="6"/>
        <v>201.02821625000001</v>
      </c>
      <c r="G39" s="24">
        <f t="shared" si="10"/>
        <v>212.98292763979128</v>
      </c>
      <c r="H39" s="24">
        <f t="shared" si="10"/>
        <v>187.34542285018807</v>
      </c>
      <c r="I39" s="24">
        <f t="shared" si="7"/>
        <v>193.75479904758888</v>
      </c>
      <c r="J39" s="25">
        <f t="shared" si="8"/>
        <v>-3.6181076159805703E-2</v>
      </c>
      <c r="N39" s="34" t="s">
        <v>27</v>
      </c>
      <c r="O39" s="36">
        <v>450</v>
      </c>
      <c r="P39" s="37">
        <f>C8</f>
        <v>8.9678300000000002E-2</v>
      </c>
      <c r="Q39" s="36">
        <v>450</v>
      </c>
      <c r="R39" s="37">
        <f>O23</f>
        <v>8.9678300000000002E-2</v>
      </c>
    </row>
    <row r="40" spans="1:18" x14ac:dyDescent="0.2">
      <c r="A40" s="23">
        <f t="shared" si="15"/>
        <v>1500</v>
      </c>
      <c r="C40" s="24">
        <f t="shared" si="9"/>
        <v>238.859465</v>
      </c>
      <c r="D40" s="24">
        <f t="shared" si="9"/>
        <v>212.07881</v>
      </c>
      <c r="E40" s="24">
        <f t="shared" si="6"/>
        <v>218.77397375000001</v>
      </c>
      <c r="G40" s="24">
        <f t="shared" si="10"/>
        <v>229.8984742334535</v>
      </c>
      <c r="H40" s="24">
        <f t="shared" si="10"/>
        <v>201.56228472915524</v>
      </c>
      <c r="I40" s="24">
        <f t="shared" si="7"/>
        <v>208.64633210522979</v>
      </c>
      <c r="J40" s="25">
        <f t="shared" si="8"/>
        <v>-4.6292716958843516E-2</v>
      </c>
      <c r="N40" s="34" t="s">
        <v>28</v>
      </c>
      <c r="O40" s="36" t="s">
        <v>29</v>
      </c>
      <c r="P40" s="37">
        <f t="shared" ref="P40:P41" si="16">C9</f>
        <v>0.1486546</v>
      </c>
      <c r="Q40" s="36" t="s">
        <v>30</v>
      </c>
      <c r="R40" s="37">
        <f>O24</f>
        <v>0.1691554659366224</v>
      </c>
    </row>
    <row r="41" spans="1:18" x14ac:dyDescent="0.2">
      <c r="A41" s="23">
        <f t="shared" si="15"/>
        <v>1600</v>
      </c>
      <c r="C41" s="24">
        <f t="shared" si="9"/>
        <v>258.80607500000002</v>
      </c>
      <c r="D41" s="24">
        <f t="shared" si="9"/>
        <v>229.09095000000002</v>
      </c>
      <c r="E41" s="24">
        <f t="shared" si="6"/>
        <v>236.51973125000004</v>
      </c>
      <c r="G41" s="24">
        <f t="shared" si="10"/>
        <v>246.81402082711577</v>
      </c>
      <c r="H41" s="24">
        <f t="shared" si="10"/>
        <v>215.7791466081224</v>
      </c>
      <c r="I41" s="24">
        <f t="shared" si="7"/>
        <v>223.53786516287073</v>
      </c>
      <c r="J41" s="25">
        <f t="shared" si="8"/>
        <v>-5.4887032124214419E-2</v>
      </c>
      <c r="N41" s="34" t="s">
        <v>31</v>
      </c>
      <c r="O41" s="36" t="s">
        <v>32</v>
      </c>
      <c r="P41" s="37">
        <f t="shared" si="16"/>
        <v>0.19946610000000001</v>
      </c>
      <c r="Q41" s="36"/>
      <c r="R41" s="36"/>
    </row>
    <row r="42" spans="1:18" x14ac:dyDescent="0.2">
      <c r="A42" s="23">
        <f t="shared" si="15"/>
        <v>1700</v>
      </c>
      <c r="C42" s="24">
        <f t="shared" si="9"/>
        <v>278.75268499999999</v>
      </c>
      <c r="D42" s="24">
        <f t="shared" si="9"/>
        <v>246.10309000000001</v>
      </c>
      <c r="E42" s="24">
        <f t="shared" si="6"/>
        <v>254.26548875000003</v>
      </c>
      <c r="G42" s="24">
        <f t="shared" si="10"/>
        <v>263.72956742077798</v>
      </c>
      <c r="H42" s="24">
        <f t="shared" si="10"/>
        <v>229.99600848708957</v>
      </c>
      <c r="I42" s="24">
        <f t="shared" si="7"/>
        <v>238.42939822051167</v>
      </c>
      <c r="J42" s="25">
        <f t="shared" si="8"/>
        <v>-6.2281714311055336E-2</v>
      </c>
      <c r="N42" s="34"/>
      <c r="O42" s="36"/>
      <c r="P42" s="36"/>
      <c r="Q42" s="36"/>
      <c r="R42" s="36"/>
    </row>
    <row r="43" spans="1:18" x14ac:dyDescent="0.2">
      <c r="A43" s="23">
        <f t="shared" si="15"/>
        <v>1800</v>
      </c>
      <c r="C43" s="24">
        <f t="shared" si="9"/>
        <v>298.69929500000006</v>
      </c>
      <c r="D43" s="24">
        <f t="shared" si="9"/>
        <v>263.11523</v>
      </c>
      <c r="E43" s="24">
        <f t="shared" si="6"/>
        <v>272.01124625</v>
      </c>
      <c r="G43" s="24">
        <f t="shared" si="10"/>
        <v>280.64511401444025</v>
      </c>
      <c r="H43" s="24">
        <f t="shared" si="10"/>
        <v>244.21287036605671</v>
      </c>
      <c r="I43" s="24">
        <f t="shared" si="7"/>
        <v>253.32093127815259</v>
      </c>
      <c r="J43" s="25">
        <f t="shared" si="8"/>
        <v>-6.8711552296148559E-2</v>
      </c>
      <c r="N43" s="34" t="s">
        <v>33</v>
      </c>
      <c r="O43" s="36">
        <v>450</v>
      </c>
      <c r="P43" s="37">
        <f>D8</f>
        <v>8.9678300000000002E-2</v>
      </c>
      <c r="Q43" s="36">
        <v>450</v>
      </c>
      <c r="R43" s="37">
        <f>P23</f>
        <v>8.9678300000000002E-2</v>
      </c>
    </row>
    <row r="44" spans="1:18" x14ac:dyDescent="0.2">
      <c r="A44" s="23">
        <f t="shared" si="15"/>
        <v>1900</v>
      </c>
      <c r="C44" s="24">
        <f t="shared" si="9"/>
        <v>318.64590500000003</v>
      </c>
      <c r="D44" s="24">
        <f t="shared" si="9"/>
        <v>280.12736999999998</v>
      </c>
      <c r="E44" s="24">
        <f t="shared" si="6"/>
        <v>289.75700375000002</v>
      </c>
      <c r="G44" s="24">
        <f t="shared" si="10"/>
        <v>297.56066060810247</v>
      </c>
      <c r="H44" s="24">
        <f t="shared" si="10"/>
        <v>258.42973224502384</v>
      </c>
      <c r="I44" s="24">
        <f t="shared" si="7"/>
        <v>268.21246433579353</v>
      </c>
      <c r="J44" s="25">
        <f t="shared" si="8"/>
        <v>-7.4353817631255481E-2</v>
      </c>
      <c r="N44" s="34" t="s">
        <v>34</v>
      </c>
      <c r="O44" s="36" t="s">
        <v>29</v>
      </c>
      <c r="P44" s="37">
        <f t="shared" ref="P44:P45" si="17">D9</f>
        <v>0.1282683</v>
      </c>
      <c r="Q44" s="36" t="s">
        <v>30</v>
      </c>
      <c r="R44" s="37">
        <f>P24</f>
        <v>0.14216861878967163</v>
      </c>
    </row>
    <row r="45" spans="1:18" x14ac:dyDescent="0.2">
      <c r="A45" s="23">
        <f t="shared" si="15"/>
        <v>2000</v>
      </c>
      <c r="C45" s="24">
        <f t="shared" si="9"/>
        <v>338.59251499999999</v>
      </c>
      <c r="D45" s="24">
        <f t="shared" si="9"/>
        <v>297.13951000000003</v>
      </c>
      <c r="E45" s="24">
        <f t="shared" si="6"/>
        <v>307.50276124999999</v>
      </c>
      <c r="G45" s="24">
        <f t="shared" si="10"/>
        <v>314.47620720176468</v>
      </c>
      <c r="H45" s="24">
        <f t="shared" si="10"/>
        <v>272.64659412399106</v>
      </c>
      <c r="I45" s="24">
        <f t="shared" si="7"/>
        <v>283.10399739343444</v>
      </c>
      <c r="J45" s="25">
        <f t="shared" si="8"/>
        <v>-7.9344861026237501E-2</v>
      </c>
      <c r="N45" s="34" t="s">
        <v>35</v>
      </c>
      <c r="O45" s="36" t="s">
        <v>32</v>
      </c>
      <c r="P45" s="37">
        <f t="shared" si="17"/>
        <v>0.17012140000000001</v>
      </c>
      <c r="Q45" s="36"/>
      <c r="R45" s="36"/>
    </row>
    <row r="46" spans="1:18" x14ac:dyDescent="0.2">
      <c r="A46" s="23">
        <f t="shared" si="15"/>
        <v>2100</v>
      </c>
      <c r="C46" s="24">
        <f t="shared" si="9"/>
        <v>358.53912500000001</v>
      </c>
      <c r="D46" s="24">
        <f t="shared" si="9"/>
        <v>314.15165000000002</v>
      </c>
      <c r="E46" s="24">
        <f t="shared" si="6"/>
        <v>325.24851874999996</v>
      </c>
      <c r="G46" s="24">
        <f t="shared" si="10"/>
        <v>331.39175379542695</v>
      </c>
      <c r="H46" s="24">
        <f t="shared" si="10"/>
        <v>286.86345600295823</v>
      </c>
      <c r="I46" s="24">
        <f t="shared" si="7"/>
        <v>297.99553045107541</v>
      </c>
      <c r="J46" s="25">
        <f t="shared" si="8"/>
        <v>-8.3791275679482413E-2</v>
      </c>
      <c r="N46" s="38"/>
      <c r="O46" s="39"/>
      <c r="P46" s="39"/>
      <c r="Q46" s="39"/>
      <c r="R46" s="39"/>
    </row>
    <row r="47" spans="1:18" x14ac:dyDescent="0.2">
      <c r="A47" s="23">
        <f t="shared" si="15"/>
        <v>2200</v>
      </c>
      <c r="C47" s="24">
        <f t="shared" si="9"/>
        <v>378.48573500000003</v>
      </c>
      <c r="D47" s="24">
        <f t="shared" si="9"/>
        <v>331.16379000000001</v>
      </c>
      <c r="E47" s="24">
        <f t="shared" si="6"/>
        <v>342.99427624999998</v>
      </c>
      <c r="G47" s="24">
        <f t="shared" si="10"/>
        <v>348.30730038908922</v>
      </c>
      <c r="H47" s="24">
        <f t="shared" si="10"/>
        <v>301.0803178819254</v>
      </c>
      <c r="I47" s="24">
        <f t="shared" si="7"/>
        <v>312.88706350871638</v>
      </c>
      <c r="J47" s="25">
        <f t="shared" si="8"/>
        <v>-8.7777595213685777E-2</v>
      </c>
      <c r="N47" s="40" t="s">
        <v>36</v>
      </c>
      <c r="O47" s="39"/>
      <c r="P47" s="39"/>
      <c r="Q47" s="39"/>
      <c r="R47" s="39"/>
    </row>
    <row r="48" spans="1:18" x14ac:dyDescent="0.2">
      <c r="A48" s="23">
        <f t="shared" si="15"/>
        <v>2300</v>
      </c>
      <c r="C48" s="24">
        <f t="shared" si="9"/>
        <v>398.432345</v>
      </c>
      <c r="D48" s="24">
        <f t="shared" si="9"/>
        <v>348.17592999999999</v>
      </c>
      <c r="E48" s="24">
        <f t="shared" si="6"/>
        <v>360.74003375000001</v>
      </c>
      <c r="G48" s="24">
        <f t="shared" si="10"/>
        <v>365.22284698275143</v>
      </c>
      <c r="H48" s="24">
        <f t="shared" si="10"/>
        <v>315.29717976089256</v>
      </c>
      <c r="I48" s="24">
        <f t="shared" si="7"/>
        <v>327.77859656635729</v>
      </c>
      <c r="J48" s="25">
        <f t="shared" si="8"/>
        <v>-9.1371719520561001E-2</v>
      </c>
    </row>
    <row r="49" spans="1:10" x14ac:dyDescent="0.2">
      <c r="A49" s="23">
        <f t="shared" si="15"/>
        <v>2400</v>
      </c>
      <c r="C49" s="24">
        <f t="shared" si="9"/>
        <v>418.37895500000008</v>
      </c>
      <c r="D49" s="24">
        <f t="shared" si="9"/>
        <v>365.18807000000004</v>
      </c>
      <c r="E49" s="24">
        <f t="shared" si="6"/>
        <v>378.48579125000009</v>
      </c>
      <c r="G49" s="24">
        <f t="shared" si="10"/>
        <v>382.13839357641365</v>
      </c>
      <c r="H49" s="24">
        <f t="shared" si="10"/>
        <v>329.51404163985973</v>
      </c>
      <c r="I49" s="24">
        <f t="shared" si="7"/>
        <v>342.67012962399821</v>
      </c>
      <c r="J49" s="25">
        <f t="shared" si="8"/>
        <v>-9.462881422236713E-2</v>
      </c>
    </row>
    <row r="50" spans="1:10" x14ac:dyDescent="0.2">
      <c r="A50" s="23">
        <f t="shared" si="15"/>
        <v>2500</v>
      </c>
      <c r="C50" s="24">
        <f t="shared" si="9"/>
        <v>438.32556500000004</v>
      </c>
      <c r="D50" s="24">
        <f t="shared" si="9"/>
        <v>382.20021000000003</v>
      </c>
      <c r="E50" s="24">
        <f t="shared" si="6"/>
        <v>396.23154875</v>
      </c>
      <c r="G50" s="24">
        <f t="shared" si="10"/>
        <v>399.05394017007592</v>
      </c>
      <c r="H50" s="24">
        <f t="shared" si="10"/>
        <v>343.73090351882689</v>
      </c>
      <c r="I50" s="24">
        <f t="shared" si="7"/>
        <v>357.56166268163912</v>
      </c>
      <c r="J50" s="25">
        <f t="shared" si="8"/>
        <v>-9.7594162277975016E-2</v>
      </c>
    </row>
    <row r="51" spans="1:10" x14ac:dyDescent="0.2">
      <c r="A51" s="23">
        <f t="shared" si="15"/>
        <v>2600</v>
      </c>
      <c r="C51" s="24">
        <f t="shared" si="9"/>
        <v>458.272175</v>
      </c>
      <c r="D51" s="24">
        <f t="shared" si="9"/>
        <v>399.21235000000001</v>
      </c>
      <c r="E51" s="24">
        <f t="shared" si="6"/>
        <v>413.97730625000003</v>
      </c>
      <c r="G51" s="24">
        <f t="shared" si="10"/>
        <v>415.96948676373819</v>
      </c>
      <c r="H51" s="24">
        <f t="shared" si="10"/>
        <v>357.94776539779406</v>
      </c>
      <c r="I51" s="24">
        <f t="shared" si="7"/>
        <v>372.45319573928009</v>
      </c>
      <c r="J51" s="25">
        <f t="shared" si="8"/>
        <v>-0.10030528215873658</v>
      </c>
    </row>
    <row r="52" spans="1:10" x14ac:dyDescent="0.2">
      <c r="A52" s="23">
        <f t="shared" si="15"/>
        <v>2700</v>
      </c>
      <c r="C52" s="24">
        <f t="shared" si="9"/>
        <v>478.21878500000008</v>
      </c>
      <c r="D52" s="24">
        <f t="shared" si="9"/>
        <v>416.22449</v>
      </c>
      <c r="E52" s="24">
        <f t="shared" si="6"/>
        <v>431.72306374999999</v>
      </c>
      <c r="G52" s="24">
        <f t="shared" si="10"/>
        <v>432.88503335740035</v>
      </c>
      <c r="H52" s="24">
        <f t="shared" si="10"/>
        <v>372.16462727676117</v>
      </c>
      <c r="I52" s="24">
        <f t="shared" si="7"/>
        <v>387.34472879692095</v>
      </c>
      <c r="J52" s="25">
        <f t="shared" si="8"/>
        <v>-0.10279352362508354</v>
      </c>
    </row>
    <row r="53" spans="1:10" x14ac:dyDescent="0.2">
      <c r="A53" s="23">
        <f t="shared" si="15"/>
        <v>2800</v>
      </c>
      <c r="C53" s="24">
        <f t="shared" si="9"/>
        <v>498.16539500000005</v>
      </c>
      <c r="D53" s="24">
        <f t="shared" si="9"/>
        <v>433.23662999999999</v>
      </c>
      <c r="E53" s="24">
        <f t="shared" si="6"/>
        <v>449.46882125000002</v>
      </c>
      <c r="G53" s="24">
        <f t="shared" si="10"/>
        <v>449.80057995106262</v>
      </c>
      <c r="H53" s="24">
        <f t="shared" si="10"/>
        <v>386.38148915572833</v>
      </c>
      <c r="I53" s="24">
        <f t="shared" si="7"/>
        <v>402.23626185456192</v>
      </c>
      <c r="J53" s="25">
        <f t="shared" si="8"/>
        <v>-0.10508528548005058</v>
      </c>
    </row>
    <row r="54" spans="1:10" x14ac:dyDescent="0.2">
      <c r="A54" s="23">
        <f t="shared" si="15"/>
        <v>2900</v>
      </c>
      <c r="C54" s="24">
        <f t="shared" si="9"/>
        <v>518.11200499999995</v>
      </c>
      <c r="D54" s="24">
        <f t="shared" si="9"/>
        <v>450.24876999999998</v>
      </c>
      <c r="E54" s="24">
        <f t="shared" si="6"/>
        <v>467.21457875000004</v>
      </c>
      <c r="G54" s="24">
        <f t="shared" si="10"/>
        <v>466.71612654472489</v>
      </c>
      <c r="H54" s="24">
        <f t="shared" si="10"/>
        <v>400.5983510346955</v>
      </c>
      <c r="I54" s="24">
        <f t="shared" si="7"/>
        <v>417.12779491220289</v>
      </c>
      <c r="J54" s="25">
        <f t="shared" si="8"/>
        <v>-0.1072029558063039</v>
      </c>
    </row>
    <row r="55" spans="1:10" x14ac:dyDescent="0.2">
      <c r="A55" s="23">
        <f t="shared" si="15"/>
        <v>3000</v>
      </c>
      <c r="C55" s="24">
        <f t="shared" si="9"/>
        <v>538.05861499999992</v>
      </c>
      <c r="D55" s="24">
        <f t="shared" si="9"/>
        <v>467.26091000000002</v>
      </c>
      <c r="E55" s="24">
        <f t="shared" si="6"/>
        <v>484.96033625000001</v>
      </c>
      <c r="G55" s="24">
        <f t="shared" si="10"/>
        <v>483.63167313838716</v>
      </c>
      <c r="H55" s="24">
        <f t="shared" si="10"/>
        <v>414.81521291366266</v>
      </c>
      <c r="I55" s="24">
        <f t="shared" si="7"/>
        <v>432.01932796984374</v>
      </c>
      <c r="J55" s="25">
        <f t="shared" si="8"/>
        <v>-0.1091656457712139</v>
      </c>
    </row>
    <row r="56" spans="1:10" x14ac:dyDescent="0.2">
      <c r="A56" s="23">
        <f t="shared" si="15"/>
        <v>3100</v>
      </c>
      <c r="C56" s="24">
        <f t="shared" si="9"/>
        <v>558.005225</v>
      </c>
      <c r="D56" s="24">
        <f t="shared" si="9"/>
        <v>484.27305000000001</v>
      </c>
      <c r="E56" s="24">
        <f t="shared" si="6"/>
        <v>502.70609375000004</v>
      </c>
      <c r="G56" s="24">
        <f t="shared" si="10"/>
        <v>500.54721973204931</v>
      </c>
      <c r="H56" s="24">
        <f t="shared" si="10"/>
        <v>429.03207479262983</v>
      </c>
      <c r="I56" s="24">
        <f t="shared" si="7"/>
        <v>446.91086102748471</v>
      </c>
      <c r="J56" s="25">
        <f t="shared" si="8"/>
        <v>-0.11098976800997917</v>
      </c>
    </row>
    <row r="57" spans="1:10" x14ac:dyDescent="0.2">
      <c r="A57" s="23">
        <f t="shared" si="15"/>
        <v>3200</v>
      </c>
      <c r="C57" s="24">
        <f t="shared" si="9"/>
        <v>577.95183499999996</v>
      </c>
      <c r="D57" s="24">
        <f t="shared" si="9"/>
        <v>501.28519</v>
      </c>
      <c r="E57" s="24">
        <f t="shared" si="6"/>
        <v>520.45185125</v>
      </c>
      <c r="G57" s="24">
        <f t="shared" si="10"/>
        <v>517.46276632571153</v>
      </c>
      <c r="H57" s="24">
        <f t="shared" si="10"/>
        <v>443.24893667159699</v>
      </c>
      <c r="I57" s="24">
        <f t="shared" si="7"/>
        <v>461.80239408512563</v>
      </c>
      <c r="J57" s="25">
        <f t="shared" si="8"/>
        <v>-0.11268949668257011</v>
      </c>
    </row>
    <row r="58" spans="1:10" x14ac:dyDescent="0.2">
      <c r="A58" s="23">
        <f t="shared" si="15"/>
        <v>3300</v>
      </c>
      <c r="C58" s="24">
        <f t="shared" si="9"/>
        <v>597.89844499999992</v>
      </c>
      <c r="D58" s="24">
        <f t="shared" si="9"/>
        <v>518.29732999999999</v>
      </c>
      <c r="E58" s="24">
        <f t="shared" si="6"/>
        <v>538.19760875000009</v>
      </c>
      <c r="G58" s="24">
        <f t="shared" si="10"/>
        <v>534.3783129193738</v>
      </c>
      <c r="H58" s="24">
        <f t="shared" si="10"/>
        <v>457.46579855056416</v>
      </c>
      <c r="I58" s="24">
        <f t="shared" si="7"/>
        <v>476.69392714276654</v>
      </c>
      <c r="J58" s="25">
        <f t="shared" si="8"/>
        <v>-0.11427713651511751</v>
      </c>
    </row>
    <row r="59" spans="1:10" x14ac:dyDescent="0.2">
      <c r="A59" s="23">
        <f t="shared" si="15"/>
        <v>3400</v>
      </c>
      <c r="C59" s="24">
        <f t="shared" si="9"/>
        <v>617.845055</v>
      </c>
      <c r="D59" s="24">
        <f t="shared" si="9"/>
        <v>535.30947000000003</v>
      </c>
      <c r="E59" s="24">
        <f t="shared" si="6"/>
        <v>555.94336625000005</v>
      </c>
      <c r="G59" s="24">
        <f t="shared" si="10"/>
        <v>551.29385951303595</v>
      </c>
      <c r="H59" s="24">
        <f t="shared" si="10"/>
        <v>471.68266042953132</v>
      </c>
      <c r="I59" s="24">
        <f t="shared" si="7"/>
        <v>491.58546020040745</v>
      </c>
      <c r="J59" s="25">
        <f t="shared" si="8"/>
        <v>-0.11576342116231264</v>
      </c>
    </row>
    <row r="60" spans="1:10" x14ac:dyDescent="0.2">
      <c r="A60" s="23">
        <f t="shared" si="15"/>
        <v>3500</v>
      </c>
      <c r="C60" s="24">
        <f t="shared" si="9"/>
        <v>637.79166499999997</v>
      </c>
      <c r="D60" s="24">
        <f t="shared" si="9"/>
        <v>552.32160999999996</v>
      </c>
      <c r="E60" s="24">
        <f t="shared" si="6"/>
        <v>573.68912375000002</v>
      </c>
      <c r="G60" s="24">
        <f t="shared" si="10"/>
        <v>568.20940610669822</v>
      </c>
      <c r="H60" s="24">
        <f t="shared" si="10"/>
        <v>485.89952230849849</v>
      </c>
      <c r="I60" s="24">
        <f t="shared" si="7"/>
        <v>506.47699325804842</v>
      </c>
      <c r="J60" s="25">
        <f t="shared" si="8"/>
        <v>-0.1171577561948709</v>
      </c>
    </row>
    <row r="61" spans="1:10" x14ac:dyDescent="0.2">
      <c r="A61" s="23">
        <f t="shared" si="15"/>
        <v>3600</v>
      </c>
      <c r="C61" s="24">
        <f t="shared" si="9"/>
        <v>657.73827500000004</v>
      </c>
      <c r="D61" s="24">
        <f t="shared" si="9"/>
        <v>569.33375000000001</v>
      </c>
      <c r="E61" s="24">
        <f t="shared" si="6"/>
        <v>591.43488124999999</v>
      </c>
      <c r="G61" s="24">
        <f t="shared" si="10"/>
        <v>585.1249527003605</v>
      </c>
      <c r="H61" s="24">
        <f t="shared" si="10"/>
        <v>500.11638418746566</v>
      </c>
      <c r="I61" s="24">
        <f t="shared" si="7"/>
        <v>521.36852631568934</v>
      </c>
      <c r="J61" s="25">
        <f t="shared" si="8"/>
        <v>-0.11846841834256572</v>
      </c>
    </row>
    <row r="62" spans="1:10" x14ac:dyDescent="0.2">
      <c r="A62" s="23">
        <f t="shared" si="15"/>
        <v>3700</v>
      </c>
      <c r="C62" s="24">
        <f t="shared" si="9"/>
        <v>677.68488500000001</v>
      </c>
      <c r="D62" s="24">
        <f t="shared" si="9"/>
        <v>586.34588999999994</v>
      </c>
      <c r="E62" s="24">
        <f t="shared" si="6"/>
        <v>609.18063874999996</v>
      </c>
      <c r="G62" s="24">
        <f t="shared" si="10"/>
        <v>602.04049929402277</v>
      </c>
      <c r="H62" s="24">
        <f t="shared" si="10"/>
        <v>514.33324606643282</v>
      </c>
      <c r="I62" s="24">
        <f t="shared" si="7"/>
        <v>536.26005937333036</v>
      </c>
      <c r="J62" s="25">
        <f t="shared" si="8"/>
        <v>-0.11970271991292758</v>
      </c>
    </row>
    <row r="63" spans="1:10" x14ac:dyDescent="0.2">
      <c r="A63" s="23">
        <f t="shared" si="15"/>
        <v>3800</v>
      </c>
      <c r="C63" s="24">
        <f t="shared" si="9"/>
        <v>697.63149499999997</v>
      </c>
      <c r="D63" s="24">
        <f t="shared" si="9"/>
        <v>603.35802999999999</v>
      </c>
      <c r="E63" s="24">
        <f t="shared" si="6"/>
        <v>626.92639625000004</v>
      </c>
      <c r="G63" s="24">
        <f t="shared" si="10"/>
        <v>618.95604588768492</v>
      </c>
      <c r="H63" s="24">
        <f t="shared" si="10"/>
        <v>528.55010794539987</v>
      </c>
      <c r="I63" s="24">
        <f t="shared" si="7"/>
        <v>551.15159243097116</v>
      </c>
      <c r="J63" s="25">
        <f t="shared" si="8"/>
        <v>-0.12086714528576348</v>
      </c>
    </row>
    <row r="64" spans="1:10" x14ac:dyDescent="0.2">
      <c r="A64" s="23">
        <f t="shared" si="15"/>
        <v>3900</v>
      </c>
      <c r="C64" s="24">
        <f t="shared" si="9"/>
        <v>717.57810500000005</v>
      </c>
      <c r="D64" s="24">
        <f t="shared" si="9"/>
        <v>620.37017000000003</v>
      </c>
      <c r="E64" s="24">
        <f t="shared" si="6"/>
        <v>644.67215375000012</v>
      </c>
      <c r="G64" s="24">
        <f t="shared" si="10"/>
        <v>635.87159248134719</v>
      </c>
      <c r="H64" s="24">
        <f t="shared" si="10"/>
        <v>542.76696982436704</v>
      </c>
      <c r="I64" s="24">
        <f t="shared" si="7"/>
        <v>566.04312548861208</v>
      </c>
      <c r="J64" s="25">
        <f t="shared" si="8"/>
        <v>-0.1219674648641329</v>
      </c>
    </row>
    <row r="65" spans="1:10" x14ac:dyDescent="0.2">
      <c r="A65" s="23">
        <f t="shared" si="15"/>
        <v>4000</v>
      </c>
      <c r="C65" s="24">
        <f t="shared" si="9"/>
        <v>737.52471500000001</v>
      </c>
      <c r="D65" s="24">
        <f t="shared" si="9"/>
        <v>637.38230999999996</v>
      </c>
      <c r="E65" s="24">
        <f t="shared" si="6"/>
        <v>662.41791124999997</v>
      </c>
      <c r="G65" s="24">
        <f t="shared" si="10"/>
        <v>652.78713907500946</v>
      </c>
      <c r="H65" s="24">
        <f t="shared" si="10"/>
        <v>556.9838317033342</v>
      </c>
      <c r="I65" s="24">
        <f t="shared" si="7"/>
        <v>580.93465854625299</v>
      </c>
      <c r="J65" s="25">
        <f t="shared" si="8"/>
        <v>-0.12300883070928137</v>
      </c>
    </row>
    <row r="66" spans="1:10" x14ac:dyDescent="0.2">
      <c r="A66" s="23">
        <v>4500</v>
      </c>
      <c r="C66" s="24">
        <f t="shared" si="9"/>
        <v>837.25776500000006</v>
      </c>
      <c r="D66" s="24">
        <f t="shared" si="9"/>
        <v>722.44300999999996</v>
      </c>
      <c r="E66" s="24">
        <f t="shared" si="6"/>
        <v>751.14669874999993</v>
      </c>
      <c r="G66" s="24">
        <f t="shared" si="10"/>
        <v>737.36487204332059</v>
      </c>
      <c r="H66" s="24">
        <f t="shared" si="10"/>
        <v>628.06814109817003</v>
      </c>
      <c r="I66" s="24">
        <f t="shared" si="7"/>
        <v>655.39232383445767</v>
      </c>
      <c r="J66" s="25">
        <f t="shared" si="8"/>
        <v>-0.12747759535506087</v>
      </c>
    </row>
    <row r="67" spans="1:10" x14ac:dyDescent="0.2">
      <c r="A67" s="23">
        <v>5000</v>
      </c>
      <c r="C67" s="24">
        <f t="shared" si="9"/>
        <v>936.990815</v>
      </c>
      <c r="D67" s="24">
        <f t="shared" si="9"/>
        <v>807.50370999999996</v>
      </c>
      <c r="E67" s="24">
        <f t="shared" si="6"/>
        <v>839.87548624999999</v>
      </c>
      <c r="G67" s="24">
        <f t="shared" si="10"/>
        <v>821.94260501163183</v>
      </c>
      <c r="H67" s="24">
        <f t="shared" si="10"/>
        <v>699.15245049300586</v>
      </c>
      <c r="I67" s="24">
        <f t="shared" si="7"/>
        <v>729.84998912266235</v>
      </c>
      <c r="J67" s="25">
        <f t="shared" si="8"/>
        <v>-0.13100215321034758</v>
      </c>
    </row>
    <row r="71" spans="1:10" x14ac:dyDescent="0.2">
      <c r="C71" s="41"/>
      <c r="D71" s="41"/>
      <c r="E71" s="24"/>
      <c r="G71" s="41"/>
      <c r="H71" s="41"/>
      <c r="I71" s="24"/>
    </row>
  </sheetData>
  <mergeCells count="8">
    <mergeCell ref="K19:M19"/>
    <mergeCell ref="K23:M23"/>
    <mergeCell ref="K29:M29"/>
    <mergeCell ref="C3:E3"/>
    <mergeCell ref="G3:I3"/>
    <mergeCell ref="C4:E4"/>
    <mergeCell ref="G4:I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A364-9489-4C10-8CBF-0FA0779DA798}">
  <sheetPr>
    <tabColor theme="2" tint="-9.9978637043366805E-2"/>
  </sheetPr>
  <dimension ref="A2:T71"/>
  <sheetViews>
    <sheetView workbookViewId="0">
      <selection activeCell="G30" sqref="G30"/>
    </sheetView>
  </sheetViews>
  <sheetFormatPr defaultColWidth="9.140625" defaultRowHeight="12.75" x14ac:dyDescent="0.2"/>
  <cols>
    <col min="1" max="1" width="16.85546875" style="1" bestFit="1" customWidth="1"/>
    <col min="2" max="2" width="3.28515625" style="1" customWidth="1"/>
    <col min="3" max="3" width="13.7109375" style="2" customWidth="1"/>
    <col min="4" max="5" width="14.140625" style="2" customWidth="1"/>
    <col min="6" max="6" width="4.7109375" style="1" customWidth="1"/>
    <col min="7" max="7" width="13.7109375" style="2" customWidth="1"/>
    <col min="8" max="9" width="14.140625" style="2" customWidth="1"/>
    <col min="10" max="10" width="11.7109375" style="1" bestFit="1" customWidth="1"/>
    <col min="11" max="11" width="9.140625" style="1"/>
    <col min="12" max="12" width="14.5703125" style="1" bestFit="1" customWidth="1"/>
    <col min="13" max="13" width="16" style="1" bestFit="1" customWidth="1"/>
    <col min="14" max="14" width="9.140625" style="1"/>
    <col min="15" max="16" width="14.7109375" style="1" bestFit="1" customWidth="1"/>
    <col min="17" max="19" width="15.5703125" style="1" bestFit="1" customWidth="1"/>
    <col min="20" max="20" width="12.5703125" style="1" bestFit="1" customWidth="1"/>
    <col min="21" max="16384" width="9.140625" style="1"/>
  </cols>
  <sheetData>
    <row r="2" spans="1:17" x14ac:dyDescent="0.2">
      <c r="C2" s="1"/>
      <c r="G2" s="1"/>
    </row>
    <row r="3" spans="1:17" x14ac:dyDescent="0.2">
      <c r="C3" s="3" t="s">
        <v>0</v>
      </c>
      <c r="D3" s="3"/>
      <c r="E3" s="3"/>
      <c r="G3" s="3" t="s">
        <v>1</v>
      </c>
      <c r="H3" s="3"/>
      <c r="I3" s="3"/>
    </row>
    <row r="4" spans="1:17" x14ac:dyDescent="0.2">
      <c r="C4" s="3" t="s">
        <v>2</v>
      </c>
      <c r="D4" s="3"/>
      <c r="E4" s="3"/>
      <c r="G4" s="3"/>
      <c r="H4" s="3"/>
      <c r="I4" s="3"/>
      <c r="L4" s="3" t="s">
        <v>3</v>
      </c>
      <c r="M4" s="3"/>
    </row>
    <row r="5" spans="1:17" ht="25.5" x14ac:dyDescent="0.2">
      <c r="C5" s="4" t="s">
        <v>4</v>
      </c>
      <c r="D5" s="4" t="s">
        <v>5</v>
      </c>
      <c r="E5" s="4" t="s">
        <v>6</v>
      </c>
      <c r="G5" s="4" t="s">
        <v>4</v>
      </c>
      <c r="H5" s="4" t="s">
        <v>5</v>
      </c>
      <c r="I5" s="4" t="s">
        <v>6</v>
      </c>
      <c r="L5" s="4" t="s">
        <v>4</v>
      </c>
      <c r="M5" s="4" t="s">
        <v>5</v>
      </c>
      <c r="O5" s="1" t="s">
        <v>7</v>
      </c>
    </row>
    <row r="7" spans="1:17" x14ac:dyDescent="0.2">
      <c r="A7" s="5" t="s">
        <v>8</v>
      </c>
      <c r="C7" s="6">
        <v>11.93</v>
      </c>
      <c r="D7" s="6">
        <v>11.93</v>
      </c>
      <c r="E7" s="7">
        <f>+C7*0.25+D7*0.75</f>
        <v>11.93</v>
      </c>
      <c r="G7" s="6">
        <v>11.93</v>
      </c>
      <c r="H7" s="6">
        <v>11.93</v>
      </c>
      <c r="I7" s="7">
        <f>+G7*0.25+H7*0.75</f>
        <v>11.93</v>
      </c>
      <c r="J7"/>
      <c r="K7"/>
      <c r="L7" s="8">
        <v>5985310.3000000007</v>
      </c>
      <c r="O7" s="9">
        <f>L7*0.25*C7</f>
        <v>17851187.969750002</v>
      </c>
      <c r="P7" s="9">
        <f>L7*0.75*D7</f>
        <v>53553563.909250006</v>
      </c>
      <c r="Q7" s="9">
        <f>SUM(O7:P7)</f>
        <v>71404751.879000008</v>
      </c>
    </row>
    <row r="8" spans="1:17" x14ac:dyDescent="0.2">
      <c r="A8" s="5" t="s">
        <v>9</v>
      </c>
      <c r="C8" s="10">
        <v>8.9678300000000002E-2</v>
      </c>
      <c r="D8" s="10">
        <v>8.9678300000000002E-2</v>
      </c>
      <c r="E8" s="11">
        <f t="shared" ref="E8:E10" si="0">+C8*0.25+D8*0.75</f>
        <v>8.9678300000000002E-2</v>
      </c>
      <c r="G8" s="10">
        <f>$L$15</f>
        <v>0.12754817167153323</v>
      </c>
      <c r="H8" s="10">
        <f>$M$15</f>
        <v>0.10849097231319836</v>
      </c>
      <c r="I8" s="11">
        <f t="shared" ref="I8:I10" si="1">+G8*0.25+H8*0.75</f>
        <v>0.11325527215278208</v>
      </c>
      <c r="J8"/>
      <c r="K8"/>
      <c r="L8" s="8">
        <v>531815800.16951394</v>
      </c>
      <c r="M8" s="12">
        <v>1414905879.8304861</v>
      </c>
      <c r="O8" s="13">
        <f t="shared" ref="O8:P10" si="2">L8*C8</f>
        <v>47692336.872341722</v>
      </c>
      <c r="P8" s="13">
        <f t="shared" si="2"/>
        <v>126886353.96320228</v>
      </c>
      <c r="Q8" s="9">
        <f>SUM(O8:P8)</f>
        <v>174578690.83554399</v>
      </c>
    </row>
    <row r="9" spans="1:17" x14ac:dyDescent="0.2">
      <c r="A9" s="5" t="s">
        <v>10</v>
      </c>
      <c r="C9" s="10">
        <v>0.1486546</v>
      </c>
      <c r="D9" s="10">
        <v>0.1282683</v>
      </c>
      <c r="E9" s="11">
        <f t="shared" si="0"/>
        <v>0.13336487499999999</v>
      </c>
      <c r="G9" s="10">
        <f t="shared" ref="G9:G10" si="3">$L$15</f>
        <v>0.12754817167153323</v>
      </c>
      <c r="H9" s="10">
        <f t="shared" ref="H9:H10" si="4">$M$15</f>
        <v>0.10849097231319836</v>
      </c>
      <c r="I9" s="11">
        <f t="shared" si="1"/>
        <v>0.11325527215278208</v>
      </c>
      <c r="J9"/>
      <c r="K9"/>
      <c r="L9" s="8">
        <v>288747744.5606584</v>
      </c>
      <c r="M9" s="12">
        <v>527878145.4393416</v>
      </c>
      <c r="O9" s="13">
        <f t="shared" si="2"/>
        <v>42923680.46856685</v>
      </c>
      <c r="P9" s="13">
        <f t="shared" si="2"/>
        <v>67710032.322657108</v>
      </c>
      <c r="Q9" s="9">
        <f t="shared" ref="Q9:Q11" si="5">SUM(O9:P9)</f>
        <v>110633712.79122396</v>
      </c>
    </row>
    <row r="10" spans="1:17" x14ac:dyDescent="0.2">
      <c r="A10" s="5" t="s">
        <v>11</v>
      </c>
      <c r="C10" s="10">
        <v>0.19946610000000001</v>
      </c>
      <c r="D10" s="10">
        <v>0.17012140000000001</v>
      </c>
      <c r="E10" s="11">
        <f t="shared" si="0"/>
        <v>0.17745757500000001</v>
      </c>
      <c r="G10" s="10">
        <f t="shared" si="3"/>
        <v>0.12754817167153323</v>
      </c>
      <c r="H10" s="10">
        <f t="shared" si="4"/>
        <v>0.10849097231319836</v>
      </c>
      <c r="I10" s="11">
        <f t="shared" si="1"/>
        <v>0.11325527215278208</v>
      </c>
      <c r="J10"/>
      <c r="K10"/>
      <c r="L10" s="8">
        <v>195297095.67812777</v>
      </c>
      <c r="M10" s="12">
        <v>262502504.32187223</v>
      </c>
      <c r="O10" s="13">
        <f t="shared" si="2"/>
        <v>38955150.016243003</v>
      </c>
      <c r="P10" s="13">
        <f t="shared" si="2"/>
        <v>44657293.538742959</v>
      </c>
      <c r="Q10" s="9">
        <f t="shared" si="5"/>
        <v>83612443.55498597</v>
      </c>
    </row>
    <row r="11" spans="1:17" x14ac:dyDescent="0.2">
      <c r="A11" s="1" t="s">
        <v>12</v>
      </c>
      <c r="C11" s="15"/>
      <c r="D11" s="15"/>
      <c r="E11" s="16">
        <v>5.7500000000000002E-2</v>
      </c>
      <c r="G11" s="15"/>
      <c r="H11" s="15"/>
      <c r="I11" s="16">
        <v>5.7500000000000002E-2</v>
      </c>
      <c r="J11"/>
      <c r="K11"/>
      <c r="L11" s="8"/>
      <c r="M11" s="12">
        <v>20041080</v>
      </c>
      <c r="O11" s="13">
        <f>L11*C11</f>
        <v>0</v>
      </c>
      <c r="P11" s="13">
        <f>M11*E11</f>
        <v>1152362.1000000001</v>
      </c>
      <c r="Q11" s="9">
        <f t="shared" si="5"/>
        <v>1152362.1000000001</v>
      </c>
    </row>
    <row r="12" spans="1:17" x14ac:dyDescent="0.2">
      <c r="C12" s="15"/>
      <c r="D12" s="15"/>
      <c r="E12" s="16"/>
      <c r="G12" s="15"/>
      <c r="H12" s="15"/>
      <c r="I12" s="16"/>
      <c r="J12"/>
      <c r="K12"/>
      <c r="L12"/>
      <c r="M12" s="12"/>
      <c r="O12" s="13"/>
      <c r="P12" s="13"/>
      <c r="Q12" s="13">
        <f>SUM(Q7:Q11)</f>
        <v>441381961.16075397</v>
      </c>
    </row>
    <row r="13" spans="1:17" x14ac:dyDescent="0.2">
      <c r="C13" s="15"/>
      <c r="D13" s="15"/>
      <c r="E13" s="16"/>
      <c r="G13" s="15"/>
      <c r="H13" s="15"/>
      <c r="I13" s="16"/>
      <c r="J13"/>
      <c r="K13" t="s">
        <v>13</v>
      </c>
      <c r="L13" s="17">
        <f>SUM(L8:L10)</f>
        <v>1015860640.4083002</v>
      </c>
      <c r="M13" s="17">
        <f>SUM(M8:M10)</f>
        <v>2205286529.5916996</v>
      </c>
    </row>
    <row r="14" spans="1:17" x14ac:dyDescent="0.2">
      <c r="C14" s="18"/>
      <c r="G14" s="18"/>
      <c r="J14"/>
      <c r="K14" t="s">
        <v>14</v>
      </c>
      <c r="L14" s="19">
        <f>SUM(O8:O10)</f>
        <v>129571167.35715157</v>
      </c>
      <c r="M14" s="19">
        <f>SUM(P8:P10)</f>
        <v>239253679.82460237</v>
      </c>
    </row>
    <row r="15" spans="1:17" ht="38.25" x14ac:dyDescent="0.2">
      <c r="A15" s="5" t="s">
        <v>15</v>
      </c>
      <c r="C15" s="20" t="s">
        <v>16</v>
      </c>
      <c r="D15" s="20" t="s">
        <v>5</v>
      </c>
      <c r="E15" s="20" t="s">
        <v>17</v>
      </c>
      <c r="G15" s="20" t="s">
        <v>16</v>
      </c>
      <c r="H15" s="20" t="s">
        <v>5</v>
      </c>
      <c r="I15" s="20" t="s">
        <v>17</v>
      </c>
      <c r="J15" s="21" t="s">
        <v>18</v>
      </c>
      <c r="L15" s="22">
        <f>L14/L13</f>
        <v>0.12754817167153323</v>
      </c>
      <c r="M15" s="22">
        <f>M14/M13</f>
        <v>0.10849097231319836</v>
      </c>
    </row>
    <row r="16" spans="1:17" x14ac:dyDescent="0.2">
      <c r="A16" s="23">
        <v>1E-4</v>
      </c>
      <c r="C16" s="24">
        <f>(+IF($A16&lt;=450,$A16,450)*C$8+IF($A16&lt;=450,0,IF($A16&lt;=900,$A16-450,450))*C$9+IF($A16&lt;=900,0,$A16-900)*C$10+C$7)</f>
        <v>11.93000896783</v>
      </c>
      <c r="D16" s="24">
        <f>(+IF($A16&lt;=450,$A16,450)*D$8+IF($A16&lt;=450,0,IF($A16&lt;=900,$A16-450,450))*D$9+IF($A16&lt;=900,0,$A16-900)*D$10+D$7)</f>
        <v>11.93000896783</v>
      </c>
      <c r="E16" s="24">
        <f>(C16*3+D16*9)/12</f>
        <v>11.93000896783</v>
      </c>
      <c r="G16" s="24">
        <f>(+IF($A16&lt;=450,$A16,450)*G$8+IF($A16&lt;=450,0,IF($A16&lt;=900,$A16-450,450))*G$9+IF($A16&lt;=900,0,$A16-900)*G$10+G$7)</f>
        <v>11.930012754817167</v>
      </c>
      <c r="H16" s="24">
        <f>(+IF($A16&lt;=450,$A16,450)*H$8+IF($A16&lt;=450,0,IF($A16&lt;=900,$A16-450,450))*H$9+IF($A16&lt;=900,0,$A16-900)*H$10+H$7)</f>
        <v>11.930010849097231</v>
      </c>
      <c r="I16" s="24">
        <f>(G16*3+H16*9)/12</f>
        <v>11.930011325527213</v>
      </c>
      <c r="J16" s="25">
        <f>I16/E16-1</f>
        <v>1.9762744685181133E-7</v>
      </c>
      <c r="M16" s="1">
        <f>L15/M15</f>
        <v>1.1756570058503981</v>
      </c>
    </row>
    <row r="17" spans="1:20" x14ac:dyDescent="0.2">
      <c r="A17" s="23">
        <v>50</v>
      </c>
      <c r="C17" s="24">
        <f>(+IF($A17&lt;=450,$A17,450)*C$8+IF($A17&lt;=450,0,IF($A17&lt;=900,$A17-450,450))*C$9+IF($A17&lt;=900,0,$A17-900)*C$10+C$7)</f>
        <v>16.413914999999999</v>
      </c>
      <c r="D17" s="24">
        <f>(+IF($A17&lt;=450,$A17,450)*D$8+IF($A17&lt;=450,0,IF($A17&lt;=900,$A17-450,450))*D$9+IF($A17&lt;=900,0,$A17-900)*D$10+D$7)</f>
        <v>16.413914999999999</v>
      </c>
      <c r="E17" s="24">
        <f t="shared" ref="E17:E67" si="6">(C17*3+D17*9)/12</f>
        <v>16.413914999999999</v>
      </c>
      <c r="G17" s="24">
        <f>(+IF($A17&lt;=450,$A17,450)*G$8+IF($A17&lt;=450,0,IF($A17&lt;=900,$A17-450,450))*G$9+IF($A17&lt;=900,0,$A17-900)*G$10+G$7)</f>
        <v>18.30740858357666</v>
      </c>
      <c r="H17" s="24">
        <f>(+IF($A17&lt;=450,$A17,450)*H$8+IF($A17&lt;=450,0,IF($A17&lt;=900,$A17-450,450))*H$9+IF($A17&lt;=900,0,$A17-900)*H$10+H$7)</f>
        <v>17.354548615659919</v>
      </c>
      <c r="I17" s="24">
        <f t="shared" ref="I17:I67" si="7">(G17*3+H17*9)/12</f>
        <v>17.592763607639103</v>
      </c>
      <c r="J17" s="25">
        <f t="shared" ref="J17:J67" si="8">I17/E17-1</f>
        <v>7.1820075078925738E-2</v>
      </c>
      <c r="N17" s="26"/>
    </row>
    <row r="18" spans="1:20" ht="25.5" x14ac:dyDescent="0.2">
      <c r="A18" s="23">
        <f>+A17+50</f>
        <v>100</v>
      </c>
      <c r="C18" s="24">
        <f t="shared" ref="C18:D67" si="9">(+IF($A18&lt;=450,$A18,450)*C$8+IF($A18&lt;=450,0,IF($A18&lt;=900,$A18-450,450))*C$9+IF($A18&lt;=900,0,$A18-900)*C$10+C$7)</f>
        <v>20.897829999999999</v>
      </c>
      <c r="D18" s="24">
        <f t="shared" si="9"/>
        <v>20.897829999999999</v>
      </c>
      <c r="E18" s="24">
        <f t="shared" si="6"/>
        <v>20.897829999999999</v>
      </c>
      <c r="G18" s="24">
        <f t="shared" ref="G18:H67" si="10">(+IF($A18&lt;=450,$A18,450)*G$8+IF($A18&lt;=450,0,IF($A18&lt;=900,$A18-450,450))*G$9+IF($A18&lt;=900,0,$A18-900)*G$10+G$7)</f>
        <v>24.684817167153323</v>
      </c>
      <c r="H18" s="24">
        <f t="shared" si="10"/>
        <v>22.779097231319838</v>
      </c>
      <c r="I18" s="24">
        <f t="shared" si="7"/>
        <v>23.25552721527821</v>
      </c>
      <c r="J18" s="25">
        <f t="shared" si="8"/>
        <v>0.11282019306684998</v>
      </c>
      <c r="N18" s="26"/>
      <c r="O18" s="4" t="s">
        <v>4</v>
      </c>
      <c r="P18" s="4" t="s">
        <v>5</v>
      </c>
      <c r="Q18" s="4" t="s">
        <v>4</v>
      </c>
      <c r="R18" s="4" t="s">
        <v>5</v>
      </c>
    </row>
    <row r="19" spans="1:20" x14ac:dyDescent="0.2">
      <c r="A19" s="23">
        <f t="shared" ref="A19:A34" si="11">+A18+50</f>
        <v>150</v>
      </c>
      <c r="C19" s="24">
        <f>(+IF($A19&lt;=450,$A19,450)*C$8+IF($A19&lt;=450,0,IF($A19&lt;=900,$A19-450,450))*C$9+IF($A19&lt;=900,0,$A19-900)*C$10+C$7)</f>
        <v>25.381745000000002</v>
      </c>
      <c r="D19" s="24">
        <f>(+IF($A19&lt;=450,$A19,450)*D$8+IF($A19&lt;=450,0,IF($A19&lt;=900,$A19-450,450))*D$9+IF($A19&lt;=900,0,$A19-900)*D$10+D$7)</f>
        <v>25.381745000000002</v>
      </c>
      <c r="E19" s="24">
        <f t="shared" si="6"/>
        <v>25.381745000000006</v>
      </c>
      <c r="G19" s="24">
        <f t="shared" si="10"/>
        <v>31.062225750729986</v>
      </c>
      <c r="H19" s="24">
        <f t="shared" si="10"/>
        <v>28.203645846979754</v>
      </c>
      <c r="I19" s="24">
        <f t="shared" si="7"/>
        <v>28.91829082291731</v>
      </c>
      <c r="J19" s="25">
        <f t="shared" si="8"/>
        <v>0.1393342271351834</v>
      </c>
      <c r="K19" s="27" t="s">
        <v>19</v>
      </c>
      <c r="L19" s="27"/>
      <c r="M19" s="27"/>
    </row>
    <row r="20" spans="1:20" x14ac:dyDescent="0.2">
      <c r="A20" s="23">
        <f t="shared" si="11"/>
        <v>200</v>
      </c>
      <c r="C20" s="24">
        <f t="shared" si="9"/>
        <v>29.865660000000002</v>
      </c>
      <c r="D20" s="24">
        <f t="shared" si="9"/>
        <v>29.865660000000002</v>
      </c>
      <c r="E20" s="24">
        <f t="shared" si="6"/>
        <v>29.865660000000002</v>
      </c>
      <c r="G20" s="24">
        <f t="shared" si="10"/>
        <v>37.439634334306646</v>
      </c>
      <c r="H20" s="24">
        <f t="shared" si="10"/>
        <v>33.628194462639669</v>
      </c>
      <c r="I20" s="24">
        <f t="shared" si="7"/>
        <v>34.581054430556414</v>
      </c>
      <c r="J20" s="25">
        <f t="shared" si="8"/>
        <v>0.15788683158371231</v>
      </c>
      <c r="K20" s="1" t="s">
        <v>20</v>
      </c>
      <c r="L20" s="28">
        <f>C9/C8</f>
        <v>1.6576429303410076</v>
      </c>
      <c r="M20" s="28">
        <f>D9/D8</f>
        <v>1.4303159181206602</v>
      </c>
    </row>
    <row r="21" spans="1:20" x14ac:dyDescent="0.2">
      <c r="A21" s="23">
        <f t="shared" si="11"/>
        <v>250</v>
      </c>
      <c r="C21" s="24">
        <f t="shared" si="9"/>
        <v>34.349575000000002</v>
      </c>
      <c r="D21" s="24">
        <f>(+IF($A21&lt;=450,$A21,450)*D$8+IF($A21&lt;=450,0,IF($A21&lt;=900,$A21-450,450))*D$9+IF($A21&lt;=900,0,$A21-900)*D$10+D$7)</f>
        <v>34.349575000000002</v>
      </c>
      <c r="E21" s="24">
        <f t="shared" si="6"/>
        <v>34.349575000000002</v>
      </c>
      <c r="G21" s="24">
        <f t="shared" si="10"/>
        <v>43.817042917883313</v>
      </c>
      <c r="H21" s="24">
        <f t="shared" si="10"/>
        <v>39.052743078299585</v>
      </c>
      <c r="I21" s="24">
        <f t="shared" si="7"/>
        <v>40.243818038195521</v>
      </c>
      <c r="J21" s="25">
        <f t="shared" si="8"/>
        <v>0.17159580688248743</v>
      </c>
      <c r="K21" s="1" t="s">
        <v>21</v>
      </c>
      <c r="L21" s="28">
        <f>C10/C9</f>
        <v>1.3418091333870596</v>
      </c>
      <c r="M21" s="28">
        <f>D10/D9</f>
        <v>1.3262934021890054</v>
      </c>
    </row>
    <row r="22" spans="1:20" x14ac:dyDescent="0.2">
      <c r="A22" s="23">
        <f t="shared" si="11"/>
        <v>300</v>
      </c>
      <c r="C22" s="24">
        <f t="shared" si="9"/>
        <v>38.833489999999998</v>
      </c>
      <c r="D22" s="24">
        <f t="shared" si="9"/>
        <v>38.833489999999998</v>
      </c>
      <c r="E22" s="24">
        <f t="shared" si="6"/>
        <v>38.833489999999998</v>
      </c>
      <c r="G22" s="24">
        <f t="shared" si="10"/>
        <v>50.194451501459973</v>
      </c>
      <c r="H22" s="24">
        <f t="shared" si="10"/>
        <v>44.477291693959508</v>
      </c>
      <c r="I22" s="24">
        <f t="shared" si="7"/>
        <v>45.906581645834621</v>
      </c>
      <c r="J22" s="25">
        <f t="shared" si="8"/>
        <v>0.18213896422481279</v>
      </c>
    </row>
    <row r="23" spans="1:20" x14ac:dyDescent="0.2">
      <c r="A23" s="23">
        <f t="shared" si="11"/>
        <v>350</v>
      </c>
      <c r="C23" s="24">
        <f t="shared" si="9"/>
        <v>43.317405000000001</v>
      </c>
      <c r="D23" s="24">
        <f t="shared" si="9"/>
        <v>43.317405000000001</v>
      </c>
      <c r="E23" s="24">
        <f t="shared" si="6"/>
        <v>43.317405000000001</v>
      </c>
      <c r="G23" s="24">
        <f t="shared" si="10"/>
        <v>56.571860085036633</v>
      </c>
      <c r="H23" s="24">
        <f t="shared" si="10"/>
        <v>49.901840309619423</v>
      </c>
      <c r="I23" s="24">
        <f t="shared" si="7"/>
        <v>51.569345253473728</v>
      </c>
      <c r="J23" s="25">
        <f t="shared" si="8"/>
        <v>0.19049941365309686</v>
      </c>
      <c r="K23" s="27" t="s">
        <v>37</v>
      </c>
      <c r="L23" s="27"/>
      <c r="M23" s="27"/>
      <c r="O23" s="10">
        <f>C8*1.075</f>
        <v>9.6404172499999996E-2</v>
      </c>
      <c r="P23" s="10">
        <f>O23*0.94</f>
        <v>9.061992214999999E-2</v>
      </c>
      <c r="Q23" s="29">
        <f>L8</f>
        <v>531815800.16951394</v>
      </c>
      <c r="R23" s="29">
        <f t="shared" ref="R23:R25" si="12">M8</f>
        <v>1414905879.8304861</v>
      </c>
      <c r="S23" s="9"/>
      <c r="T23" s="9"/>
    </row>
    <row r="24" spans="1:20" x14ac:dyDescent="0.2">
      <c r="A24" s="23">
        <f t="shared" si="11"/>
        <v>400</v>
      </c>
      <c r="C24" s="24">
        <f t="shared" si="9"/>
        <v>47.801320000000004</v>
      </c>
      <c r="D24" s="24">
        <f t="shared" si="9"/>
        <v>47.801320000000004</v>
      </c>
      <c r="E24" s="24">
        <f t="shared" si="6"/>
        <v>47.801320000000004</v>
      </c>
      <c r="G24" s="24">
        <f t="shared" si="10"/>
        <v>62.949268668613293</v>
      </c>
      <c r="H24" s="24">
        <f t="shared" si="10"/>
        <v>55.326388925279346</v>
      </c>
      <c r="I24" s="24">
        <f t="shared" si="7"/>
        <v>57.232108861112835</v>
      </c>
      <c r="J24" s="25">
        <f t="shared" si="8"/>
        <v>0.19729138988448081</v>
      </c>
      <c r="K24" s="1" t="s">
        <v>20</v>
      </c>
      <c r="L24" s="30">
        <f>(L20-1)/1.5+1</f>
        <v>1.4384286202273384</v>
      </c>
      <c r="M24" s="30">
        <f t="shared" ref="M24:M25" si="13">(M20-1)/1.5+1</f>
        <v>1.2868772787471068</v>
      </c>
      <c r="O24" s="10">
        <f>O23*1.5</f>
        <v>0.14460625874999999</v>
      </c>
      <c r="P24" s="10">
        <f>P23*1.5</f>
        <v>0.13592988322499999</v>
      </c>
      <c r="Q24" s="29">
        <f t="shared" ref="Q24:Q25" si="14">L9</f>
        <v>288747744.5606584</v>
      </c>
      <c r="R24" s="29">
        <f t="shared" si="12"/>
        <v>527878145.4393416</v>
      </c>
      <c r="S24" s="9"/>
      <c r="T24" s="9"/>
    </row>
    <row r="25" spans="1:20" x14ac:dyDescent="0.2">
      <c r="A25" s="23">
        <f t="shared" si="11"/>
        <v>450</v>
      </c>
      <c r="C25" s="31">
        <f t="shared" si="9"/>
        <v>52.285235</v>
      </c>
      <c r="D25" s="31">
        <f t="shared" si="9"/>
        <v>52.285235</v>
      </c>
      <c r="E25" s="31">
        <f t="shared" si="6"/>
        <v>52.285235</v>
      </c>
      <c r="G25" s="31">
        <f t="shared" si="10"/>
        <v>69.326677252189953</v>
      </c>
      <c r="H25" s="31">
        <f t="shared" si="10"/>
        <v>60.750937540939262</v>
      </c>
      <c r="I25" s="31">
        <f t="shared" si="7"/>
        <v>62.894872468751942</v>
      </c>
      <c r="J25" s="25">
        <f t="shared" si="8"/>
        <v>0.20291842369556035</v>
      </c>
      <c r="K25" s="1" t="s">
        <v>21</v>
      </c>
      <c r="L25" s="30">
        <f t="shared" ref="L25" si="15">(L21-1)/1.5+1</f>
        <v>1.2278727555913731</v>
      </c>
      <c r="M25" s="30">
        <f t="shared" si="13"/>
        <v>1.2175289347926703</v>
      </c>
      <c r="N25" s="1" t="s">
        <v>23</v>
      </c>
      <c r="O25" s="14">
        <v>0.18713628006456401</v>
      </c>
      <c r="P25" s="14">
        <v>0.14963897041539284</v>
      </c>
      <c r="Q25" s="29">
        <f t="shared" si="14"/>
        <v>195297095.67812777</v>
      </c>
      <c r="R25" s="29">
        <f t="shared" si="12"/>
        <v>262502504.32187223</v>
      </c>
      <c r="S25" s="9"/>
      <c r="T25" s="9"/>
    </row>
    <row r="26" spans="1:20" x14ac:dyDescent="0.2">
      <c r="A26" s="23">
        <f t="shared" si="11"/>
        <v>500</v>
      </c>
      <c r="C26" s="24">
        <f t="shared" si="9"/>
        <v>59.717965</v>
      </c>
      <c r="D26" s="24">
        <f t="shared" si="9"/>
        <v>58.698650000000001</v>
      </c>
      <c r="E26" s="24">
        <f t="shared" si="6"/>
        <v>58.953478750000009</v>
      </c>
      <c r="G26" s="24">
        <f t="shared" si="10"/>
        <v>75.70408583576662</v>
      </c>
      <c r="H26" s="24">
        <f t="shared" si="10"/>
        <v>66.175486156599177</v>
      </c>
      <c r="I26" s="24">
        <f t="shared" si="7"/>
        <v>68.557636076391034</v>
      </c>
      <c r="J26" s="25">
        <f t="shared" si="8"/>
        <v>0.16291078202727816</v>
      </c>
      <c r="Q26" s="9">
        <f>Q23*O23+Q24*O24+Q25*O25</f>
        <v>129571165.19380289</v>
      </c>
      <c r="R26" s="9">
        <f>R23*P23+R24*P24+R25*P25</f>
        <v>239253679.82460234</v>
      </c>
      <c r="S26" s="13">
        <f>SUM(Q26:R26)</f>
        <v>368824845.0184052</v>
      </c>
    </row>
    <row r="27" spans="1:20" x14ac:dyDescent="0.2">
      <c r="A27" s="23">
        <f t="shared" si="11"/>
        <v>550</v>
      </c>
      <c r="C27" s="24">
        <f t="shared" si="9"/>
        <v>67.150694999999999</v>
      </c>
      <c r="D27" s="24">
        <f t="shared" si="9"/>
        <v>65.112065000000001</v>
      </c>
      <c r="E27" s="24">
        <f t="shared" si="6"/>
        <v>65.621722500000004</v>
      </c>
      <c r="G27" s="24">
        <f t="shared" si="10"/>
        <v>82.081494419343272</v>
      </c>
      <c r="H27" s="24">
        <f t="shared" si="10"/>
        <v>71.600034772259107</v>
      </c>
      <c r="I27" s="24">
        <f t="shared" si="7"/>
        <v>74.220399684030141</v>
      </c>
      <c r="J27" s="25">
        <f t="shared" si="8"/>
        <v>0.13103400606453364</v>
      </c>
      <c r="Q27" s="13">
        <f>Q26-L$14</f>
        <v>-2.1633486747741699</v>
      </c>
      <c r="R27" s="13">
        <f>R26-M$14</f>
        <v>0</v>
      </c>
    </row>
    <row r="28" spans="1:20" x14ac:dyDescent="0.2">
      <c r="A28" s="23">
        <f t="shared" si="11"/>
        <v>600</v>
      </c>
      <c r="C28" s="24">
        <f t="shared" si="9"/>
        <v>74.583425000000005</v>
      </c>
      <c r="D28" s="24">
        <f t="shared" si="9"/>
        <v>71.525480000000002</v>
      </c>
      <c r="E28" s="24">
        <f t="shared" si="6"/>
        <v>72.289966250000006</v>
      </c>
      <c r="G28" s="24">
        <f t="shared" si="10"/>
        <v>88.458903002919953</v>
      </c>
      <c r="H28" s="24">
        <f t="shared" si="10"/>
        <v>77.024583387919023</v>
      </c>
      <c r="I28" s="24">
        <f t="shared" si="7"/>
        <v>79.883163291669248</v>
      </c>
      <c r="J28" s="25">
        <f t="shared" si="8"/>
        <v>0.10503804933882144</v>
      </c>
      <c r="S28" s="9"/>
      <c r="T28" s="9"/>
    </row>
    <row r="29" spans="1:20" x14ac:dyDescent="0.2">
      <c r="A29" s="23">
        <f t="shared" si="11"/>
        <v>650</v>
      </c>
      <c r="C29" s="24">
        <f t="shared" si="9"/>
        <v>82.016154999999998</v>
      </c>
      <c r="D29" s="24">
        <f t="shared" si="9"/>
        <v>77.938895000000002</v>
      </c>
      <c r="E29" s="24">
        <f t="shared" si="6"/>
        <v>78.958209999999994</v>
      </c>
      <c r="G29" s="24">
        <f t="shared" si="10"/>
        <v>94.836311586496606</v>
      </c>
      <c r="H29" s="24">
        <f t="shared" si="10"/>
        <v>82.449132003578939</v>
      </c>
      <c r="I29" s="24">
        <f t="shared" si="7"/>
        <v>85.545926899308355</v>
      </c>
      <c r="J29" s="25">
        <f t="shared" si="8"/>
        <v>8.343295648810134E-2</v>
      </c>
      <c r="K29" s="27"/>
      <c r="L29" s="27"/>
      <c r="M29" s="27"/>
      <c r="O29" s="10">
        <f>O23*1.08</f>
        <v>0.10411650630000001</v>
      </c>
      <c r="P29" s="10">
        <f>P23*1.03</f>
        <v>9.333851981449999E-2</v>
      </c>
      <c r="Q29" s="29">
        <f t="shared" ref="Q29:R31" si="16">L8</f>
        <v>531815800.16951394</v>
      </c>
      <c r="R29" s="29">
        <f t="shared" si="16"/>
        <v>1414905879.8304861</v>
      </c>
      <c r="S29" s="9"/>
      <c r="T29" s="9"/>
    </row>
    <row r="30" spans="1:20" x14ac:dyDescent="0.2">
      <c r="A30" s="23">
        <f t="shared" si="11"/>
        <v>700</v>
      </c>
      <c r="C30" s="24">
        <f t="shared" si="9"/>
        <v>89.44888499999999</v>
      </c>
      <c r="D30" s="24">
        <f t="shared" si="9"/>
        <v>84.352310000000017</v>
      </c>
      <c r="E30" s="24">
        <f t="shared" si="6"/>
        <v>85.626453749999996</v>
      </c>
      <c r="G30" s="24">
        <f t="shared" si="10"/>
        <v>101.21372017007326</v>
      </c>
      <c r="H30" s="24">
        <f t="shared" si="10"/>
        <v>87.873680619238854</v>
      </c>
      <c r="I30" s="24">
        <f t="shared" si="7"/>
        <v>91.208690506947448</v>
      </c>
      <c r="J30" s="25">
        <f t="shared" si="8"/>
        <v>6.5192899068851728E-2</v>
      </c>
      <c r="L30" s="30"/>
      <c r="M30" s="30"/>
      <c r="O30" s="10">
        <f>O24*1.05</f>
        <v>0.1518365716875</v>
      </c>
      <c r="P30" s="10">
        <f>P24*0.98</f>
        <v>0.13321128556049999</v>
      </c>
      <c r="Q30" s="29">
        <f t="shared" si="16"/>
        <v>288747744.5606584</v>
      </c>
      <c r="R30" s="29">
        <f t="shared" si="16"/>
        <v>527878145.4393416</v>
      </c>
      <c r="S30" s="9"/>
      <c r="T30" s="9"/>
    </row>
    <row r="31" spans="1:20" x14ac:dyDescent="0.2">
      <c r="A31" s="23">
        <f t="shared" si="11"/>
        <v>750</v>
      </c>
      <c r="C31" s="24">
        <f t="shared" si="9"/>
        <v>96.881615000000011</v>
      </c>
      <c r="D31" s="24">
        <f t="shared" si="9"/>
        <v>90.765725000000003</v>
      </c>
      <c r="E31" s="24">
        <f t="shared" si="6"/>
        <v>92.294697499999998</v>
      </c>
      <c r="G31" s="24">
        <f t="shared" si="10"/>
        <v>107.59112875364994</v>
      </c>
      <c r="H31" s="24">
        <f t="shared" si="10"/>
        <v>93.29822923489877</v>
      </c>
      <c r="I31" s="24">
        <f t="shared" si="7"/>
        <v>96.87145411458657</v>
      </c>
      <c r="J31" s="25">
        <f t="shared" si="8"/>
        <v>4.958851091728822E-2</v>
      </c>
      <c r="L31" s="30"/>
      <c r="M31" s="30"/>
      <c r="O31" s="14">
        <v>0.15544468282175558</v>
      </c>
      <c r="P31" s="14">
        <v>0.14045250371267112</v>
      </c>
      <c r="Q31" s="29">
        <f t="shared" si="16"/>
        <v>195297095.67812777</v>
      </c>
      <c r="R31" s="29">
        <f t="shared" si="16"/>
        <v>262502504.32187223</v>
      </c>
      <c r="S31" s="9"/>
      <c r="T31" s="9"/>
    </row>
    <row r="32" spans="1:20" x14ac:dyDescent="0.2">
      <c r="A32" s="23">
        <f t="shared" si="11"/>
        <v>800</v>
      </c>
      <c r="C32" s="24">
        <f t="shared" si="9"/>
        <v>104.314345</v>
      </c>
      <c r="D32" s="24">
        <f t="shared" si="9"/>
        <v>97.179140000000018</v>
      </c>
      <c r="E32" s="24">
        <f t="shared" si="6"/>
        <v>98.962941250000014</v>
      </c>
      <c r="G32" s="24">
        <f t="shared" si="10"/>
        <v>113.96853733722659</v>
      </c>
      <c r="H32" s="24">
        <f t="shared" si="10"/>
        <v>98.722777850558685</v>
      </c>
      <c r="I32" s="24">
        <f t="shared" si="7"/>
        <v>102.53421772222566</v>
      </c>
      <c r="J32" s="25">
        <f t="shared" si="8"/>
        <v>3.6087008198391057E-2</v>
      </c>
      <c r="Q32" s="9">
        <f>Q29*O29+Q30*O30+Q31*O31</f>
        <v>129571165.81907371</v>
      </c>
      <c r="R32" s="9">
        <f>R29*P29+R30*P30+R31*P31</f>
        <v>239253680.83633086</v>
      </c>
      <c r="S32" s="13">
        <f>SUM(Q32:R32)</f>
        <v>368824846.65540457</v>
      </c>
      <c r="T32" s="9"/>
    </row>
    <row r="33" spans="1:18" x14ac:dyDescent="0.2">
      <c r="A33" s="23">
        <f t="shared" si="11"/>
        <v>850</v>
      </c>
      <c r="C33" s="24">
        <f t="shared" si="9"/>
        <v>111.747075</v>
      </c>
      <c r="D33" s="24">
        <f t="shared" si="9"/>
        <v>103.592555</v>
      </c>
      <c r="E33" s="24">
        <f t="shared" si="6"/>
        <v>105.631185</v>
      </c>
      <c r="G33" s="24">
        <f t="shared" si="10"/>
        <v>120.34594592080325</v>
      </c>
      <c r="H33" s="24">
        <f t="shared" si="10"/>
        <v>104.1473264662186</v>
      </c>
      <c r="I33" s="24">
        <f t="shared" si="7"/>
        <v>108.19698132986476</v>
      </c>
      <c r="J33" s="25">
        <f t="shared" si="8"/>
        <v>2.4290140547649441E-2</v>
      </c>
      <c r="K33" s="32"/>
      <c r="L33" s="32"/>
      <c r="M33" s="32"/>
      <c r="Q33" s="13">
        <f>Q32-L$14</f>
        <v>-1.5380778610706329</v>
      </c>
      <c r="R33" s="13">
        <f>R32-M$14</f>
        <v>1.0117284953594208</v>
      </c>
    </row>
    <row r="34" spans="1:18" x14ac:dyDescent="0.2">
      <c r="A34" s="23">
        <f t="shared" si="11"/>
        <v>900</v>
      </c>
      <c r="C34" s="31">
        <f t="shared" si="9"/>
        <v>119.17980500000002</v>
      </c>
      <c r="D34" s="31">
        <f t="shared" si="9"/>
        <v>110.00596999999999</v>
      </c>
      <c r="E34" s="31">
        <f t="shared" si="6"/>
        <v>112.29942874999999</v>
      </c>
      <c r="G34" s="31">
        <f t="shared" si="10"/>
        <v>126.7233545043799</v>
      </c>
      <c r="H34" s="31">
        <f t="shared" si="10"/>
        <v>109.57187508187852</v>
      </c>
      <c r="I34" s="31">
        <f t="shared" si="7"/>
        <v>113.85974493750386</v>
      </c>
      <c r="J34" s="25">
        <f t="shared" si="8"/>
        <v>1.3894248660671682E-2</v>
      </c>
      <c r="L34" s="33"/>
      <c r="M34" s="33"/>
    </row>
    <row r="35" spans="1:18" x14ac:dyDescent="0.2">
      <c r="A35" s="23">
        <f t="shared" ref="A35:A65" si="17">+A34+100</f>
        <v>1000</v>
      </c>
      <c r="C35" s="24">
        <f t="shared" si="9"/>
        <v>139.12641500000001</v>
      </c>
      <c r="D35" s="24">
        <f t="shared" si="9"/>
        <v>127.01811000000001</v>
      </c>
      <c r="E35" s="24">
        <f t="shared" si="6"/>
        <v>130.04518625</v>
      </c>
      <c r="G35" s="24">
        <f t="shared" si="10"/>
        <v>139.47817167153323</v>
      </c>
      <c r="H35" s="24">
        <f t="shared" si="10"/>
        <v>120.42097231319835</v>
      </c>
      <c r="I35" s="24">
        <f t="shared" si="7"/>
        <v>125.18527215278205</v>
      </c>
      <c r="J35" s="25">
        <f t="shared" si="8"/>
        <v>-3.737096494963843E-2</v>
      </c>
      <c r="L35" s="33"/>
      <c r="M35" s="33"/>
    </row>
    <row r="36" spans="1:18" x14ac:dyDescent="0.2">
      <c r="A36" s="23">
        <f t="shared" si="17"/>
        <v>1100</v>
      </c>
      <c r="C36" s="24">
        <f t="shared" si="9"/>
        <v>159.07302500000003</v>
      </c>
      <c r="D36" s="24">
        <f t="shared" si="9"/>
        <v>144.03025000000002</v>
      </c>
      <c r="E36" s="24">
        <f t="shared" si="6"/>
        <v>147.79094375000003</v>
      </c>
      <c r="G36" s="24">
        <f t="shared" si="10"/>
        <v>152.23298883868657</v>
      </c>
      <c r="H36" s="24">
        <f t="shared" si="10"/>
        <v>131.27006954451821</v>
      </c>
      <c r="I36" s="24">
        <f t="shared" si="7"/>
        <v>136.5107993680603</v>
      </c>
      <c r="J36" s="25">
        <f t="shared" si="8"/>
        <v>-7.6325004061283841E-2</v>
      </c>
    </row>
    <row r="37" spans="1:18" x14ac:dyDescent="0.2">
      <c r="A37" s="23">
        <v>1333</v>
      </c>
      <c r="C37" s="24">
        <f t="shared" si="9"/>
        <v>205.54862630000002</v>
      </c>
      <c r="D37" s="24">
        <f t="shared" si="9"/>
        <v>183.66853620000001</v>
      </c>
      <c r="E37" s="24">
        <f t="shared" si="6"/>
        <v>189.13855872500002</v>
      </c>
      <c r="G37" s="24">
        <f t="shared" si="10"/>
        <v>181.95171283815381</v>
      </c>
      <c r="H37" s="24">
        <f t="shared" si="10"/>
        <v>156.54846609349343</v>
      </c>
      <c r="I37" s="24">
        <f t="shared" si="7"/>
        <v>162.89927777965855</v>
      </c>
      <c r="J37" s="25">
        <f t="shared" si="8"/>
        <v>-0.13873046893358409</v>
      </c>
    </row>
    <row r="38" spans="1:18" x14ac:dyDescent="0.2">
      <c r="A38" s="23">
        <v>1363</v>
      </c>
      <c r="C38" s="24">
        <f t="shared" si="9"/>
        <v>211.53260930000002</v>
      </c>
      <c r="D38" s="24">
        <f t="shared" si="9"/>
        <v>188.77217820000001</v>
      </c>
      <c r="E38" s="24">
        <f t="shared" si="6"/>
        <v>194.46228597500001</v>
      </c>
      <c r="G38" s="24">
        <f t="shared" si="10"/>
        <v>185.7781579882998</v>
      </c>
      <c r="H38" s="24">
        <f t="shared" si="10"/>
        <v>159.80319526288937</v>
      </c>
      <c r="I38" s="24">
        <f t="shared" si="7"/>
        <v>166.29693594424199</v>
      </c>
      <c r="J38" s="25">
        <f t="shared" si="8"/>
        <v>-0.14483708185133104</v>
      </c>
    </row>
    <row r="39" spans="1:18" x14ac:dyDescent="0.2">
      <c r="A39" s="23">
        <v>1400</v>
      </c>
      <c r="C39" s="24">
        <f t="shared" si="9"/>
        <v>218.91285500000004</v>
      </c>
      <c r="D39" s="24">
        <f t="shared" si="9"/>
        <v>195.06666999999999</v>
      </c>
      <c r="E39" s="24">
        <f t="shared" si="6"/>
        <v>201.02821625000001</v>
      </c>
      <c r="G39" s="24">
        <f t="shared" si="10"/>
        <v>190.49744034014654</v>
      </c>
      <c r="H39" s="24">
        <f t="shared" si="10"/>
        <v>163.8173612384777</v>
      </c>
      <c r="I39" s="24">
        <f t="shared" si="7"/>
        <v>170.48738101389492</v>
      </c>
      <c r="J39" s="25">
        <f t="shared" si="8"/>
        <v>-0.15192312704065536</v>
      </c>
    </row>
    <row r="40" spans="1:18" x14ac:dyDescent="0.2">
      <c r="A40" s="23">
        <f t="shared" si="17"/>
        <v>1500</v>
      </c>
      <c r="C40" s="24">
        <f t="shared" si="9"/>
        <v>238.859465</v>
      </c>
      <c r="D40" s="24">
        <f t="shared" si="9"/>
        <v>212.07881</v>
      </c>
      <c r="E40" s="24">
        <f t="shared" si="6"/>
        <v>218.77397375000001</v>
      </c>
      <c r="G40" s="24">
        <f t="shared" si="10"/>
        <v>203.25225750729987</v>
      </c>
      <c r="H40" s="24">
        <f t="shared" si="10"/>
        <v>174.66645846979753</v>
      </c>
      <c r="I40" s="24">
        <f t="shared" si="7"/>
        <v>181.81290822917313</v>
      </c>
      <c r="J40" s="25">
        <f t="shared" si="8"/>
        <v>-0.16894635539720759</v>
      </c>
    </row>
    <row r="41" spans="1:18" x14ac:dyDescent="0.2">
      <c r="A41" s="23">
        <f t="shared" si="17"/>
        <v>1600</v>
      </c>
      <c r="C41" s="24">
        <f t="shared" si="9"/>
        <v>258.80607500000002</v>
      </c>
      <c r="D41" s="24">
        <f t="shared" si="9"/>
        <v>229.09095000000002</v>
      </c>
      <c r="E41" s="24">
        <f t="shared" si="6"/>
        <v>236.51973125000004</v>
      </c>
      <c r="G41" s="24">
        <f t="shared" si="10"/>
        <v>216.00707467445318</v>
      </c>
      <c r="H41" s="24">
        <f t="shared" si="10"/>
        <v>185.51555570111736</v>
      </c>
      <c r="I41" s="24">
        <f t="shared" si="7"/>
        <v>193.13843544445135</v>
      </c>
      <c r="J41" s="25">
        <f t="shared" si="8"/>
        <v>-0.18341512387266712</v>
      </c>
    </row>
    <row r="42" spans="1:18" x14ac:dyDescent="0.2">
      <c r="A42" s="23">
        <f t="shared" si="17"/>
        <v>1700</v>
      </c>
      <c r="C42" s="24">
        <f t="shared" si="9"/>
        <v>278.75268499999999</v>
      </c>
      <c r="D42" s="24">
        <f t="shared" si="9"/>
        <v>246.10309000000001</v>
      </c>
      <c r="E42" s="24">
        <f t="shared" si="6"/>
        <v>254.26548875000003</v>
      </c>
      <c r="G42" s="24">
        <f t="shared" si="10"/>
        <v>228.76189184160648</v>
      </c>
      <c r="H42" s="24">
        <f t="shared" si="10"/>
        <v>196.36465293243722</v>
      </c>
      <c r="I42" s="24">
        <f t="shared" si="7"/>
        <v>204.46396265972953</v>
      </c>
      <c r="J42" s="25">
        <f t="shared" si="8"/>
        <v>-0.19586427688280006</v>
      </c>
    </row>
    <row r="43" spans="1:18" x14ac:dyDescent="0.2">
      <c r="A43" s="23">
        <f t="shared" si="17"/>
        <v>1800</v>
      </c>
      <c r="C43" s="24">
        <f t="shared" si="9"/>
        <v>298.69929500000006</v>
      </c>
      <c r="D43" s="24">
        <f t="shared" si="9"/>
        <v>263.11523</v>
      </c>
      <c r="E43" s="24">
        <f t="shared" si="6"/>
        <v>272.01124625</v>
      </c>
      <c r="G43" s="24">
        <f t="shared" si="10"/>
        <v>241.51670900875982</v>
      </c>
      <c r="H43" s="24">
        <f t="shared" si="10"/>
        <v>207.21375016375706</v>
      </c>
      <c r="I43" s="24">
        <f t="shared" si="7"/>
        <v>215.78948987500777</v>
      </c>
      <c r="J43" s="25">
        <f t="shared" si="8"/>
        <v>-0.20668908785969808</v>
      </c>
    </row>
    <row r="44" spans="1:18" x14ac:dyDescent="0.2">
      <c r="A44" s="23">
        <f t="shared" si="17"/>
        <v>1900</v>
      </c>
      <c r="C44" s="24">
        <f t="shared" si="9"/>
        <v>318.64590500000003</v>
      </c>
      <c r="D44" s="24">
        <f t="shared" si="9"/>
        <v>280.12736999999998</v>
      </c>
      <c r="E44" s="24">
        <f t="shared" si="6"/>
        <v>289.75700375000002</v>
      </c>
      <c r="G44" s="24">
        <f t="shared" si="10"/>
        <v>254.27152617591315</v>
      </c>
      <c r="H44" s="24">
        <f t="shared" si="10"/>
        <v>218.06284739507689</v>
      </c>
      <c r="I44" s="24">
        <f t="shared" si="7"/>
        <v>227.11501709028596</v>
      </c>
      <c r="J44" s="25">
        <f t="shared" si="8"/>
        <v>-0.21618799838833602</v>
      </c>
    </row>
    <row r="45" spans="1:18" x14ac:dyDescent="0.2">
      <c r="A45" s="23">
        <f t="shared" si="17"/>
        <v>2000</v>
      </c>
      <c r="C45" s="24">
        <f t="shared" si="9"/>
        <v>338.59251499999999</v>
      </c>
      <c r="D45" s="24">
        <f t="shared" si="9"/>
        <v>297.13951000000003</v>
      </c>
      <c r="E45" s="24">
        <f t="shared" si="6"/>
        <v>307.50276124999999</v>
      </c>
      <c r="G45" s="24">
        <f t="shared" si="10"/>
        <v>267.02634334306646</v>
      </c>
      <c r="H45" s="24">
        <f t="shared" si="10"/>
        <v>228.91194462639675</v>
      </c>
      <c r="I45" s="24">
        <f t="shared" si="7"/>
        <v>238.4405443055642</v>
      </c>
      <c r="J45" s="25">
        <f t="shared" si="8"/>
        <v>-0.22459055867888011</v>
      </c>
    </row>
    <row r="46" spans="1:18" x14ac:dyDescent="0.2">
      <c r="A46" s="23">
        <f t="shared" si="17"/>
        <v>2100</v>
      </c>
      <c r="C46" s="24">
        <f t="shared" si="9"/>
        <v>358.53912500000001</v>
      </c>
      <c r="D46" s="24">
        <f t="shared" si="9"/>
        <v>314.15165000000002</v>
      </c>
      <c r="E46" s="24">
        <f t="shared" si="6"/>
        <v>325.24851874999996</v>
      </c>
      <c r="G46" s="24">
        <f t="shared" si="10"/>
        <v>279.78116051021982</v>
      </c>
      <c r="H46" s="24">
        <f t="shared" si="10"/>
        <v>239.76104185771658</v>
      </c>
      <c r="I46" s="24">
        <f t="shared" si="7"/>
        <v>249.76607152084239</v>
      </c>
      <c r="J46" s="25">
        <f t="shared" si="8"/>
        <v>-0.23207622134376771</v>
      </c>
    </row>
    <row r="47" spans="1:18" x14ac:dyDescent="0.2">
      <c r="A47" s="23">
        <f t="shared" si="17"/>
        <v>2200</v>
      </c>
      <c r="C47" s="24">
        <f t="shared" si="9"/>
        <v>378.48573500000003</v>
      </c>
      <c r="D47" s="24">
        <f t="shared" si="9"/>
        <v>331.16379000000001</v>
      </c>
      <c r="E47" s="24">
        <f t="shared" si="6"/>
        <v>342.99427624999998</v>
      </c>
      <c r="G47" s="24">
        <f t="shared" si="10"/>
        <v>292.53597767737313</v>
      </c>
      <c r="H47" s="24">
        <f t="shared" si="10"/>
        <v>250.61013908903641</v>
      </c>
      <c r="I47" s="24">
        <f t="shared" si="7"/>
        <v>261.0915987361206</v>
      </c>
      <c r="J47" s="25">
        <f t="shared" si="8"/>
        <v>-0.23878730108657142</v>
      </c>
    </row>
    <row r="48" spans="1:18" x14ac:dyDescent="0.2">
      <c r="A48" s="23">
        <f t="shared" si="17"/>
        <v>2300</v>
      </c>
      <c r="C48" s="24">
        <f t="shared" si="9"/>
        <v>398.432345</v>
      </c>
      <c r="D48" s="24">
        <f t="shared" si="9"/>
        <v>348.17592999999999</v>
      </c>
      <c r="E48" s="24">
        <f t="shared" si="6"/>
        <v>360.74003375000001</v>
      </c>
      <c r="G48" s="24">
        <f t="shared" si="10"/>
        <v>305.29079484452643</v>
      </c>
      <c r="H48" s="24">
        <f t="shared" si="10"/>
        <v>261.45923632035624</v>
      </c>
      <c r="I48" s="24">
        <f t="shared" si="7"/>
        <v>272.41712595139882</v>
      </c>
      <c r="J48" s="25">
        <f t="shared" si="8"/>
        <v>-0.24483810926239125</v>
      </c>
    </row>
    <row r="49" spans="1:10" x14ac:dyDescent="0.2">
      <c r="A49" s="23">
        <f t="shared" si="17"/>
        <v>2400</v>
      </c>
      <c r="C49" s="24">
        <f t="shared" si="9"/>
        <v>418.37895500000008</v>
      </c>
      <c r="D49" s="24">
        <f t="shared" si="9"/>
        <v>365.18807000000004</v>
      </c>
      <c r="E49" s="24">
        <f t="shared" si="6"/>
        <v>378.48579125000009</v>
      </c>
      <c r="G49" s="24">
        <f t="shared" si="10"/>
        <v>318.04561201167974</v>
      </c>
      <c r="H49" s="24">
        <f t="shared" si="10"/>
        <v>272.30833355167607</v>
      </c>
      <c r="I49" s="24">
        <f t="shared" si="7"/>
        <v>283.74265316667703</v>
      </c>
      <c r="J49" s="25">
        <f t="shared" si="8"/>
        <v>-0.25032151872972863</v>
      </c>
    </row>
    <row r="50" spans="1:10" x14ac:dyDescent="0.2">
      <c r="A50" s="23">
        <f t="shared" si="17"/>
        <v>2500</v>
      </c>
      <c r="C50" s="24">
        <f t="shared" si="9"/>
        <v>438.32556500000004</v>
      </c>
      <c r="D50" s="24">
        <f t="shared" si="9"/>
        <v>382.20021000000003</v>
      </c>
      <c r="E50" s="24">
        <f t="shared" si="6"/>
        <v>396.23154875</v>
      </c>
      <c r="G50" s="24">
        <f t="shared" si="10"/>
        <v>330.8004291788331</v>
      </c>
      <c r="H50" s="24">
        <f t="shared" si="10"/>
        <v>283.1574307829959</v>
      </c>
      <c r="I50" s="24">
        <f t="shared" si="7"/>
        <v>295.06818038195519</v>
      </c>
      <c r="J50" s="25">
        <f t="shared" si="8"/>
        <v>-0.25531376460856547</v>
      </c>
    </row>
    <row r="51" spans="1:10" x14ac:dyDescent="0.2">
      <c r="A51" s="23">
        <f t="shared" si="17"/>
        <v>2600</v>
      </c>
      <c r="C51" s="24">
        <f t="shared" si="9"/>
        <v>458.272175</v>
      </c>
      <c r="D51" s="24">
        <f t="shared" si="9"/>
        <v>399.21235000000001</v>
      </c>
      <c r="E51" s="24">
        <f t="shared" si="6"/>
        <v>413.97730625000003</v>
      </c>
      <c r="G51" s="24">
        <f t="shared" si="10"/>
        <v>343.5552463459864</v>
      </c>
      <c r="H51" s="24">
        <f t="shared" si="10"/>
        <v>294.00652801431573</v>
      </c>
      <c r="I51" s="24">
        <f t="shared" si="7"/>
        <v>306.3937075972334</v>
      </c>
      <c r="J51" s="25">
        <f t="shared" si="8"/>
        <v>-0.25987801028831548</v>
      </c>
    </row>
    <row r="52" spans="1:10" x14ac:dyDescent="0.2">
      <c r="A52" s="23">
        <f t="shared" si="17"/>
        <v>2700</v>
      </c>
      <c r="C52" s="24">
        <f t="shared" si="9"/>
        <v>478.21878500000008</v>
      </c>
      <c r="D52" s="24">
        <f t="shared" si="9"/>
        <v>416.22449</v>
      </c>
      <c r="E52" s="24">
        <f t="shared" si="6"/>
        <v>431.72306374999999</v>
      </c>
      <c r="G52" s="24">
        <f t="shared" si="10"/>
        <v>356.31006351313971</v>
      </c>
      <c r="H52" s="24">
        <f t="shared" si="10"/>
        <v>304.85562524563557</v>
      </c>
      <c r="I52" s="24">
        <f t="shared" si="7"/>
        <v>317.71923481251162</v>
      </c>
      <c r="J52" s="25">
        <f t="shared" si="8"/>
        <v>-0.26406703396208908</v>
      </c>
    </row>
    <row r="53" spans="1:10" x14ac:dyDescent="0.2">
      <c r="A53" s="23">
        <f t="shared" si="17"/>
        <v>2800</v>
      </c>
      <c r="C53" s="24">
        <f t="shared" si="9"/>
        <v>498.16539500000005</v>
      </c>
      <c r="D53" s="24">
        <f t="shared" si="9"/>
        <v>433.23662999999999</v>
      </c>
      <c r="E53" s="24">
        <f t="shared" si="6"/>
        <v>449.46882125000002</v>
      </c>
      <c r="G53" s="24">
        <f t="shared" si="10"/>
        <v>369.06488068029307</v>
      </c>
      <c r="H53" s="24">
        <f t="shared" si="10"/>
        <v>315.7047224769554</v>
      </c>
      <c r="I53" s="24">
        <f t="shared" si="7"/>
        <v>329.04476202778983</v>
      </c>
      <c r="J53" s="25">
        <f t="shared" si="8"/>
        <v>-0.26792527874859839</v>
      </c>
    </row>
    <row r="54" spans="1:10" x14ac:dyDescent="0.2">
      <c r="A54" s="23">
        <f t="shared" si="17"/>
        <v>2900</v>
      </c>
      <c r="C54" s="24">
        <f t="shared" si="9"/>
        <v>518.11200499999995</v>
      </c>
      <c r="D54" s="24">
        <f t="shared" si="9"/>
        <v>450.24876999999998</v>
      </c>
      <c r="E54" s="24">
        <f t="shared" si="6"/>
        <v>467.21457875000004</v>
      </c>
      <c r="G54" s="24">
        <f t="shared" si="10"/>
        <v>381.81969784744638</v>
      </c>
      <c r="H54" s="24">
        <f t="shared" si="10"/>
        <v>326.55381970827523</v>
      </c>
      <c r="I54" s="24">
        <f t="shared" si="7"/>
        <v>340.37028924306804</v>
      </c>
      <c r="J54" s="25">
        <f t="shared" si="8"/>
        <v>-0.27149043560732855</v>
      </c>
    </row>
    <row r="55" spans="1:10" x14ac:dyDescent="0.2">
      <c r="A55" s="23">
        <f t="shared" si="17"/>
        <v>3000</v>
      </c>
      <c r="C55" s="24">
        <f t="shared" si="9"/>
        <v>538.05861499999992</v>
      </c>
      <c r="D55" s="24">
        <f t="shared" si="9"/>
        <v>467.26091000000002</v>
      </c>
      <c r="E55" s="24">
        <f t="shared" si="6"/>
        <v>484.96033625000001</v>
      </c>
      <c r="G55" s="24">
        <f t="shared" si="10"/>
        <v>394.57451501459974</v>
      </c>
      <c r="H55" s="24">
        <f t="shared" si="10"/>
        <v>337.40291693959512</v>
      </c>
      <c r="I55" s="24">
        <f t="shared" si="7"/>
        <v>351.69581645834631</v>
      </c>
      <c r="J55" s="25">
        <f t="shared" si="8"/>
        <v>-0.27479467871977681</v>
      </c>
    </row>
    <row r="56" spans="1:10" x14ac:dyDescent="0.2">
      <c r="A56" s="23">
        <f t="shared" si="17"/>
        <v>3100</v>
      </c>
      <c r="C56" s="24">
        <f t="shared" si="9"/>
        <v>558.005225</v>
      </c>
      <c r="D56" s="24">
        <f t="shared" si="9"/>
        <v>484.27305000000001</v>
      </c>
      <c r="E56" s="24">
        <f t="shared" si="6"/>
        <v>502.70609375000004</v>
      </c>
      <c r="G56" s="24">
        <f t="shared" si="10"/>
        <v>407.32933218175305</v>
      </c>
      <c r="H56" s="24">
        <f t="shared" si="10"/>
        <v>348.25201417091495</v>
      </c>
      <c r="I56" s="24">
        <f t="shared" si="7"/>
        <v>363.02134367362447</v>
      </c>
      <c r="J56" s="25">
        <f t="shared" si="8"/>
        <v>-0.27786563921352014</v>
      </c>
    </row>
    <row r="57" spans="1:10" x14ac:dyDescent="0.2">
      <c r="A57" s="23">
        <f t="shared" si="17"/>
        <v>3200</v>
      </c>
      <c r="C57" s="24">
        <f t="shared" si="9"/>
        <v>577.95183499999996</v>
      </c>
      <c r="D57" s="24">
        <f t="shared" si="9"/>
        <v>501.28519</v>
      </c>
      <c r="E57" s="24">
        <f t="shared" si="6"/>
        <v>520.45185125</v>
      </c>
      <c r="G57" s="24">
        <f t="shared" si="10"/>
        <v>420.08414934890635</v>
      </c>
      <c r="H57" s="24">
        <f t="shared" si="10"/>
        <v>359.10111140223478</v>
      </c>
      <c r="I57" s="24">
        <f t="shared" si="7"/>
        <v>374.34687088890269</v>
      </c>
      <c r="J57" s="25">
        <f t="shared" si="8"/>
        <v>-0.28072717968086447</v>
      </c>
    </row>
    <row r="58" spans="1:10" x14ac:dyDescent="0.2">
      <c r="A58" s="23">
        <f t="shared" si="17"/>
        <v>3300</v>
      </c>
      <c r="C58" s="24">
        <f t="shared" si="9"/>
        <v>597.89844499999992</v>
      </c>
      <c r="D58" s="24">
        <f t="shared" si="9"/>
        <v>518.29732999999999</v>
      </c>
      <c r="E58" s="24">
        <f t="shared" si="6"/>
        <v>538.19760875000009</v>
      </c>
      <c r="G58" s="24">
        <f t="shared" si="10"/>
        <v>432.83896651605971</v>
      </c>
      <c r="H58" s="24">
        <f t="shared" si="10"/>
        <v>369.95020863355461</v>
      </c>
      <c r="I58" s="24">
        <f t="shared" si="7"/>
        <v>385.6723981041809</v>
      </c>
      <c r="J58" s="25">
        <f t="shared" si="8"/>
        <v>-0.28340001547028271</v>
      </c>
    </row>
    <row r="59" spans="1:10" x14ac:dyDescent="0.2">
      <c r="A59" s="23">
        <f t="shared" si="17"/>
        <v>3400</v>
      </c>
      <c r="C59" s="24">
        <f t="shared" si="9"/>
        <v>617.845055</v>
      </c>
      <c r="D59" s="24">
        <f t="shared" si="9"/>
        <v>535.30947000000003</v>
      </c>
      <c r="E59" s="24">
        <f t="shared" si="6"/>
        <v>555.94336625000005</v>
      </c>
      <c r="G59" s="24">
        <f t="shared" si="10"/>
        <v>445.59378368321302</v>
      </c>
      <c r="H59" s="24">
        <f t="shared" si="10"/>
        <v>380.79930586487444</v>
      </c>
      <c r="I59" s="24">
        <f t="shared" si="7"/>
        <v>396.99792531945906</v>
      </c>
      <c r="J59" s="25">
        <f t="shared" si="8"/>
        <v>-0.28590221698780993</v>
      </c>
    </row>
    <row r="60" spans="1:10" x14ac:dyDescent="0.2">
      <c r="A60" s="23">
        <f t="shared" si="17"/>
        <v>3500</v>
      </c>
      <c r="C60" s="24">
        <f t="shared" si="9"/>
        <v>637.79166499999997</v>
      </c>
      <c r="D60" s="24">
        <f t="shared" si="9"/>
        <v>552.32160999999996</v>
      </c>
      <c r="E60" s="24">
        <f t="shared" si="6"/>
        <v>573.68912375000002</v>
      </c>
      <c r="G60" s="24">
        <f t="shared" si="10"/>
        <v>458.34860085036632</v>
      </c>
      <c r="H60" s="24">
        <f t="shared" si="10"/>
        <v>391.64840309619427</v>
      </c>
      <c r="I60" s="24">
        <f t="shared" si="7"/>
        <v>408.32345253473727</v>
      </c>
      <c r="J60" s="25">
        <f t="shared" si="8"/>
        <v>-0.28824961877318966</v>
      </c>
    </row>
    <row r="61" spans="1:10" x14ac:dyDescent="0.2">
      <c r="A61" s="23">
        <f t="shared" si="17"/>
        <v>3600</v>
      </c>
      <c r="C61" s="24">
        <f t="shared" si="9"/>
        <v>657.73827500000004</v>
      </c>
      <c r="D61" s="24">
        <f t="shared" si="9"/>
        <v>569.33375000000001</v>
      </c>
      <c r="E61" s="24">
        <f t="shared" si="6"/>
        <v>591.43488124999999</v>
      </c>
      <c r="G61" s="24">
        <f t="shared" si="10"/>
        <v>471.10341801751963</v>
      </c>
      <c r="H61" s="24">
        <f t="shared" si="10"/>
        <v>402.4975003275141</v>
      </c>
      <c r="I61" s="24">
        <f t="shared" si="7"/>
        <v>419.64897975001549</v>
      </c>
      <c r="J61" s="25">
        <f t="shared" si="8"/>
        <v>-0.29045615493106247</v>
      </c>
    </row>
    <row r="62" spans="1:10" x14ac:dyDescent="0.2">
      <c r="A62" s="23">
        <f t="shared" si="17"/>
        <v>3700</v>
      </c>
      <c r="C62" s="24">
        <f t="shared" si="9"/>
        <v>677.68488500000001</v>
      </c>
      <c r="D62" s="24">
        <f t="shared" si="9"/>
        <v>586.34588999999994</v>
      </c>
      <c r="E62" s="24">
        <f t="shared" si="6"/>
        <v>609.18063874999996</v>
      </c>
      <c r="G62" s="24">
        <f t="shared" si="10"/>
        <v>483.85823518467299</v>
      </c>
      <c r="H62" s="24">
        <f t="shared" si="10"/>
        <v>413.34659755883393</v>
      </c>
      <c r="I62" s="24">
        <f t="shared" si="7"/>
        <v>430.97450696529364</v>
      </c>
      <c r="J62" s="25">
        <f t="shared" si="8"/>
        <v>-0.29253413593441513</v>
      </c>
    </row>
    <row r="63" spans="1:10" x14ac:dyDescent="0.2">
      <c r="A63" s="23">
        <f t="shared" si="17"/>
        <v>3800</v>
      </c>
      <c r="C63" s="24">
        <f t="shared" si="9"/>
        <v>697.63149499999997</v>
      </c>
      <c r="D63" s="24">
        <f t="shared" si="9"/>
        <v>603.35802999999999</v>
      </c>
      <c r="E63" s="24">
        <f t="shared" si="6"/>
        <v>626.92639625000004</v>
      </c>
      <c r="G63" s="24">
        <f t="shared" si="10"/>
        <v>496.6130523518263</v>
      </c>
      <c r="H63" s="24">
        <f t="shared" si="10"/>
        <v>424.19569479015377</v>
      </c>
      <c r="I63" s="24">
        <f t="shared" si="7"/>
        <v>442.30003418057186</v>
      </c>
      <c r="J63" s="25">
        <f t="shared" si="8"/>
        <v>-0.29449447841689624</v>
      </c>
    </row>
    <row r="64" spans="1:10" x14ac:dyDescent="0.2">
      <c r="A64" s="23">
        <f t="shared" si="17"/>
        <v>3900</v>
      </c>
      <c r="C64" s="24">
        <f t="shared" si="9"/>
        <v>717.57810500000005</v>
      </c>
      <c r="D64" s="24">
        <f t="shared" si="9"/>
        <v>620.37017000000003</v>
      </c>
      <c r="E64" s="24">
        <f t="shared" si="6"/>
        <v>644.67215375000012</v>
      </c>
      <c r="G64" s="24">
        <f t="shared" si="10"/>
        <v>509.3678695189796</v>
      </c>
      <c r="H64" s="24">
        <f t="shared" si="10"/>
        <v>435.04479202147365</v>
      </c>
      <c r="I64" s="24">
        <f t="shared" si="7"/>
        <v>453.62556139585013</v>
      </c>
      <c r="J64" s="25">
        <f t="shared" si="8"/>
        <v>-0.29634689701245676</v>
      </c>
    </row>
    <row r="65" spans="1:10" x14ac:dyDescent="0.2">
      <c r="A65" s="23">
        <f t="shared" si="17"/>
        <v>4000</v>
      </c>
      <c r="C65" s="24">
        <f t="shared" si="9"/>
        <v>737.52471500000001</v>
      </c>
      <c r="D65" s="24">
        <f t="shared" si="9"/>
        <v>637.38230999999996</v>
      </c>
      <c r="E65" s="24">
        <f t="shared" si="6"/>
        <v>662.41791124999997</v>
      </c>
      <c r="G65" s="24">
        <f t="shared" si="10"/>
        <v>522.12268668613297</v>
      </c>
      <c r="H65" s="24">
        <f t="shared" si="10"/>
        <v>445.89388925279349</v>
      </c>
      <c r="I65" s="24">
        <f t="shared" si="7"/>
        <v>464.9510886111284</v>
      </c>
      <c r="J65" s="25">
        <f t="shared" si="8"/>
        <v>-0.29810006535941413</v>
      </c>
    </row>
    <row r="66" spans="1:10" x14ac:dyDescent="0.2">
      <c r="A66" s="23">
        <v>4500</v>
      </c>
      <c r="C66" s="24">
        <f t="shared" si="9"/>
        <v>837.25776500000006</v>
      </c>
      <c r="D66" s="24">
        <f t="shared" si="9"/>
        <v>722.44300999999996</v>
      </c>
      <c r="E66" s="24">
        <f t="shared" si="6"/>
        <v>751.14669874999993</v>
      </c>
      <c r="G66" s="24">
        <f t="shared" si="10"/>
        <v>585.89677252189949</v>
      </c>
      <c r="H66" s="24">
        <f t="shared" si="10"/>
        <v>500.13937540939264</v>
      </c>
      <c r="I66" s="24">
        <f t="shared" si="7"/>
        <v>521.5787246875193</v>
      </c>
      <c r="J66" s="25">
        <f t="shared" si="8"/>
        <v>-0.3056233548579923</v>
      </c>
    </row>
    <row r="67" spans="1:10" x14ac:dyDescent="0.2">
      <c r="A67" s="23">
        <v>5000</v>
      </c>
      <c r="C67" s="24">
        <f t="shared" si="9"/>
        <v>936.990815</v>
      </c>
      <c r="D67" s="24">
        <f t="shared" si="9"/>
        <v>807.50370999999996</v>
      </c>
      <c r="E67" s="24">
        <f t="shared" si="6"/>
        <v>839.87548624999999</v>
      </c>
      <c r="G67" s="24">
        <f t="shared" si="10"/>
        <v>649.67085835766602</v>
      </c>
      <c r="H67" s="24">
        <f t="shared" si="10"/>
        <v>554.38486156599174</v>
      </c>
      <c r="I67" s="24">
        <f t="shared" si="7"/>
        <v>578.20636076391031</v>
      </c>
      <c r="J67" s="25">
        <f t="shared" si="8"/>
        <v>-0.31155704597883738</v>
      </c>
    </row>
    <row r="71" spans="1:10" x14ac:dyDescent="0.2">
      <c r="C71" s="41"/>
      <c r="D71" s="41"/>
      <c r="E71" s="24"/>
      <c r="G71" s="41"/>
      <c r="H71" s="41"/>
      <c r="I71" s="24"/>
    </row>
  </sheetData>
  <mergeCells count="8">
    <mergeCell ref="K19:M19"/>
    <mergeCell ref="K23:M23"/>
    <mergeCell ref="K29:M29"/>
    <mergeCell ref="C3:E3"/>
    <mergeCell ref="G3:I3"/>
    <mergeCell ref="C4:E4"/>
    <mergeCell ref="G4:I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4190-5C28-42D4-B7EE-9B7F2736B0AA}">
  <sheetPr>
    <tabColor theme="2" tint="-9.9978637043366805E-2"/>
  </sheetPr>
  <dimension ref="A2:P65"/>
  <sheetViews>
    <sheetView workbookViewId="0">
      <selection activeCell="M28" sqref="M28"/>
    </sheetView>
  </sheetViews>
  <sheetFormatPr defaultColWidth="9.140625" defaultRowHeight="12.75" x14ac:dyDescent="0.2"/>
  <cols>
    <col min="1" max="1" width="16.85546875" style="1" bestFit="1" customWidth="1"/>
    <col min="2" max="2" width="3.28515625" style="1" customWidth="1"/>
    <col min="3" max="3" width="13.7109375" style="2" customWidth="1"/>
    <col min="4" max="5" width="14.140625" style="2" customWidth="1"/>
    <col min="6" max="6" width="4.7109375" style="1" customWidth="1"/>
    <col min="7" max="7" width="9.140625" style="1"/>
    <col min="8" max="8" width="14.5703125" style="1" bestFit="1" customWidth="1"/>
    <col min="9" max="9" width="16" style="1" bestFit="1" customWidth="1"/>
    <col min="10" max="10" width="9.140625" style="1"/>
    <col min="11" max="12" width="14.7109375" style="1" bestFit="1" customWidth="1"/>
    <col min="13" max="13" width="14.5703125" style="1" bestFit="1" customWidth="1"/>
    <col min="14" max="14" width="12.5703125" style="1" bestFit="1" customWidth="1"/>
    <col min="15" max="15" width="9.140625" style="1"/>
    <col min="16" max="16" width="15.5703125" style="1" bestFit="1" customWidth="1"/>
    <col min="17" max="16384" width="9.140625" style="1"/>
  </cols>
  <sheetData>
    <row r="2" spans="1:16" x14ac:dyDescent="0.2">
      <c r="C2" s="1"/>
    </row>
    <row r="3" spans="1:16" x14ac:dyDescent="0.2">
      <c r="C3" s="3" t="s">
        <v>50</v>
      </c>
      <c r="D3" s="3"/>
      <c r="E3" s="3"/>
    </row>
    <row r="4" spans="1:16" x14ac:dyDescent="0.2">
      <c r="C4" s="3" t="s">
        <v>2</v>
      </c>
      <c r="D4" s="3"/>
      <c r="E4" s="3"/>
      <c r="H4" s="1" t="s">
        <v>3</v>
      </c>
    </row>
    <row r="5" spans="1:16" ht="25.5" x14ac:dyDescent="0.2">
      <c r="C5" s="4" t="s">
        <v>4</v>
      </c>
      <c r="D5" s="4" t="s">
        <v>5</v>
      </c>
      <c r="E5" s="4" t="s">
        <v>6</v>
      </c>
      <c r="H5" s="4" t="s">
        <v>4</v>
      </c>
      <c r="I5" s="4" t="s">
        <v>5</v>
      </c>
      <c r="K5" s="1" t="s">
        <v>7</v>
      </c>
    </row>
    <row r="7" spans="1:16" x14ac:dyDescent="0.2">
      <c r="A7" s="5" t="s">
        <v>8</v>
      </c>
      <c r="C7" s="6">
        <v>11.93</v>
      </c>
      <c r="D7" s="6">
        <v>11.93</v>
      </c>
      <c r="E7" s="7">
        <f>+C7*0.25+D7*0.75</f>
        <v>11.93</v>
      </c>
      <c r="G7"/>
      <c r="H7" s="8">
        <v>5985310.3000000007</v>
      </c>
      <c r="K7" s="9">
        <f>H7*0.25*C7</f>
        <v>17851187.969750002</v>
      </c>
      <c r="L7" s="9">
        <f>H7*0.75*D7</f>
        <v>53553563.909250006</v>
      </c>
      <c r="M7" s="9">
        <f>SUM(K7:L7)</f>
        <v>71404751.879000008</v>
      </c>
    </row>
    <row r="8" spans="1:16" x14ac:dyDescent="0.2">
      <c r="A8" s="5" t="s">
        <v>9</v>
      </c>
      <c r="C8" s="10">
        <v>8.9678300000000002E-2</v>
      </c>
      <c r="D8" s="10">
        <v>8.9678300000000002E-2</v>
      </c>
      <c r="E8" s="11">
        <f>+C8*0.25+D8*0.75</f>
        <v>8.9678300000000002E-2</v>
      </c>
      <c r="G8"/>
      <c r="H8" s="8">
        <v>531815800.16951394</v>
      </c>
      <c r="I8" s="12">
        <v>1414905879.8304861</v>
      </c>
      <c r="K8" s="13">
        <f>H8*C8</f>
        <v>47692336.872341722</v>
      </c>
      <c r="L8" s="13">
        <f>I8*D8</f>
        <v>126886353.96320228</v>
      </c>
      <c r="M8" s="9">
        <f>SUM(K8:L8)</f>
        <v>174578690.83554399</v>
      </c>
      <c r="P8" s="13"/>
    </row>
    <row r="9" spans="1:16" x14ac:dyDescent="0.2">
      <c r="A9" s="5" t="s">
        <v>10</v>
      </c>
      <c r="C9" s="10">
        <v>0.1486546</v>
      </c>
      <c r="D9" s="10">
        <v>0.1282683</v>
      </c>
      <c r="E9" s="11">
        <f>+C9*0.25+D9*0.75</f>
        <v>0.13336487499999999</v>
      </c>
      <c r="G9"/>
      <c r="H9" s="8">
        <v>288747744.5606584</v>
      </c>
      <c r="I9" s="12">
        <v>527878145.4393416</v>
      </c>
      <c r="K9" s="13">
        <f>H9*C9</f>
        <v>42923680.46856685</v>
      </c>
      <c r="L9" s="13">
        <f>I9*D9</f>
        <v>67710032.322657108</v>
      </c>
      <c r="M9" s="9">
        <f>SUM(K9:L9)</f>
        <v>110633712.79122396</v>
      </c>
      <c r="P9" s="47"/>
    </row>
    <row r="10" spans="1:16" x14ac:dyDescent="0.2">
      <c r="A10" s="5" t="s">
        <v>11</v>
      </c>
      <c r="C10" s="10">
        <v>0.19946610000000001</v>
      </c>
      <c r="D10" s="10">
        <v>0.17012140000000001</v>
      </c>
      <c r="E10" s="11">
        <f>+C10*0.25+D10*0.75</f>
        <v>0.17745757500000001</v>
      </c>
      <c r="G10"/>
      <c r="H10" s="8">
        <v>195297095.67812777</v>
      </c>
      <c r="I10" s="12">
        <v>262502504.32187223</v>
      </c>
      <c r="K10" s="13">
        <f>H10*C10</f>
        <v>38955150.016243003</v>
      </c>
      <c r="L10" s="13">
        <f>I10*D10</f>
        <v>44657293.538742959</v>
      </c>
      <c r="M10" s="9">
        <f>SUM(K10:L10)</f>
        <v>83612443.55498597</v>
      </c>
      <c r="P10" s="47"/>
    </row>
    <row r="11" spans="1:16" x14ac:dyDescent="0.2">
      <c r="A11" s="1" t="s">
        <v>12</v>
      </c>
      <c r="C11" s="15"/>
      <c r="D11" s="15"/>
      <c r="E11" s="16">
        <v>5.7500000000000002E-2</v>
      </c>
      <c r="G11"/>
      <c r="H11" s="8"/>
      <c r="I11" s="12">
        <v>20041080</v>
      </c>
      <c r="K11" s="13">
        <f>H11*C11</f>
        <v>0</v>
      </c>
      <c r="L11" s="13">
        <f>I11*E11</f>
        <v>1152362.1000000001</v>
      </c>
      <c r="M11" s="9">
        <f>SUM(K11:L11)</f>
        <v>1152362.1000000001</v>
      </c>
    </row>
    <row r="12" spans="1:16" x14ac:dyDescent="0.2">
      <c r="C12" s="15"/>
      <c r="D12" s="15"/>
      <c r="E12" s="16"/>
      <c r="G12"/>
      <c r="H12"/>
      <c r="I12" s="12"/>
      <c r="K12" s="13"/>
      <c r="L12" s="13"/>
      <c r="M12" s="13">
        <f>SUM(M7:M11)</f>
        <v>441381961.16075397</v>
      </c>
    </row>
    <row r="13" spans="1:16" x14ac:dyDescent="0.2">
      <c r="C13" s="15"/>
      <c r="D13" s="15"/>
      <c r="E13" s="16"/>
      <c r="G13"/>
      <c r="H13"/>
      <c r="I13" s="12"/>
    </row>
    <row r="14" spans="1:16" x14ac:dyDescent="0.2">
      <c r="C14" s="18"/>
      <c r="G14"/>
      <c r="H14"/>
      <c r="K14" s="1" t="s">
        <v>49</v>
      </c>
      <c r="L14" s="1" t="s">
        <v>48</v>
      </c>
    </row>
    <row r="15" spans="1:16" x14ac:dyDescent="0.2">
      <c r="A15" s="5" t="s">
        <v>8</v>
      </c>
      <c r="C15" s="6">
        <v>11.93</v>
      </c>
      <c r="D15" s="6">
        <v>11.93</v>
      </c>
      <c r="E15" s="7">
        <f>+C15*0.25+D15*0.75</f>
        <v>11.93</v>
      </c>
      <c r="G15"/>
      <c r="H15" s="8">
        <v>5985310.3000000007</v>
      </c>
      <c r="K15" s="9">
        <f>H15*0.25*C15</f>
        <v>17851187.969750002</v>
      </c>
      <c r="L15" s="9">
        <f>H15*0.75*D15</f>
        <v>53553563.909250006</v>
      </c>
      <c r="M15" s="9">
        <f>SUM(K15:L15)</f>
        <v>71404751.879000008</v>
      </c>
    </row>
    <row r="16" spans="1:16" x14ac:dyDescent="0.2">
      <c r="A16" s="5" t="s">
        <v>47</v>
      </c>
      <c r="C16" s="6"/>
      <c r="D16" s="6"/>
      <c r="E16" s="7"/>
      <c r="G16"/>
      <c r="H16"/>
      <c r="K16" s="9"/>
      <c r="L16" s="9"/>
      <c r="M16" s="9"/>
    </row>
    <row r="17" spans="1:14" x14ac:dyDescent="0.2">
      <c r="A17" s="5" t="s">
        <v>46</v>
      </c>
      <c r="C17" s="10">
        <v>0.37518225669051669</v>
      </c>
      <c r="D17" s="10">
        <v>0.21316884377647885</v>
      </c>
      <c r="E17" s="11">
        <f>+C17*0.25+D17*0.75</f>
        <v>0.25367219700498833</v>
      </c>
      <c r="G17"/>
      <c r="H17" s="8">
        <v>191083386.498321</v>
      </c>
      <c r="I17" s="46">
        <v>258239052.63266608</v>
      </c>
      <c r="K17" s="9">
        <f>C17*H17</f>
        <v>71691096.162506282</v>
      </c>
      <c r="L17" s="9">
        <f>D17*I17</f>
        <v>55048520.267638698</v>
      </c>
      <c r="M17" s="9">
        <f>SUM(K17:L17)</f>
        <v>126739616.43014498</v>
      </c>
    </row>
    <row r="18" spans="1:14" x14ac:dyDescent="0.2">
      <c r="A18" s="5" t="s">
        <v>45</v>
      </c>
      <c r="C18" s="10">
        <v>9.3130464453072395E-2</v>
      </c>
      <c r="D18" s="10">
        <v>8.5475963429431479E-2</v>
      </c>
      <c r="E18" s="11">
        <f>+C18*0.25+D18*0.75</f>
        <v>8.7389588685341704E-2</v>
      </c>
      <c r="G18"/>
      <c r="H18" s="8">
        <v>824777254.10944533</v>
      </c>
      <c r="I18" s="46">
        <v>1947047477.1082911</v>
      </c>
      <c r="K18" s="9">
        <f>C18*H18</f>
        <v>76811888.745542362</v>
      </c>
      <c r="L18" s="9">
        <f>D18*I18</f>
        <v>166425758.94867513</v>
      </c>
      <c r="M18" s="9">
        <f>SUM(K18:L18)</f>
        <v>243237647.6942175</v>
      </c>
    </row>
    <row r="19" spans="1:14" x14ac:dyDescent="0.2">
      <c r="C19" s="15"/>
      <c r="D19" s="15"/>
      <c r="E19" s="16"/>
      <c r="G19"/>
      <c r="H19" s="8"/>
      <c r="I19" s="46"/>
      <c r="K19" s="9"/>
      <c r="L19" s="9"/>
      <c r="M19" s="9"/>
    </row>
    <row r="20" spans="1:14" x14ac:dyDescent="0.2">
      <c r="C20" s="41"/>
      <c r="D20" s="41"/>
      <c r="H20" s="25">
        <f>H17/SUM(H17:H18)</f>
        <v>0.18810000000000013</v>
      </c>
      <c r="I20" s="25">
        <f>I17/SUM(I17:I18)</f>
        <v>0.1171</v>
      </c>
      <c r="K20" s="9"/>
      <c r="L20" s="9"/>
      <c r="M20" s="9">
        <f>SUM(M15:M18)</f>
        <v>441382016.00336248</v>
      </c>
      <c r="N20" s="13">
        <f>M20-M12</f>
        <v>54.842608511447906</v>
      </c>
    </row>
    <row r="21" spans="1:14" ht="63.75" x14ac:dyDescent="0.2">
      <c r="A21" s="5" t="s">
        <v>15</v>
      </c>
      <c r="C21" s="20" t="s">
        <v>44</v>
      </c>
      <c r="D21" s="20" t="s">
        <v>43</v>
      </c>
      <c r="E21" s="20" t="s">
        <v>42</v>
      </c>
      <c r="H21" s="1" t="s">
        <v>41</v>
      </c>
      <c r="I21" s="45">
        <f>SUM(H17:I17)/SUM(H17:I18)</f>
        <v>0.13949143437688477</v>
      </c>
    </row>
    <row r="22" spans="1:14" x14ac:dyDescent="0.2">
      <c r="A22" s="23">
        <v>1E-4</v>
      </c>
      <c r="C22" s="44" t="e">
        <f>(+IF($A22&lt;=450,$A22,450)*C$17+IF($A22&lt;=450,0,IF($A22&lt;=900,$A22-450,450))*C$18+IF($A22&lt;=900,0,$A22-900)*C$10+C$15-#REF!-C$16-$A22*#REF!)/($A22*(#REF!-#REF!))</f>
        <v>#REF!</v>
      </c>
      <c r="D22" s="44" t="e">
        <f>(+IF($A22&lt;=450,$A22,450)*D$17+IF($A22&lt;=450,0,IF($A22&lt;=900,$A22-450,450))*D$18+IF($A22&lt;=900,0,$A22-900)*D$10+D$15-#REF!-D$16-$A22*#REF!)/($A22*(#REF!-#REF!))</f>
        <v>#REF!</v>
      </c>
      <c r="E22" s="44" t="e">
        <f>(+IF($A22&lt;=450,$A22,450)*E$17+IF($A22&lt;=450,0,IF($A22&lt;=900,$A22-450,450))*E$18+IF($A22&lt;=900,0,$A22-900)*E$10+E$15-#REF!-E$16-$A22*#REF!)/($A22*(#REF!-#REF!))</f>
        <v>#REF!</v>
      </c>
    </row>
    <row r="23" spans="1:14" x14ac:dyDescent="0.2">
      <c r="A23" s="23">
        <v>50</v>
      </c>
      <c r="C23" s="42">
        <f>(+IF($A23&lt;=450,$A23,450)*C$8+IF($A23&lt;=450,0,IF($A23&lt;=900,$A23-450,450))*C$9+IF($A23&lt;=900,0,$A23-900)*C$10+C$7-C$15-$A23*C$18)/($A23*(C$17-C$18))</f>
        <v>-1.2239470012536611E-2</v>
      </c>
      <c r="D23" s="42">
        <f>(+IF($A23&lt;=450,$A23,450)*D$8+IF($A23&lt;=450,0,IF($A23&lt;=900,$A23-450,450))*D$9+IF($A23&lt;=900,0,$A23-900)*D$10+D$7-D$15-$A23*D$18)/($A23*(D$17-D$18))</f>
        <v>3.2909717120854991E-2</v>
      </c>
      <c r="E23" s="42">
        <f>(+IF($A23&lt;=450,$A23,450)*E$8+IF($A23&lt;=450,0,IF($A23&lt;=900,$A23-450,450))*E$9+IF($A23&lt;=900,0,$A23-900)*E$10+E$7-E$15-$A23*E$18)/($A23*(E$17-E$18))</f>
        <v>1.3763984927748253E-2</v>
      </c>
      <c r="I23" s="1" t="s">
        <v>40</v>
      </c>
      <c r="J23" s="26">
        <f>C17/C18</f>
        <v>4.0285663654084711</v>
      </c>
    </row>
    <row r="24" spans="1:14" x14ac:dyDescent="0.2">
      <c r="A24" s="23">
        <v>100</v>
      </c>
      <c r="C24" s="42">
        <f>(+IF($A24&lt;=450,$A24,450)*C$8+IF($A24&lt;=450,0,IF($A24&lt;=900,$A24-450,450))*C$9+IF($A24&lt;=900,0,$A24-900)*C$10+C$7-C$15-$A24*C$18)/($A24*(C$17-C$18))</f>
        <v>-1.2239470012536611E-2</v>
      </c>
      <c r="D24" s="42">
        <f>(+IF($A24&lt;=450,$A24,450)*D$8+IF($A24&lt;=450,0,IF($A24&lt;=900,$A24-450,450))*D$9+IF($A24&lt;=900,0,$A24-900)*D$10+D$7-D$15-$A24*D$18)/($A24*(D$17-D$18))</f>
        <v>3.2909717120854991E-2</v>
      </c>
      <c r="E24" s="42">
        <f>(+IF($A24&lt;=450,$A24,450)*E$8+IF($A24&lt;=450,0,IF($A24&lt;=900,$A24-450,450))*E$9+IF($A24&lt;=900,0,$A24-900)*E$10+E$7-E$15-$A24*E$18)/($A24*(E$17-E$18))</f>
        <v>1.3763984927748253E-2</v>
      </c>
      <c r="I24" s="1" t="s">
        <v>39</v>
      </c>
      <c r="J24" s="26">
        <f>D17/D18</f>
        <v>2.4939039611114762</v>
      </c>
    </row>
    <row r="25" spans="1:14" x14ac:dyDescent="0.2">
      <c r="A25" s="23">
        <v>150</v>
      </c>
      <c r="C25" s="42">
        <f>(+IF($A25&lt;=450,$A25,450)*C$8+IF($A25&lt;=450,0,IF($A25&lt;=900,$A25-450,450))*C$9+IF($A25&lt;=900,0,$A25-900)*C$10+C$7-C$15-$A25*C$18)/($A25*(C$17-C$18))</f>
        <v>-1.2239470012536526E-2</v>
      </c>
      <c r="D25" s="42">
        <f>(+IF($A25&lt;=450,$A25,450)*D$8+IF($A25&lt;=450,0,IF($A25&lt;=900,$A25-450,450))*D$9+IF($A25&lt;=900,0,$A25-900)*D$10+D$7-D$15-$A25*D$18)/($A25*(D$17-D$18))</f>
        <v>3.2909717120855178E-2</v>
      </c>
      <c r="E25" s="42">
        <f>(+IF($A25&lt;=450,$A25,450)*E$8+IF($A25&lt;=450,0,IF($A25&lt;=900,$A25-450,450))*E$9+IF($A25&lt;=900,0,$A25-900)*E$10+E$7-E$15-$A25*E$18)/($A25*(E$17-E$18))</f>
        <v>1.3763984927748432E-2</v>
      </c>
    </row>
    <row r="26" spans="1:14" x14ac:dyDescent="0.2">
      <c r="A26" s="23">
        <v>200</v>
      </c>
      <c r="C26" s="42">
        <f>(+IF($A26&lt;=450,$A26,450)*C$8+IF($A26&lt;=450,0,IF($A26&lt;=900,$A26-450,450))*C$9+IF($A26&lt;=900,0,$A26-900)*C$10+C$7-C$15-$A26*C$18)/($A26*(C$17-C$18))</f>
        <v>-1.2239470012536549E-2</v>
      </c>
      <c r="D26" s="42">
        <f>(+IF($A26&lt;=450,$A26,450)*D$8+IF($A26&lt;=450,0,IF($A26&lt;=900,$A26-450,450))*D$9+IF($A26&lt;=900,0,$A26-900)*D$10+D$7-D$15-$A26*D$18)/($A26*(D$17-D$18))</f>
        <v>3.290971712085513E-2</v>
      </c>
      <c r="E26" s="42">
        <f>(+IF($A26&lt;=450,$A26,450)*E$8+IF($A26&lt;=450,0,IF($A26&lt;=900,$A26-450,450))*E$9+IF($A26&lt;=900,0,$A26-900)*E$10+E$7-E$15-$A26*E$18)/($A26*(E$17-E$18))</f>
        <v>1.3763984927748361E-2</v>
      </c>
    </row>
    <row r="27" spans="1:14" x14ac:dyDescent="0.2">
      <c r="A27" s="23">
        <v>250</v>
      </c>
      <c r="C27" s="42">
        <f>(+IF($A27&lt;=450,$A27,450)*C$8+IF($A27&lt;=450,0,IF($A27&lt;=900,$A27-450,450))*C$9+IF($A27&lt;=900,0,$A27-900)*C$10+C$7-C$15-$A27*C$18)/($A27*(C$17-C$18))</f>
        <v>-1.2239470012536535E-2</v>
      </c>
      <c r="D27" s="42">
        <f>(+IF($A27&lt;=450,$A27,450)*D$8+IF($A27&lt;=450,0,IF($A27&lt;=900,$A27-450,450))*D$9+IF($A27&lt;=900,0,$A27-900)*D$10+D$7-D$15-$A27*D$18)/($A27*(D$17-D$18))</f>
        <v>3.290971712085515E-2</v>
      </c>
      <c r="E27" s="42">
        <f>(+IF($A27&lt;=450,$A27,450)*E$8+IF($A27&lt;=450,0,IF($A27&lt;=900,$A27-450,450))*E$9+IF($A27&lt;=900,0,$A27-900)*E$10+E$7-E$15-$A27*E$18)/($A27*(E$17-E$18))</f>
        <v>1.3763984927748361E-2</v>
      </c>
      <c r="I27" s="27" t="s">
        <v>38</v>
      </c>
      <c r="J27" s="27"/>
    </row>
    <row r="28" spans="1:14" x14ac:dyDescent="0.2">
      <c r="A28" s="23">
        <v>300</v>
      </c>
      <c r="C28" s="42">
        <f>(+IF($A28&lt;=450,$A28,450)*C$8+IF($A28&lt;=450,0,IF($A28&lt;=900,$A28-450,450))*C$9+IF($A28&lt;=900,0,$A28-900)*C$10+C$7-C$15-$A28*C$18)/($A28*(C$17-C$18))</f>
        <v>-1.2239470012536609E-2</v>
      </c>
      <c r="D28" s="42">
        <f>(+IF($A28&lt;=450,$A28,450)*D$8+IF($A28&lt;=450,0,IF($A28&lt;=900,$A28-450,450))*D$9+IF($A28&lt;=900,0,$A28-900)*D$10+D$7-D$15-$A28*D$18)/($A28*(D$17-D$18))</f>
        <v>3.2909717120854991E-2</v>
      </c>
      <c r="E28" s="42">
        <f>(+IF($A28&lt;=450,$A28,450)*E$8+IF($A28&lt;=450,0,IF($A28&lt;=900,$A28-450,450))*E$9+IF($A28&lt;=900,0,$A28-900)*E$10+E$7-E$15-$A28*E$18)/($A28*(E$17-E$18))</f>
        <v>1.3763984927748288E-2</v>
      </c>
      <c r="I28" s="1">
        <v>0.37518230000000002</v>
      </c>
      <c r="J28" s="1">
        <v>0.21316879999999999</v>
      </c>
    </row>
    <row r="29" spans="1:14" x14ac:dyDescent="0.2">
      <c r="A29" s="23">
        <v>350</v>
      </c>
      <c r="C29" s="42">
        <f>(+IF($A29&lt;=450,$A29,450)*C$8+IF($A29&lt;=450,0,IF($A29&lt;=900,$A29-450,450))*C$9+IF($A29&lt;=900,0,$A29-900)*C$10+C$7-C$15-$A29*C$18)/($A29*(C$17-C$18))</f>
        <v>-1.2239470012536594E-2</v>
      </c>
      <c r="D29" s="42">
        <f>(+IF($A29&lt;=450,$A29,450)*D$8+IF($A29&lt;=450,0,IF($A29&lt;=900,$A29-450,450))*D$9+IF($A29&lt;=900,0,$A29-900)*D$10+D$7-D$15-$A29*D$18)/($A29*(D$17-D$18))</f>
        <v>3.2909717120855109E-2</v>
      </c>
      <c r="E29" s="42">
        <f>(+IF($A29&lt;=450,$A29,450)*E$8+IF($A29&lt;=450,0,IF($A29&lt;=900,$A29-450,450))*E$9+IF($A29&lt;=900,0,$A29-900)*E$10+E$7-E$15-$A29*E$18)/($A29*(E$17-E$18))</f>
        <v>1.3763984927748359E-2</v>
      </c>
      <c r="I29" s="1">
        <v>9.3130500000000005E-2</v>
      </c>
      <c r="J29" s="1">
        <v>8.5475999999999996E-2</v>
      </c>
    </row>
    <row r="30" spans="1:14" x14ac:dyDescent="0.2">
      <c r="A30" s="23">
        <v>400</v>
      </c>
      <c r="C30" s="42">
        <f>(+IF($A30&lt;=450,$A30,450)*C$8+IF($A30&lt;=450,0,IF($A30&lt;=900,$A30-450,450))*C$9+IF($A30&lt;=900,0,$A30-900)*C$10+C$7-C$15-$A30*C$18)/($A30*(C$17-C$18))</f>
        <v>-1.2239470012536549E-2</v>
      </c>
      <c r="D30" s="42">
        <f>(+IF($A30&lt;=450,$A30,450)*D$8+IF($A30&lt;=450,0,IF($A30&lt;=900,$A30-450,450))*D$9+IF($A30&lt;=900,0,$A30-900)*D$10+D$7-D$15-$A30*D$18)/($A30*(D$17-D$18))</f>
        <v>3.290971712085513E-2</v>
      </c>
      <c r="E30" s="42">
        <f>(+IF($A30&lt;=450,$A30,450)*E$8+IF($A30&lt;=450,0,IF($A30&lt;=900,$A30-450,450))*E$9+IF($A30&lt;=900,0,$A30-900)*E$10+E$7-E$15-$A30*E$18)/($A30*(E$17-E$18))</f>
        <v>1.3763984927748361E-2</v>
      </c>
    </row>
    <row r="31" spans="1:14" x14ac:dyDescent="0.2">
      <c r="A31" s="23">
        <v>450</v>
      </c>
      <c r="C31" s="43">
        <f>(+IF($A31&lt;=450,$A31,450)*C$8+IF($A31&lt;=450,0,IF($A31&lt;=900,$A31-450,450))*C$9+IF($A31&lt;=900,0,$A31-900)*C$10+C$7-C$15-$A31*C$18)/($A31*(C$17-C$18))</f>
        <v>-1.223947001253657E-2</v>
      </c>
      <c r="D31" s="43">
        <f>(+IF($A31&lt;=450,$A31,450)*D$8+IF($A31&lt;=450,0,IF($A31&lt;=900,$A31-450,450))*D$9+IF($A31&lt;=900,0,$A31-900)*D$10+D$7-D$15-$A31*D$18)/($A31*(D$17-D$18))</f>
        <v>3.2909717120855018E-2</v>
      </c>
      <c r="E31" s="43">
        <f>(+IF($A31&lt;=450,$A31,450)*E$8+IF($A31&lt;=450,0,IF($A31&lt;=900,$A31-450,450))*E$9+IF($A31&lt;=900,0,$A31-900)*E$10+E$7-E$15-$A31*E$18)/($A31*(E$17-E$18))</f>
        <v>1.3763984927748314E-2</v>
      </c>
      <c r="I31" s="1">
        <f>I28/I29</f>
        <v>4.0285652927880768</v>
      </c>
      <c r="J31" s="1">
        <f>J28/J29</f>
        <v>2.4939023819551687</v>
      </c>
    </row>
    <row r="32" spans="1:14" x14ac:dyDescent="0.2">
      <c r="A32" s="23">
        <v>500</v>
      </c>
      <c r="C32" s="42">
        <f>(+IF($A32&lt;=450,$A32,450)*C$8+IF($A32&lt;=450,0,IF($A32&lt;=900,$A32-450,450))*C$9+IF($A32&lt;=900,0,$A32-900)*C$10+C$7-C$15-$A32*C$18)/($A32*(C$17-C$18))</f>
        <v>8.6702712559574915E-3</v>
      </c>
      <c r="D32" s="42">
        <f>(+IF($A32&lt;=450,$A32,450)*D$8+IF($A32&lt;=450,0,IF($A32&lt;=900,$A32-450,450))*D$9+IF($A32&lt;=900,0,$A32-900)*D$10+D$7-D$15-$A32*D$18)/($A32*(D$17-D$18))</f>
        <v>6.3130665927960877E-2</v>
      </c>
      <c r="E32" s="42">
        <f>(+IF($A32&lt;=450,$A32,450)*E$8+IF($A32&lt;=450,0,IF($A32&lt;=900,$A32-450,450))*E$9+IF($A32&lt;=900,0,$A32-900)*E$10+E$7-E$15-$A32*E$18)/($A32*(E$17-E$18))</f>
        <v>4.0036470933032121E-2</v>
      </c>
    </row>
    <row r="33" spans="1:5" x14ac:dyDescent="0.2">
      <c r="A33" s="23">
        <v>550</v>
      </c>
      <c r="C33" s="42">
        <f>(+IF($A33&lt;=450,$A33,450)*C$8+IF($A33&lt;=450,0,IF($A33&lt;=900,$A33-450,450))*C$9+IF($A33&lt;=900,0,$A33-900)*C$10+C$7-C$15-$A33*C$18)/($A33*(C$17-C$18))</f>
        <v>2.5778241384725356E-2</v>
      </c>
      <c r="D33" s="42">
        <f>(+IF($A33&lt;=450,$A33,450)*D$8+IF($A33&lt;=450,0,IF($A33&lt;=900,$A33-450,450))*D$9+IF($A33&lt;=900,0,$A33-900)*D$10+D$7-D$15-$A33*D$18)/($A33*(D$17-D$18))</f>
        <v>8.785689677013829E-2</v>
      </c>
      <c r="E33" s="42">
        <f>(+IF($A33&lt;=450,$A33,450)*E$8+IF($A33&lt;=450,0,IF($A33&lt;=900,$A33-450,450))*E$9+IF($A33&lt;=900,0,$A33-900)*E$10+E$7-E$15-$A33*E$18)/($A33*(E$17-E$18))</f>
        <v>6.1532141300991605E-2</v>
      </c>
    </row>
    <row r="34" spans="1:5" x14ac:dyDescent="0.2">
      <c r="A34" s="23">
        <v>600</v>
      </c>
      <c r="C34" s="42">
        <f>(+IF($A34&lt;=450,$A34,450)*C$8+IF($A34&lt;=450,0,IF($A34&lt;=900,$A34-450,450))*C$9+IF($A34&lt;=900,0,$A34-900)*C$10+C$7-C$15-$A34*C$18)/($A34*(C$17-C$18))</f>
        <v>4.0034883158698575E-2</v>
      </c>
      <c r="D34" s="42">
        <f>(+IF($A34&lt;=450,$A34,450)*D$8+IF($A34&lt;=450,0,IF($A34&lt;=900,$A34-450,450))*D$9+IF($A34&lt;=900,0,$A34-900)*D$10+D$7-D$15-$A34*D$18)/($A34*(D$17-D$18))</f>
        <v>0.10846208913861947</v>
      </c>
      <c r="E34" s="42">
        <f>(+IF($A34&lt;=450,$A34,450)*E$8+IF($A34&lt;=450,0,IF($A34&lt;=900,$A34-450,450))*E$9+IF($A34&lt;=900,0,$A34-900)*E$10+E$7-E$15-$A34*E$18)/($A34*(E$17-E$18))</f>
        <v>7.9445199940957695E-2</v>
      </c>
    </row>
    <row r="35" spans="1:5" x14ac:dyDescent="0.2">
      <c r="A35" s="23">
        <v>650</v>
      </c>
      <c r="C35" s="42">
        <f>(+IF($A35&lt;=450,$A35,450)*C$8+IF($A35&lt;=450,0,IF($A35&lt;=900,$A35-450,450))*C$9+IF($A35&lt;=900,0,$A35-900)*C$10+C$7-C$15-$A35*C$18)/($A35*(C$17-C$18))</f>
        <v>5.2098195428983536E-2</v>
      </c>
      <c r="D35" s="42">
        <f>(+IF($A35&lt;=450,$A35,450)*D$8+IF($A35&lt;=450,0,IF($A35&lt;=900,$A35-450,450))*D$9+IF($A35&lt;=900,0,$A35-900)*D$10+D$7-D$15-$A35*D$18)/($A35*(D$17-D$18))</f>
        <v>0.12589725191194961</v>
      </c>
      <c r="E35" s="42">
        <f>(+IF($A35&lt;=450,$A35,450)*E$8+IF($A35&lt;=450,0,IF($A35&lt;=900,$A35-450,450))*E$9+IF($A35&lt;=900,0,$A35-900)*E$10+E$7-E$15-$A35*E$18)/($A35*(E$17-E$18))</f>
        <v>9.4602403405544586E-2</v>
      </c>
    </row>
    <row r="36" spans="1:5" x14ac:dyDescent="0.2">
      <c r="A36" s="23">
        <v>700</v>
      </c>
      <c r="C36" s="42">
        <f>(+IF($A36&lt;=450,$A36,450)*C$8+IF($A36&lt;=450,0,IF($A36&lt;=900,$A36-450,450))*C$9+IF($A36&lt;=900,0,$A36-900)*C$10+C$7-C$15-$A36*C$18)/($A36*(C$17-C$18))</f>
        <v>6.2438177374942075E-2</v>
      </c>
      <c r="D36" s="42">
        <f>(+IF($A36&lt;=450,$A36,450)*D$8+IF($A36&lt;=450,0,IF($A36&lt;=900,$A36-450,450))*D$9+IF($A36&lt;=900,0,$A36-900)*D$10+D$7-D$15-$A36*D$18)/($A36*(D$17-D$18))</f>
        <v>0.14084167714623291</v>
      </c>
      <c r="E36" s="42">
        <f>(+IF($A36&lt;=450,$A36,450)*E$8+IF($A36&lt;=450,0,IF($A36&lt;=900,$A36-450,450))*E$9+IF($A36&lt;=900,0,$A36-900)*E$10+E$7-E$15-$A36*E$18)/($A36*(E$17-E$18))</f>
        <v>0.10759429208947602</v>
      </c>
    </row>
    <row r="37" spans="1:5" x14ac:dyDescent="0.2">
      <c r="A37" s="23">
        <v>750</v>
      </c>
      <c r="C37" s="42">
        <f>(+IF($A37&lt;=450,$A37,450)*C$8+IF($A37&lt;=450,0,IF($A37&lt;=900,$A37-450,450))*C$9+IF($A37&lt;=900,0,$A37-900)*C$10+C$7-C$15-$A37*C$18)/($A37*(C$17-C$18))</f>
        <v>7.1399495061439638E-2</v>
      </c>
      <c r="D37" s="42">
        <f>(+IF($A37&lt;=450,$A37,450)*D$8+IF($A37&lt;=450,0,IF($A37&lt;=900,$A37-450,450))*D$9+IF($A37&lt;=900,0,$A37-900)*D$10+D$7-D$15-$A37*D$18)/($A37*(D$17-D$18))</f>
        <v>0.15379351234927799</v>
      </c>
      <c r="E37" s="42">
        <f>(+IF($A37&lt;=450,$A37,450)*E$8+IF($A37&lt;=450,0,IF($A37&lt;=900,$A37-450,450))*E$9+IF($A37&lt;=900,0,$A37-900)*E$10+E$7-E$15-$A37*E$18)/($A37*(E$17-E$18))</f>
        <v>0.1188539289488835</v>
      </c>
    </row>
    <row r="38" spans="1:5" x14ac:dyDescent="0.2">
      <c r="A38" s="23">
        <v>800</v>
      </c>
      <c r="C38" s="42">
        <f>(+IF($A38&lt;=450,$A38,450)*C$8+IF($A38&lt;=450,0,IF($A38&lt;=900,$A38-450,450))*C$9+IF($A38&lt;=900,0,$A38-900)*C$10+C$7-C$15-$A38*C$18)/($A38*(C$17-C$18))</f>
        <v>7.9240648037124883E-2</v>
      </c>
      <c r="D38" s="42">
        <f>(+IF($A38&lt;=450,$A38,450)*D$8+IF($A38&lt;=450,0,IF($A38&lt;=900,$A38-450,450))*D$9+IF($A38&lt;=900,0,$A38-900)*D$10+D$7-D$15-$A38*D$18)/($A38*(D$17-D$18))</f>
        <v>0.16512636815194287</v>
      </c>
      <c r="E38" s="42">
        <f>(+IF($A38&lt;=450,$A38,450)*E$8+IF($A38&lt;=450,0,IF($A38&lt;=900,$A38-450,450))*E$9+IF($A38&lt;=900,0,$A38-900)*E$10+E$7-E$15-$A38*E$18)/($A38*(E$17-E$18))</f>
        <v>0.12870611120086478</v>
      </c>
    </row>
    <row r="39" spans="1:5" x14ac:dyDescent="0.2">
      <c r="A39" s="23">
        <v>850</v>
      </c>
      <c r="C39" s="42">
        <f>(+IF($A39&lt;=450,$A39,450)*C$8+IF($A39&lt;=450,0,IF($A39&lt;=900,$A39-450,450))*C$9+IF($A39&lt;=900,0,$A39-900)*C$10+C$7-C$15-$A39*C$18)/($A39*(C$17-C$18))</f>
        <v>8.6159312427435394E-2</v>
      </c>
      <c r="D39" s="42">
        <f>(+IF($A39&lt;=450,$A39,450)*D$8+IF($A39&lt;=450,0,IF($A39&lt;=900,$A39-450,450))*D$9+IF($A39&lt;=900,0,$A39-900)*D$10+D$7-D$15-$A39*D$18)/($A39*(D$17-D$18))</f>
        <v>0.17512594680135277</v>
      </c>
      <c r="E39" s="42">
        <f>(+IF($A39&lt;=450,$A39,450)*E$8+IF($A39&lt;=450,0,IF($A39&lt;=900,$A39-450,450))*E$9+IF($A39&lt;=900,0,$A39-900)*E$10+E$7-E$15-$A39*E$18)/($A39*(E$17-E$18))</f>
        <v>0.13739921318790718</v>
      </c>
    </row>
    <row r="40" spans="1:5" x14ac:dyDescent="0.2">
      <c r="A40" s="23">
        <v>900</v>
      </c>
      <c r="C40" s="43">
        <f>(+IF($A40&lt;=450,$A40,450)*C$8+IF($A40&lt;=450,0,IF($A40&lt;=900,$A40-450,450))*C$9+IF($A40&lt;=900,0,$A40-900)*C$10+C$7-C$15-$A40*C$18)/($A40*(C$17-C$18))</f>
        <v>9.2309236329933736E-2</v>
      </c>
      <c r="D40" s="43">
        <f>(+IF($A40&lt;=450,$A40,450)*D$8+IF($A40&lt;=450,0,IF($A40&lt;=900,$A40-450,450))*D$9+IF($A40&lt;=900,0,$A40-900)*D$10+D$7-D$15-$A40*D$18)/($A40*(D$17-D$18))</f>
        <v>0.18401446115638367</v>
      </c>
      <c r="E40" s="43">
        <f>(+IF($A40&lt;=450,$A40,450)*E$8+IF($A40&lt;=450,0,IF($A40&lt;=900,$A40-450,450))*E$9+IF($A40&lt;=900,0,$A40-900)*E$10+E$7-E$15-$A40*E$18)/($A40*(E$17-E$18))</f>
        <v>0.14512641495416717</v>
      </c>
    </row>
    <row r="41" spans="1:5" x14ac:dyDescent="0.2">
      <c r="A41" s="23">
        <v>1000</v>
      </c>
      <c r="C41" s="42">
        <f>(+IF($A41&lt;=450,$A41,450)*C$8+IF($A41&lt;=450,0,IF($A41&lt;=900,$A41-450,450))*C$9+IF($A41&lt;=900,0,$A41-900)*C$10+C$7-C$15-$A41*C$18)/($A41*(C$17-C$18))</f>
        <v>0.12077906074161482</v>
      </c>
      <c r="D41" s="42">
        <f>(+IF($A41&lt;=450,$A41,450)*D$8+IF($A41&lt;=450,0,IF($A41&lt;=900,$A41-450,450))*D$9+IF($A41&lt;=900,0,$A41-900)*D$10+D$7-D$15-$A41*D$18)/($A41*(D$17-D$18))</f>
        <v>0.23190131266588854</v>
      </c>
      <c r="E41" s="42">
        <f>(+IF($A41&lt;=450,$A41,450)*E$8+IF($A41&lt;=450,0,IF($A41&lt;=900,$A41-450,450))*E$9+IF($A41&lt;=900,0,$A41-900)*E$10+E$7-E$15-$A41*E$18)/($A41*(E$17-E$18))</f>
        <v>0.18477938177150902</v>
      </c>
    </row>
    <row r="42" spans="1:5" x14ac:dyDescent="0.2">
      <c r="A42" s="23">
        <v>1100</v>
      </c>
      <c r="C42" s="42">
        <f>(+IF($A42&lt;=450,$A42,450)*C$8+IF($A42&lt;=450,0,IF($A42&lt;=900,$A42-450,450))*C$9+IF($A42&lt;=900,0,$A42-900)*C$10+C$7-C$15-$A42*C$18)/($A42*(C$17-C$18))</f>
        <v>0.14407255344208125</v>
      </c>
      <c r="D42" s="42">
        <f>(+IF($A42&lt;=450,$A42,450)*D$8+IF($A42&lt;=450,0,IF($A42&lt;=900,$A42-450,450))*D$9+IF($A42&lt;=900,0,$A42-900)*D$10+D$7-D$15-$A42*D$18)/($A42*(D$17-D$18))</f>
        <v>0.27108146390093785</v>
      </c>
      <c r="E42" s="42">
        <f>(+IF($A42&lt;=450,$A42,450)*E$8+IF($A42&lt;=450,0,IF($A42&lt;=900,$A42-450,450))*E$9+IF($A42&lt;=900,0,$A42-900)*E$10+E$7-E$15-$A42*E$18)/($A42*(E$17-E$18))</f>
        <v>0.21722271825842507</v>
      </c>
    </row>
    <row r="43" spans="1:5" x14ac:dyDescent="0.2">
      <c r="A43" s="23">
        <v>1200</v>
      </c>
      <c r="C43" s="42">
        <f>(+IF($A43&lt;=450,$A43,450)*C$8+IF($A43&lt;=450,0,IF($A43&lt;=900,$A43-450,450))*C$9+IF($A43&lt;=900,0,$A43-900)*C$10+C$7-C$15-$A43*C$18)/($A43*(C$17-C$18))</f>
        <v>0.16348379735913648</v>
      </c>
      <c r="D43" s="42">
        <f>(+IF($A43&lt;=450,$A43,450)*D$8+IF($A43&lt;=450,0,IF($A43&lt;=900,$A43-450,450))*D$9+IF($A43&lt;=900,0,$A43-900)*D$10+D$7-D$15-$A43*D$18)/($A43*(D$17-D$18))</f>
        <v>0.30373158993014548</v>
      </c>
      <c r="E43" s="42">
        <f>(+IF($A43&lt;=450,$A43,450)*E$8+IF($A43&lt;=450,0,IF($A43&lt;=900,$A43-450,450))*E$9+IF($A43&lt;=900,0,$A43-900)*E$10+E$7-E$15-$A43*E$18)/($A43*(E$17-E$18))</f>
        <v>0.24425883199752191</v>
      </c>
    </row>
    <row r="44" spans="1:5" x14ac:dyDescent="0.2">
      <c r="A44" s="23">
        <v>1300</v>
      </c>
      <c r="C44" s="42">
        <f>(+IF($A44&lt;=450,$A44,450)*C$8+IF($A44&lt;=450,0,IF($A44&lt;=900,$A44-450,450))*C$9+IF($A44&lt;=900,0,$A44-900)*C$10+C$7-C$15-$A44*C$18)/($A44*(C$17-C$18))</f>
        <v>0.17990869605818327</v>
      </c>
      <c r="D44" s="42">
        <f>(+IF($A44&lt;=450,$A44,450)*D$8+IF($A44&lt;=450,0,IF($A44&lt;=900,$A44-450,450))*D$9+IF($A44&lt;=900,0,$A44-900)*D$10+D$7-D$15-$A44*D$18)/($A44*(D$17-D$18))</f>
        <v>0.33135861964716729</v>
      </c>
      <c r="E44" s="42">
        <f>(+IF($A44&lt;=450,$A44,450)*E$8+IF($A44&lt;=450,0,IF($A44&lt;=900,$A44-450,450))*E$9+IF($A44&lt;=900,0,$A44-900)*E$10+E$7-E$15-$A44*E$18)/($A44*(E$17-E$18))</f>
        <v>0.26713554362291125</v>
      </c>
    </row>
    <row r="45" spans="1:5" x14ac:dyDescent="0.2">
      <c r="A45" s="23">
        <v>1400</v>
      </c>
      <c r="C45" s="42">
        <f>(+IF($A45&lt;=450,$A45,450)*C$8+IF($A45&lt;=450,0,IF($A45&lt;=900,$A45-450,450))*C$9+IF($A45&lt;=900,0,$A45-900)*C$10+C$7-C$15-$A45*C$18)/($A45*(C$17-C$18))</f>
        <v>0.19398718065736628</v>
      </c>
      <c r="D45" s="42">
        <f>(+IF($A45&lt;=450,$A45,450)*D$8+IF($A45&lt;=450,0,IF($A45&lt;=900,$A45-450,450))*D$9+IF($A45&lt;=900,0,$A45-900)*D$10+D$7-D$15-$A45*D$18)/($A45*(D$17-D$18))</f>
        <v>0.35503893083318605</v>
      </c>
      <c r="E45" s="42">
        <f>(+IF($A45&lt;=450,$A45,450)*E$8+IF($A45&lt;=450,0,IF($A45&lt;=900,$A45-450,450))*E$9+IF($A45&lt;=900,0,$A45-900)*E$10+E$7-E$15-$A45*E$18)/($A45*(E$17-E$18))</f>
        <v>0.28674415358753097</v>
      </c>
    </row>
    <row r="46" spans="1:5" x14ac:dyDescent="0.2">
      <c r="A46" s="23">
        <v>1500</v>
      </c>
      <c r="C46" s="42">
        <f>(+IF($A46&lt;=450,$A46,450)*C$8+IF($A46&lt;=450,0,IF($A46&lt;=900,$A46-450,450))*C$9+IF($A46&lt;=900,0,$A46-900)*C$10+C$7-C$15-$A46*C$18)/($A46*(C$17-C$18))</f>
        <v>0.20618853397665809</v>
      </c>
      <c r="D46" s="42">
        <f>(+IF($A46&lt;=450,$A46,450)*D$8+IF($A46&lt;=450,0,IF($A46&lt;=900,$A46-450,450))*D$9+IF($A46&lt;=900,0,$A46-900)*D$10+D$7-D$15-$A46*D$18)/($A46*(D$17-D$18))</f>
        <v>0.37556186719440232</v>
      </c>
      <c r="E46" s="42">
        <f>(+IF($A46&lt;=450,$A46,450)*E$8+IF($A46&lt;=450,0,IF($A46&lt;=900,$A46-450,450))*E$9+IF($A46&lt;=900,0,$A46-900)*E$10+E$7-E$15-$A46*E$18)/($A46*(E$17-E$18))</f>
        <v>0.30373828222353466</v>
      </c>
    </row>
    <row r="47" spans="1:5" x14ac:dyDescent="0.2">
      <c r="A47" s="23">
        <v>1600</v>
      </c>
      <c r="C47" s="42">
        <f>(+IF($A47&lt;=450,$A47,450)*C$8+IF($A47&lt;=450,0,IF($A47&lt;=900,$A47-450,450))*C$9+IF($A47&lt;=900,0,$A47-900)*C$10+C$7-C$15-$A47*C$18)/($A47*(C$17-C$18))</f>
        <v>0.21686471813103855</v>
      </c>
      <c r="D47" s="42">
        <f>(+IF($A47&lt;=450,$A47,450)*D$8+IF($A47&lt;=450,0,IF($A47&lt;=900,$A47-450,450))*D$9+IF($A47&lt;=900,0,$A47-900)*D$10+D$7-D$15-$A47*D$18)/($A47*(D$17-D$18))</f>
        <v>0.39351943651046672</v>
      </c>
      <c r="E47" s="42">
        <f>(+IF($A47&lt;=450,$A47,450)*E$8+IF($A47&lt;=450,0,IF($A47&lt;=900,$A47-450,450))*E$9+IF($A47&lt;=900,0,$A47-900)*E$10+E$7-E$15-$A47*E$18)/($A47*(E$17-E$18))</f>
        <v>0.31860814478003779</v>
      </c>
    </row>
    <row r="48" spans="1:5" x14ac:dyDescent="0.2">
      <c r="A48" s="23">
        <v>1700</v>
      </c>
      <c r="C48" s="42">
        <f>(+IF($A48&lt;=450,$A48,450)*C$8+IF($A48&lt;=450,0,IF($A48&lt;=900,$A48-450,450))*C$9+IF($A48&lt;=900,0,$A48-900)*C$10+C$7-C$15-$A48*C$18)/($A48*(C$17-C$18))</f>
        <v>0.22628488062019769</v>
      </c>
      <c r="D48" s="42">
        <f>(+IF($A48&lt;=450,$A48,450)*D$8+IF($A48&lt;=450,0,IF($A48&lt;=900,$A48-450,450))*D$9+IF($A48&lt;=900,0,$A48-900)*D$10+D$7-D$15-$A48*D$18)/($A48*(D$17-D$18))</f>
        <v>0.40936435061287629</v>
      </c>
      <c r="E48" s="42">
        <f>(+IF($A48&lt;=450,$A48,450)*E$8+IF($A48&lt;=450,0,IF($A48&lt;=900,$A48-450,450))*E$9+IF($A48&lt;=900,0,$A48-900)*E$10+E$7-E$15-$A48*E$18)/($A48*(E$17-E$18))</f>
        <v>0.3317286117416583</v>
      </c>
    </row>
    <row r="49" spans="1:5" x14ac:dyDescent="0.2">
      <c r="A49" s="23">
        <v>1800</v>
      </c>
      <c r="C49" s="42">
        <f>(+IF($A49&lt;=450,$A49,450)*C$8+IF($A49&lt;=450,0,IF($A49&lt;=900,$A49-450,450))*C$9+IF($A49&lt;=900,0,$A49-900)*C$10+C$7-C$15-$A49*C$18)/($A49*(C$17-C$18))</f>
        <v>0.23465835838833934</v>
      </c>
      <c r="D49" s="42">
        <f>(+IF($A49&lt;=450,$A49,450)*D$8+IF($A49&lt;=450,0,IF($A49&lt;=900,$A49-450,450))*D$9+IF($A49&lt;=900,0,$A49-900)*D$10+D$7-D$15-$A49*D$18)/($A49*(D$17-D$18))</f>
        <v>0.42344871870390693</v>
      </c>
      <c r="E49" s="42">
        <f>(+IF($A49&lt;=450,$A49,450)*E$8+IF($A49&lt;=450,0,IF($A49&lt;=900,$A49-450,450))*E$9+IF($A49&lt;=900,0,$A49-900)*E$10+E$7-E$15-$A49*E$18)/($A49*(E$17-E$18))</f>
        <v>0.34339124904087642</v>
      </c>
    </row>
    <row r="50" spans="1:5" x14ac:dyDescent="0.2">
      <c r="A50" s="23">
        <v>1900</v>
      </c>
      <c r="C50" s="42">
        <f>(+IF($A50&lt;=450,$A50,450)*C$8+IF($A50&lt;=450,0,IF($A50&lt;=900,$A50-450,450))*C$9+IF($A50&lt;=900,0,$A50-900)*C$10+C$7-C$15-$A50*C$18)/($A50*(C$17-C$18))</f>
        <v>0.24215041744404486</v>
      </c>
      <c r="D50" s="42">
        <f>(+IF($A50&lt;=450,$A50,450)*D$8+IF($A50&lt;=450,0,IF($A50&lt;=900,$A50-450,450))*D$9+IF($A50&lt;=900,0,$A50-900)*D$10+D$7-D$15-$A50*D$18)/($A50*(D$17-D$18))</f>
        <v>0.43605052173272396</v>
      </c>
      <c r="E50" s="42">
        <f>(+IF($A50&lt;=450,$A50,450)*E$8+IF($A50&lt;=450,0,IF($A50&lt;=900,$A50-450,450))*E$9+IF($A50&lt;=900,0,$A50-900)*E$10+E$7-E$15-$A50*E$18)/($A50*(E$17-E$18))</f>
        <v>0.35382624030859811</v>
      </c>
    </row>
    <row r="51" spans="1:5" x14ac:dyDescent="0.2">
      <c r="A51" s="23">
        <v>2000</v>
      </c>
      <c r="C51" s="42">
        <f>(+IF($A51&lt;=450,$A51,450)*C$8+IF($A51&lt;=450,0,IF($A51&lt;=900,$A51-450,450))*C$9+IF($A51&lt;=900,0,$A51-900)*C$10+C$7-C$15-$A51*C$18)/($A51*(C$17-C$18))</f>
        <v>0.24889327059417976</v>
      </c>
      <c r="D51" s="42">
        <f>(+IF($A51&lt;=450,$A51,450)*D$8+IF($A51&lt;=450,0,IF($A51&lt;=900,$A51-450,450))*D$9+IF($A51&lt;=900,0,$A51-900)*D$10+D$7-D$15-$A51*D$18)/($A51*(D$17-D$18))</f>
        <v>0.44739214445865944</v>
      </c>
      <c r="E51" s="42">
        <f>(+IF($A51&lt;=450,$A51,450)*E$8+IF($A51&lt;=450,0,IF($A51&lt;=900,$A51-450,450))*E$9+IF($A51&lt;=900,0,$A51-900)*E$10+E$7-E$15-$A51*E$18)/($A51*(E$17-E$18))</f>
        <v>0.3632177324495473</v>
      </c>
    </row>
    <row r="52" spans="1:5" x14ac:dyDescent="0.2">
      <c r="A52" s="23">
        <v>2100</v>
      </c>
      <c r="C52" s="42">
        <f>(+IF($A52&lt;=450,$A52,450)*C$8+IF($A52&lt;=450,0,IF($A52&lt;=900,$A52-450,450))*C$9+IF($A52&lt;=900,0,$A52-900)*C$10+C$7-C$15-$A52*C$18)/($A52*(C$17-C$18))</f>
        <v>0.25499394725382579</v>
      </c>
      <c r="D52" s="42">
        <f>(+IF($A52&lt;=450,$A52,450)*D$8+IF($A52&lt;=450,0,IF($A52&lt;=900,$A52-450,450))*D$9+IF($A52&lt;=900,0,$A52-900)*D$10+D$7-D$15-$A52*D$18)/($A52*(D$17-D$18))</f>
        <v>0.45765361263926746</v>
      </c>
      <c r="E52" s="42">
        <f>(+IF($A52&lt;=450,$A52,450)*E$8+IF($A52&lt;=450,0,IF($A52&lt;=900,$A52-450,450))*E$9+IF($A52&lt;=900,0,$A52-900)*E$10+E$7-E$15-$A52*E$18)/($A52*(E$17-E$18))</f>
        <v>0.37171479676754926</v>
      </c>
    </row>
    <row r="53" spans="1:5" x14ac:dyDescent="0.2">
      <c r="A53" s="23">
        <v>2200</v>
      </c>
      <c r="C53" s="42">
        <f>(+IF($A53&lt;=450,$A53,450)*C$8+IF($A53&lt;=450,0,IF($A53&lt;=900,$A53-450,450))*C$9+IF($A53&lt;=900,0,$A53-900)*C$10+C$7-C$15-$A53*C$18)/($A53*(C$17-C$18))</f>
        <v>0.26054001694441303</v>
      </c>
      <c r="D53" s="42">
        <f>(+IF($A53&lt;=450,$A53,450)*D$8+IF($A53&lt;=450,0,IF($A53&lt;=900,$A53-450,450))*D$9+IF($A53&lt;=900,0,$A53-900)*D$10+D$7-D$15-$A53*D$18)/($A53*(D$17-D$18))</f>
        <v>0.46698222007618395</v>
      </c>
      <c r="E53" s="42">
        <f>(+IF($A53&lt;=450,$A53,450)*E$8+IF($A53&lt;=450,0,IF($A53&lt;=900,$A53-450,450))*E$9+IF($A53&lt;=900,0,$A53-900)*E$10+E$7-E$15-$A53*E$18)/($A53*(E$17-E$18))</f>
        <v>0.37943940069300547</v>
      </c>
    </row>
    <row r="54" spans="1:5" x14ac:dyDescent="0.2">
      <c r="A54" s="23">
        <v>2300</v>
      </c>
      <c r="C54" s="42">
        <f>(+IF($A54&lt;=450,$A54,450)*C$8+IF($A54&lt;=450,0,IF($A54&lt;=900,$A54-450,450))*C$9+IF($A54&lt;=900,0,$A54-900)*C$10+C$7-C$15-$A54*C$18)/($A54*(C$17-C$18))</f>
        <v>0.26560381970538388</v>
      </c>
      <c r="D54" s="42">
        <f>(+IF($A54&lt;=450,$A54,450)*D$8+IF($A54&lt;=450,0,IF($A54&lt;=900,$A54-450,450))*D$9+IF($A54&lt;=900,0,$A54-900)*D$10+D$7-D$15-$A54*D$18)/($A54*(D$17-D$18))</f>
        <v>0.47549964425771646</v>
      </c>
      <c r="E54" s="42">
        <f>(+IF($A54&lt;=450,$A54,450)*E$8+IF($A54&lt;=450,0,IF($A54&lt;=900,$A54-450,450))*E$9+IF($A54&lt;=900,0,$A54-900)*E$10+E$7-E$15-$A54*E$18)/($A54*(E$17-E$18))</f>
        <v>0.38649229992929157</v>
      </c>
    </row>
    <row r="55" spans="1:5" x14ac:dyDescent="0.2">
      <c r="A55" s="23">
        <v>2400</v>
      </c>
      <c r="C55" s="42">
        <f>(+IF($A55&lt;=450,$A55,450)*C$8+IF($A55&lt;=450,0,IF($A55&lt;=900,$A55-450,450))*C$9+IF($A55&lt;=900,0,$A55-900)*C$10+C$7-C$15-$A55*C$18)/($A55*(C$17-C$18))</f>
        <v>0.27024563890294068</v>
      </c>
      <c r="D55" s="42">
        <f>(+IF($A55&lt;=450,$A55,450)*D$8+IF($A55&lt;=450,0,IF($A55&lt;=900,$A55-450,450))*D$9+IF($A55&lt;=900,0,$A55-900)*D$10+D$7-D$15-$A55*D$18)/($A55*(D$17-D$18))</f>
        <v>0.48330728309078796</v>
      </c>
      <c r="E55" s="42">
        <f>(+IF($A55&lt;=450,$A55,450)*E$8+IF($A55&lt;=450,0,IF($A55&lt;=900,$A55-450,450))*E$9+IF($A55&lt;=900,0,$A55-900)*E$10+E$7-E$15-$A55*E$18)/($A55*(E$17-E$18))</f>
        <v>0.39295745756255385</v>
      </c>
    </row>
    <row r="56" spans="1:5" x14ac:dyDescent="0.2">
      <c r="A56" s="23">
        <v>2500</v>
      </c>
      <c r="C56" s="42">
        <f>(+IF($A56&lt;=450,$A56,450)*C$8+IF($A56&lt;=450,0,IF($A56&lt;=900,$A56-450,450))*C$9+IF($A56&lt;=900,0,$A56-900)*C$10+C$7-C$15-$A56*C$18)/($A56*(C$17-C$18))</f>
        <v>0.27451611256469283</v>
      </c>
      <c r="D56" s="42">
        <f>(+IF($A56&lt;=450,$A56,450)*D$8+IF($A56&lt;=450,0,IF($A56&lt;=900,$A56-450,450))*D$9+IF($A56&lt;=900,0,$A56-900)*D$10+D$7-D$15-$A56*D$18)/($A56*(D$17-D$18))</f>
        <v>0.49049031081721362</v>
      </c>
      <c r="E56" s="42">
        <f>(+IF($A56&lt;=450,$A56,450)*E$8+IF($A56&lt;=450,0,IF($A56&lt;=900,$A56-450,450))*E$9+IF($A56&lt;=900,0,$A56-900)*E$10+E$7-E$15-$A56*E$18)/($A56*(E$17-E$18))</f>
        <v>0.398905402585155</v>
      </c>
    </row>
    <row r="57" spans="1:5" x14ac:dyDescent="0.2">
      <c r="A57" s="23">
        <v>2600</v>
      </c>
      <c r="C57" s="42">
        <f>(+IF($A57&lt;=450,$A57,450)*C$8+IF($A57&lt;=450,0,IF($A57&lt;=900,$A57-450,450))*C$9+IF($A57&lt;=900,0,$A57-900)*C$10+C$7-C$15-$A57*C$18)/($A57*(C$17-C$18))</f>
        <v>0.27845808825246399</v>
      </c>
      <c r="D57" s="42">
        <f>(+IF($A57&lt;=450,$A57,450)*D$8+IF($A57&lt;=450,0,IF($A57&lt;=900,$A57-450,450))*D$9+IF($A57&lt;=900,0,$A57-900)*D$10+D$7-D$15-$A57*D$18)/($A57*(D$17-D$18))</f>
        <v>0.49712079794929875</v>
      </c>
      <c r="E57" s="42">
        <f>(+IF($A57&lt;=450,$A57,450)*E$8+IF($A57&lt;=450,0,IF($A57&lt;=900,$A57-450,450))*E$9+IF($A57&lt;=900,0,$A57-900)*E$10+E$7-E$15-$A57*E$18)/($A57*(E$17-E$18))</f>
        <v>0.40439581337524855</v>
      </c>
    </row>
    <row r="58" spans="1:5" x14ac:dyDescent="0.2">
      <c r="A58" s="23">
        <v>2700</v>
      </c>
      <c r="C58" s="42">
        <f>(+IF($A58&lt;=450,$A58,450)*C$8+IF($A58&lt;=450,0,IF($A58&lt;=900,$A58-450,450))*C$9+IF($A58&lt;=900,0,$A58-900)*C$10+C$7-C$15-$A58*C$18)/($A58*(C$17-C$18))</f>
        <v>0.28210806574114117</v>
      </c>
      <c r="D58" s="42">
        <f>(+IF($A58&lt;=450,$A58,450)*D$8+IF($A58&lt;=450,0,IF($A58&lt;=900,$A58-450,450))*D$9+IF($A58&lt;=900,0,$A58-900)*D$10+D$7-D$15-$A58*D$18)/($A58*(D$17-D$18))</f>
        <v>0.50326013788641477</v>
      </c>
      <c r="E58" s="42">
        <f>(+IF($A58&lt;=450,$A58,450)*E$8+IF($A58&lt;=450,0,IF($A58&lt;=900,$A58-450,450))*E$9+IF($A58&lt;=900,0,$A58-900)*E$10+E$7-E$15-$A58*E$18)/($A58*(E$17-E$18))</f>
        <v>0.40947952706977947</v>
      </c>
    </row>
    <row r="59" spans="1:5" x14ac:dyDescent="0.2">
      <c r="A59" s="23">
        <v>2800</v>
      </c>
      <c r="C59" s="42">
        <f>(+IF($A59&lt;=450,$A59,450)*C$8+IF($A59&lt;=450,0,IF($A59&lt;=900,$A59-450,450))*C$9+IF($A59&lt;=900,0,$A59-900)*C$10+C$7-C$15-$A59*C$18)/($A59*(C$17-C$18))</f>
        <v>0.28549733055205551</v>
      </c>
      <c r="D59" s="42">
        <f>(+IF($A59&lt;=450,$A59,450)*D$8+IF($A59&lt;=450,0,IF($A59&lt;=900,$A59-450,450))*D$9+IF($A59&lt;=900,0,$A59-900)*D$10+D$7-D$15-$A59*D$18)/($A59*(D$17-D$18))</f>
        <v>0.50896095354230808</v>
      </c>
      <c r="E59" s="42">
        <f>(+IF($A59&lt;=450,$A59,450)*E$8+IF($A59&lt;=450,0,IF($A59&lt;=900,$A59-450,450))*E$9+IF($A59&lt;=900,0,$A59-900)*E$10+E$7-E$15-$A59*E$18)/($A59*(E$17-E$18))</f>
        <v>0.41420011835755832</v>
      </c>
    </row>
    <row r="60" spans="1:5" x14ac:dyDescent="0.2">
      <c r="A60" s="23">
        <v>2900</v>
      </c>
      <c r="C60" s="42">
        <f>(+IF($A60&lt;=450,$A60,450)*C$8+IF($A60&lt;=450,0,IF($A60&lt;=900,$A60-450,450))*C$9+IF($A60&lt;=900,0,$A60-900)*C$10+C$7-C$15-$A60*C$18)/($A60*(C$17-C$18))</f>
        <v>0.2886528529622171</v>
      </c>
      <c r="D60" s="42">
        <f>(+IF($A60&lt;=450,$A60,450)*D$8+IF($A60&lt;=450,0,IF($A60&lt;=900,$A60-450,450))*D$9+IF($A60&lt;=900,0,$A60-900)*D$10+D$7-D$15-$A60*D$18)/($A60*(D$17-D$18))</f>
        <v>0.51426860949779496</v>
      </c>
      <c r="E60" s="42">
        <f>(+IF($A60&lt;=450,$A60,450)*E$8+IF($A60&lt;=450,0,IF($A60&lt;=900,$A60-450,450))*E$9+IF($A60&lt;=900,0,$A60-900)*E$10+E$7-E$15-$A60*E$18)/($A60*(E$17-E$18))</f>
        <v>0.41859515162549032</v>
      </c>
    </row>
    <row r="61" spans="1:5" x14ac:dyDescent="0.2">
      <c r="A61" s="23">
        <v>3000</v>
      </c>
      <c r="C61" s="42">
        <f>(+IF($A61&lt;=450,$A61,450)*C$8+IF($A61&lt;=450,0,IF($A61&lt;=900,$A61-450,450))*C$9+IF($A61&lt;=900,0,$A61-900)*C$10+C$7-C$15-$A61*C$18)/($A61*(C$17-C$18))</f>
        <v>0.29159800721170143</v>
      </c>
      <c r="D61" s="42">
        <f>(+IF($A61&lt;=450,$A61,450)*D$8+IF($A61&lt;=450,0,IF($A61&lt;=900,$A61-450,450))*D$9+IF($A61&lt;=900,0,$A61-900)*D$10+D$7-D$15-$A61*D$18)/($A61*(D$17-D$18))</f>
        <v>0.51922242172291622</v>
      </c>
      <c r="E61" s="42">
        <f>(+IF($A61&lt;=450,$A61,450)*E$8+IF($A61&lt;=450,0,IF($A61&lt;=900,$A61-450,450))*E$9+IF($A61&lt;=900,0,$A61-900)*E$10+E$7-E$15-$A61*E$18)/($A61*(E$17-E$18))</f>
        <v>0.42269718267556022</v>
      </c>
    </row>
    <row r="65" spans="3:5" x14ac:dyDescent="0.2">
      <c r="C65" s="41"/>
      <c r="D65" s="41"/>
      <c r="E65" s="24"/>
    </row>
  </sheetData>
  <mergeCells count="3">
    <mergeCell ref="C3:E3"/>
    <mergeCell ref="C4:E4"/>
    <mergeCell ref="I27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4684-2E86-4DD5-AE0F-1B64A5ACB634}">
  <sheetPr>
    <tabColor theme="2" tint="-9.9978637043366805E-2"/>
  </sheetPr>
  <dimension ref="A2:Q65"/>
  <sheetViews>
    <sheetView workbookViewId="0">
      <selection activeCell="J31" sqref="J31"/>
    </sheetView>
  </sheetViews>
  <sheetFormatPr defaultColWidth="9.140625" defaultRowHeight="12.75" x14ac:dyDescent="0.2"/>
  <cols>
    <col min="1" max="1" width="16.85546875" style="1" bestFit="1" customWidth="1"/>
    <col min="2" max="2" width="3.28515625" style="1" customWidth="1"/>
    <col min="3" max="3" width="13.7109375" style="2" customWidth="1"/>
    <col min="4" max="5" width="14.140625" style="2" customWidth="1"/>
    <col min="6" max="6" width="4.7109375" style="1" customWidth="1"/>
    <col min="7" max="7" width="9.140625" style="1"/>
    <col min="8" max="8" width="14.5703125" style="1" bestFit="1" customWidth="1"/>
    <col min="9" max="9" width="16" style="1" bestFit="1" customWidth="1"/>
    <col min="10" max="10" width="9.140625" style="1"/>
    <col min="11" max="12" width="14.7109375" style="1" bestFit="1" customWidth="1"/>
    <col min="13" max="13" width="14.5703125" style="1" bestFit="1" customWidth="1"/>
    <col min="14" max="14" width="12.5703125" style="1" bestFit="1" customWidth="1"/>
    <col min="15" max="15" width="9.140625" style="1"/>
    <col min="16" max="16" width="15.5703125" style="1" bestFit="1" customWidth="1"/>
    <col min="17" max="17" width="11" style="1" bestFit="1" customWidth="1"/>
    <col min="18" max="16384" width="9.140625" style="1"/>
  </cols>
  <sheetData>
    <row r="2" spans="1:17" x14ac:dyDescent="0.2">
      <c r="C2" s="1"/>
    </row>
    <row r="3" spans="1:17" x14ac:dyDescent="0.2">
      <c r="C3" s="3" t="s">
        <v>50</v>
      </c>
      <c r="D3" s="3"/>
      <c r="E3" s="3"/>
    </row>
    <row r="4" spans="1:17" x14ac:dyDescent="0.2">
      <c r="C4" s="3" t="s">
        <v>2</v>
      </c>
      <c r="D4" s="3"/>
      <c r="E4" s="3"/>
      <c r="H4" s="1" t="s">
        <v>3</v>
      </c>
    </row>
    <row r="5" spans="1:17" ht="25.5" x14ac:dyDescent="0.2">
      <c r="C5" s="4" t="s">
        <v>4</v>
      </c>
      <c r="D5" s="4" t="s">
        <v>5</v>
      </c>
      <c r="E5" s="4" t="s">
        <v>6</v>
      </c>
      <c r="H5" s="4" t="s">
        <v>4</v>
      </c>
      <c r="I5" s="4" t="s">
        <v>5</v>
      </c>
      <c r="K5" s="1" t="s">
        <v>7</v>
      </c>
    </row>
    <row r="7" spans="1:17" x14ac:dyDescent="0.2">
      <c r="A7" s="5" t="s">
        <v>8</v>
      </c>
      <c r="C7" s="6">
        <v>11.93</v>
      </c>
      <c r="D7" s="6">
        <v>11.93</v>
      </c>
      <c r="E7" s="7">
        <f>+C7*0.25+D7*0.75</f>
        <v>11.93</v>
      </c>
      <c r="G7"/>
      <c r="H7" s="8">
        <v>5985310.3000000007</v>
      </c>
      <c r="K7" s="9">
        <f>H7*0.25*C7</f>
        <v>17851187.969750002</v>
      </c>
      <c r="L7" s="9">
        <f>H7*0.75*D7</f>
        <v>53553563.909250006</v>
      </c>
      <c r="M7" s="9">
        <f>SUM(K7:L7)</f>
        <v>71404751.879000008</v>
      </c>
      <c r="P7" s="1" t="s">
        <v>49</v>
      </c>
      <c r="Q7" s="1" t="s">
        <v>48</v>
      </c>
    </row>
    <row r="8" spans="1:17" x14ac:dyDescent="0.2">
      <c r="A8" s="5" t="s">
        <v>9</v>
      </c>
      <c r="C8" s="10">
        <f>P$8</f>
        <v>0.12754817167153323</v>
      </c>
      <c r="D8" s="10">
        <f>Q$8</f>
        <v>0.10849097231319836</v>
      </c>
      <c r="E8" s="11">
        <f>+C8*0.25+D8*0.75</f>
        <v>0.11325527215278208</v>
      </c>
      <c r="G8"/>
      <c r="H8" s="8">
        <v>531815800.16951394</v>
      </c>
      <c r="I8" s="12">
        <v>1414905879.8304861</v>
      </c>
      <c r="K8" s="13">
        <f>H8*C8</f>
        <v>67832132.977654979</v>
      </c>
      <c r="L8" s="13">
        <f>I8*D8</f>
        <v>153504514.63447082</v>
      </c>
      <c r="M8" s="9">
        <f>SUM(K8:L8)</f>
        <v>221336647.61212581</v>
      </c>
      <c r="P8" s="22">
        <v>0.12754817167153323</v>
      </c>
      <c r="Q8" s="22">
        <v>0.10849097231319836</v>
      </c>
    </row>
    <row r="9" spans="1:17" x14ac:dyDescent="0.2">
      <c r="A9" s="5" t="s">
        <v>10</v>
      </c>
      <c r="C9" s="10">
        <f>P$8</f>
        <v>0.12754817167153323</v>
      </c>
      <c r="D9" s="10">
        <f>Q$8</f>
        <v>0.10849097231319836</v>
      </c>
      <c r="E9" s="11">
        <f>+C9*0.25+D9*0.75</f>
        <v>0.11325527215278208</v>
      </c>
      <c r="G9"/>
      <c r="H9" s="8">
        <v>288747744.5606584</v>
      </c>
      <c r="I9" s="12">
        <v>527878145.4393416</v>
      </c>
      <c r="K9" s="13">
        <f>H9*C9</f>
        <v>36829246.892990887</v>
      </c>
      <c r="L9" s="13">
        <f>I9*D9</f>
        <v>57270013.261602111</v>
      </c>
      <c r="M9" s="9">
        <f>SUM(K9:L9)</f>
        <v>94099260.154592991</v>
      </c>
      <c r="P9" s="47"/>
    </row>
    <row r="10" spans="1:17" x14ac:dyDescent="0.2">
      <c r="A10" s="5" t="s">
        <v>11</v>
      </c>
      <c r="C10" s="10">
        <f>P$8</f>
        <v>0.12754817167153323</v>
      </c>
      <c r="D10" s="10">
        <f>Q$8</f>
        <v>0.10849097231319836</v>
      </c>
      <c r="E10" s="11">
        <f>+C10*0.25+D10*0.75</f>
        <v>0.11325527215278208</v>
      </c>
      <c r="G10"/>
      <c r="H10" s="8">
        <v>195297095.67812777</v>
      </c>
      <c r="I10" s="12">
        <v>262502504.32187223</v>
      </c>
      <c r="K10" s="13">
        <f>H10*C10</f>
        <v>24909787.486505691</v>
      </c>
      <c r="L10" s="13">
        <f>I10*D10</f>
        <v>28479151.928529475</v>
      </c>
      <c r="M10" s="9">
        <f>SUM(K10:L10)</f>
        <v>53388939.415035166</v>
      </c>
      <c r="P10" s="47"/>
    </row>
    <row r="11" spans="1:17" x14ac:dyDescent="0.2">
      <c r="A11" s="1" t="s">
        <v>12</v>
      </c>
      <c r="C11" s="15"/>
      <c r="D11" s="15"/>
      <c r="E11" s="16">
        <v>5.7500000000000002E-2</v>
      </c>
      <c r="G11"/>
      <c r="H11" s="8"/>
      <c r="I11" s="12">
        <v>20041080</v>
      </c>
      <c r="K11" s="13">
        <f>H11*C11</f>
        <v>0</v>
      </c>
      <c r="L11" s="13">
        <f>I11*E11</f>
        <v>1152362.1000000001</v>
      </c>
      <c r="M11" s="9">
        <f>SUM(K11:L11)</f>
        <v>1152362.1000000001</v>
      </c>
    </row>
    <row r="12" spans="1:17" x14ac:dyDescent="0.2">
      <c r="C12" s="15"/>
      <c r="D12" s="15"/>
      <c r="E12" s="16"/>
      <c r="G12"/>
      <c r="H12"/>
      <c r="I12" s="12"/>
      <c r="K12" s="13"/>
      <c r="L12" s="13"/>
      <c r="M12" s="13">
        <f>SUM(M7:M11)</f>
        <v>441381961.16075402</v>
      </c>
    </row>
    <row r="13" spans="1:17" x14ac:dyDescent="0.2">
      <c r="C13" s="15"/>
      <c r="D13" s="15"/>
      <c r="E13" s="16"/>
      <c r="G13"/>
      <c r="H13"/>
      <c r="I13" s="12"/>
    </row>
    <row r="14" spans="1:17" x14ac:dyDescent="0.2">
      <c r="C14" s="18"/>
      <c r="G14"/>
      <c r="H14"/>
      <c r="K14" s="1" t="s">
        <v>49</v>
      </c>
      <c r="L14" s="1" t="s">
        <v>48</v>
      </c>
    </row>
    <row r="15" spans="1:17" x14ac:dyDescent="0.2">
      <c r="A15" s="5" t="s">
        <v>8</v>
      </c>
      <c r="C15" s="6">
        <v>11.93</v>
      </c>
      <c r="D15" s="6">
        <v>11.93</v>
      </c>
      <c r="E15" s="7">
        <f>+C15*0.25+D15*0.75</f>
        <v>11.93</v>
      </c>
      <c r="G15"/>
      <c r="H15" s="8">
        <v>5985310.3000000007</v>
      </c>
      <c r="K15" s="9">
        <f>H15*0.25*C15</f>
        <v>17851187.969750002</v>
      </c>
      <c r="L15" s="9">
        <f>H15*0.75*D15</f>
        <v>53553563.909250006</v>
      </c>
      <c r="M15" s="9">
        <f>SUM(K15:L15)</f>
        <v>71404751.879000008</v>
      </c>
    </row>
    <row r="16" spans="1:17" x14ac:dyDescent="0.2">
      <c r="A16" s="5" t="s">
        <v>47</v>
      </c>
      <c r="C16" s="6"/>
      <c r="D16" s="6"/>
      <c r="E16" s="7"/>
      <c r="G16"/>
      <c r="H16"/>
      <c r="K16" s="9"/>
      <c r="L16" s="9"/>
      <c r="M16" s="9"/>
    </row>
    <row r="17" spans="1:14" x14ac:dyDescent="0.2">
      <c r="A17" s="5" t="s">
        <v>46</v>
      </c>
      <c r="C17" s="10">
        <v>0.37518225669051669</v>
      </c>
      <c r="D17" s="10">
        <v>0.21316884377647885</v>
      </c>
      <c r="E17" s="11">
        <f>+C17*0.25+D17*0.75</f>
        <v>0.25367219700498833</v>
      </c>
      <c r="G17"/>
      <c r="H17" s="8">
        <v>191083386.498321</v>
      </c>
      <c r="I17" s="46">
        <v>258239052.63266608</v>
      </c>
      <c r="K17" s="9">
        <f>C17*H17</f>
        <v>71691096.162506282</v>
      </c>
      <c r="L17" s="9">
        <f>D17*I17</f>
        <v>55048520.267638698</v>
      </c>
      <c r="M17" s="9">
        <f>SUM(K17:L17)</f>
        <v>126739616.43014498</v>
      </c>
    </row>
    <row r="18" spans="1:14" x14ac:dyDescent="0.2">
      <c r="A18" s="5" t="s">
        <v>45</v>
      </c>
      <c r="C18" s="10">
        <v>9.3130464453072395E-2</v>
      </c>
      <c r="D18" s="10">
        <v>8.5475963429431479E-2</v>
      </c>
      <c r="E18" s="11">
        <f>+C18*0.25+D18*0.75</f>
        <v>8.7389588685341704E-2</v>
      </c>
      <c r="G18"/>
      <c r="H18" s="8">
        <v>824777254.10944533</v>
      </c>
      <c r="I18" s="46">
        <v>1947047477.1082911</v>
      </c>
      <c r="K18" s="9">
        <f>C18*H18</f>
        <v>76811888.745542362</v>
      </c>
      <c r="L18" s="9">
        <f>D18*I18</f>
        <v>166425758.94867513</v>
      </c>
      <c r="M18" s="9">
        <f>SUM(K18:L18)</f>
        <v>243237647.6942175</v>
      </c>
    </row>
    <row r="19" spans="1:14" x14ac:dyDescent="0.2">
      <c r="C19" s="15"/>
      <c r="D19" s="15"/>
      <c r="E19" s="16"/>
      <c r="G19"/>
      <c r="H19" s="8"/>
      <c r="I19" s="46"/>
      <c r="K19" s="9"/>
      <c r="L19" s="9"/>
      <c r="M19" s="9"/>
    </row>
    <row r="20" spans="1:14" x14ac:dyDescent="0.2">
      <c r="C20" s="41"/>
      <c r="D20" s="41"/>
      <c r="H20" s="25">
        <f>H17/SUM(H17:H18)</f>
        <v>0.18810000000000013</v>
      </c>
      <c r="I20" s="25">
        <f>I17/SUM(I17:I18)</f>
        <v>0.1171</v>
      </c>
      <c r="K20" s="9"/>
      <c r="L20" s="9"/>
      <c r="M20" s="9">
        <f>SUM(M15:M18)</f>
        <v>441382016.00336248</v>
      </c>
      <c r="N20" s="13">
        <f>M20-M12</f>
        <v>54.842608451843262</v>
      </c>
    </row>
    <row r="21" spans="1:14" ht="63.75" x14ac:dyDescent="0.2">
      <c r="A21" s="5" t="s">
        <v>15</v>
      </c>
      <c r="C21" s="20" t="s">
        <v>44</v>
      </c>
      <c r="D21" s="20" t="s">
        <v>43</v>
      </c>
      <c r="E21" s="20" t="s">
        <v>42</v>
      </c>
      <c r="H21" s="1" t="s">
        <v>41</v>
      </c>
      <c r="I21" s="45">
        <f>SUM(H17:I17)/SUM(H17:I18)</f>
        <v>0.13949143437688477</v>
      </c>
    </row>
    <row r="22" spans="1:14" x14ac:dyDescent="0.2">
      <c r="A22" s="23">
        <v>1E-4</v>
      </c>
      <c r="C22" s="44" t="e">
        <f>(+IF($A22&lt;=450,$A22,450)*C$17+IF($A22&lt;=450,0,IF($A22&lt;=900,$A22-450,450))*C$18+IF($A22&lt;=900,0,$A22-900)*C$10+C$15-#REF!-C$16-$A22*#REF!)/($A22*(#REF!-#REF!))</f>
        <v>#REF!</v>
      </c>
      <c r="D22" s="44" t="e">
        <f>(+IF($A22&lt;=450,$A22,450)*D$17+IF($A22&lt;=450,0,IF($A22&lt;=900,$A22-450,450))*D$18+IF($A22&lt;=900,0,$A22-900)*D$10+D$15-#REF!-D$16-$A22*#REF!)/($A22*(#REF!-#REF!))</f>
        <v>#REF!</v>
      </c>
      <c r="E22" s="44" t="e">
        <f>(+IF($A22&lt;=450,$A22,450)*E$17+IF($A22&lt;=450,0,IF($A22&lt;=900,$A22-450,450))*E$18+IF($A22&lt;=900,0,$A22-900)*E$10+E$15-#REF!-E$16-$A22*#REF!)/($A22*(#REF!-#REF!))</f>
        <v>#REF!</v>
      </c>
    </row>
    <row r="23" spans="1:14" x14ac:dyDescent="0.2">
      <c r="A23" s="23">
        <v>50</v>
      </c>
      <c r="C23" s="42">
        <f>(+IF($A23&lt;=450,$A23,450)*C$8+IF($A23&lt;=450,0,IF($A23&lt;=900,$A23-450,450))*C$9+IF($A23&lt;=900,0,$A23-900)*C$10+C$7-C$15-$A23*C$18)/($A23*(C$17-C$18))</f>
        <v>0.12202619577572608</v>
      </c>
      <c r="D23" s="42">
        <f>(+IF($A23&lt;=450,$A23,450)*D$8+IF($A23&lt;=450,0,IF($A23&lt;=900,$A23-450,450))*D$9+IF($A23&lt;=900,0,$A23-900)*D$10+D$7-D$15-$A23*D$18)/($A23*(D$17-D$18))</f>
        <v>0.18023721307888155</v>
      </c>
      <c r="E23" s="42">
        <f>(+IF($A23&lt;=450,$A23,450)*E$8+IF($A23&lt;=450,0,IF($A23&lt;=900,$A23-450,450))*E$9+IF($A23&lt;=900,0,$A23-900)*E$10+E$7-E$15-$A23*E$18)/($A23*(E$17-E$18))</f>
        <v>0.15555254833216539</v>
      </c>
      <c r="I23" s="1" t="s">
        <v>40</v>
      </c>
      <c r="J23" s="26">
        <f>C17/C18</f>
        <v>4.0285663654084711</v>
      </c>
    </row>
    <row r="24" spans="1:14" x14ac:dyDescent="0.2">
      <c r="A24" s="23">
        <v>100</v>
      </c>
      <c r="C24" s="42">
        <f>(+IF($A24&lt;=450,$A24,450)*C$8+IF($A24&lt;=450,0,IF($A24&lt;=900,$A24-450,450))*C$9+IF($A24&lt;=900,0,$A24-900)*C$10+C$7-C$15-$A24*C$18)/($A24*(C$17-C$18))</f>
        <v>0.12202619577572621</v>
      </c>
      <c r="D24" s="42">
        <f>(+IF($A24&lt;=450,$A24,450)*D$8+IF($A24&lt;=450,0,IF($A24&lt;=900,$A24-450,450))*D$9+IF($A24&lt;=900,0,$A24-900)*D$10+D$7-D$15-$A24*D$18)/($A24*(D$17-D$18))</f>
        <v>0.18023721307888155</v>
      </c>
      <c r="E24" s="42">
        <f>(+IF($A24&lt;=450,$A24,450)*E$8+IF($A24&lt;=450,0,IF($A24&lt;=900,$A24-450,450))*E$9+IF($A24&lt;=900,0,$A24-900)*E$10+E$7-E$15-$A24*E$18)/($A24*(E$17-E$18))</f>
        <v>0.15555254833216539</v>
      </c>
      <c r="I24" s="1" t="s">
        <v>39</v>
      </c>
      <c r="J24" s="26">
        <f>D17/D18</f>
        <v>2.4939039611114762</v>
      </c>
    </row>
    <row r="25" spans="1:14" x14ac:dyDescent="0.2">
      <c r="A25" s="23">
        <v>150</v>
      </c>
      <c r="C25" s="42">
        <f>(+IF($A25&lt;=450,$A25,450)*C$8+IF($A25&lt;=450,0,IF($A25&lt;=900,$A25-450,450))*C$9+IF($A25&lt;=900,0,$A25-900)*C$10+C$7-C$15-$A25*C$18)/($A25*(C$17-C$18))</f>
        <v>0.12202619577572625</v>
      </c>
      <c r="D25" s="42">
        <f>(+IF($A25&lt;=450,$A25,450)*D$8+IF($A25&lt;=450,0,IF($A25&lt;=900,$A25-450,450))*D$9+IF($A25&lt;=900,0,$A25-900)*D$10+D$7-D$15-$A25*D$18)/($A25*(D$17-D$18))</f>
        <v>0.18023721307888138</v>
      </c>
      <c r="E25" s="42">
        <f>(+IF($A25&lt;=450,$A25,450)*E$8+IF($A25&lt;=450,0,IF($A25&lt;=900,$A25-450,450))*E$9+IF($A25&lt;=900,0,$A25-900)*E$10+E$7-E$15-$A25*E$18)/($A25*(E$17-E$18))</f>
        <v>0.15555254833216556</v>
      </c>
    </row>
    <row r="26" spans="1:14" x14ac:dyDescent="0.2">
      <c r="A26" s="23">
        <v>200</v>
      </c>
      <c r="C26" s="42">
        <f>(+IF($A26&lt;=450,$A26,450)*C$8+IF($A26&lt;=450,0,IF($A26&lt;=900,$A26-450,450))*C$9+IF($A26&lt;=900,0,$A26-900)*C$10+C$7-C$15-$A26*C$18)/($A26*(C$17-C$18))</f>
        <v>0.12202619577572621</v>
      </c>
      <c r="D26" s="42">
        <f>(+IF($A26&lt;=450,$A26,450)*D$8+IF($A26&lt;=450,0,IF($A26&lt;=900,$A26-450,450))*D$9+IF($A26&lt;=900,0,$A26-900)*D$10+D$7-D$15-$A26*D$18)/($A26*(D$17-D$18))</f>
        <v>0.18023721307888127</v>
      </c>
      <c r="E26" s="42">
        <f>(+IF($A26&lt;=450,$A26,450)*E$8+IF($A26&lt;=450,0,IF($A26&lt;=900,$A26-450,450))*E$9+IF($A26&lt;=900,0,$A26-900)*E$10+E$7-E$15-$A26*E$18)/($A26*(E$17-E$18))</f>
        <v>0.15555254833216559</v>
      </c>
    </row>
    <row r="27" spans="1:14" x14ac:dyDescent="0.2">
      <c r="A27" s="23">
        <v>250</v>
      </c>
      <c r="C27" s="42">
        <f>(+IF($A27&lt;=450,$A27,450)*C$8+IF($A27&lt;=450,0,IF($A27&lt;=900,$A27-450,450))*C$9+IF($A27&lt;=900,0,$A27-900)*C$10+C$7-C$15-$A27*C$18)/($A27*(C$17-C$18))</f>
        <v>0.12202619577572631</v>
      </c>
      <c r="D27" s="42">
        <f>(+IF($A27&lt;=450,$A27,450)*D$8+IF($A27&lt;=450,0,IF($A27&lt;=900,$A27-450,450))*D$9+IF($A27&lt;=900,0,$A27-900)*D$10+D$7-D$15-$A27*D$18)/($A27*(D$17-D$18))</f>
        <v>0.18023721307888127</v>
      </c>
      <c r="E27" s="42">
        <f>(+IF($A27&lt;=450,$A27,450)*E$8+IF($A27&lt;=450,0,IF($A27&lt;=900,$A27-450,450))*E$9+IF($A27&lt;=900,0,$A27-900)*E$10+E$7-E$15-$A27*E$18)/($A27*(E$17-E$18))</f>
        <v>0.15555254833216547</v>
      </c>
      <c r="I27" s="27" t="s">
        <v>38</v>
      </c>
      <c r="J27" s="27"/>
    </row>
    <row r="28" spans="1:14" x14ac:dyDescent="0.2">
      <c r="A28" s="23">
        <v>300</v>
      </c>
      <c r="C28" s="42">
        <f>(+IF($A28&lt;=450,$A28,450)*C$8+IF($A28&lt;=450,0,IF($A28&lt;=900,$A28-450,450))*C$9+IF($A28&lt;=900,0,$A28-900)*C$10+C$7-C$15-$A28*C$18)/($A28*(C$17-C$18))</f>
        <v>0.12202619577572625</v>
      </c>
      <c r="D28" s="42">
        <f>(+IF($A28&lt;=450,$A28,450)*D$8+IF($A28&lt;=450,0,IF($A28&lt;=900,$A28-450,450))*D$9+IF($A28&lt;=900,0,$A28-900)*D$10+D$7-D$15-$A28*D$18)/($A28*(D$17-D$18))</f>
        <v>0.18023721307888138</v>
      </c>
      <c r="E28" s="42">
        <f>(+IF($A28&lt;=450,$A28,450)*E$8+IF($A28&lt;=450,0,IF($A28&lt;=900,$A28-450,450))*E$9+IF($A28&lt;=900,0,$A28-900)*E$10+E$7-E$15-$A28*E$18)/($A28*(E$17-E$18))</f>
        <v>0.15555254833216556</v>
      </c>
      <c r="I28" s="1">
        <v>0.37518230000000002</v>
      </c>
      <c r="J28" s="1">
        <v>0.21316879999999999</v>
      </c>
    </row>
    <row r="29" spans="1:14" x14ac:dyDescent="0.2">
      <c r="A29" s="23">
        <v>350</v>
      </c>
      <c r="C29" s="42">
        <f>(+IF($A29&lt;=450,$A29,450)*C$8+IF($A29&lt;=450,0,IF($A29&lt;=900,$A29-450,450))*C$9+IF($A29&lt;=900,0,$A29-900)*C$10+C$7-C$15-$A29*C$18)/($A29*(C$17-C$18))</f>
        <v>0.12202619577572622</v>
      </c>
      <c r="D29" s="42">
        <f>(+IF($A29&lt;=450,$A29,450)*D$8+IF($A29&lt;=450,0,IF($A29&lt;=900,$A29-450,450))*D$9+IF($A29&lt;=900,0,$A29-900)*D$10+D$7-D$15-$A29*D$18)/($A29*(D$17-D$18))</f>
        <v>0.18023721307888135</v>
      </c>
      <c r="E29" s="42">
        <f>(+IF($A29&lt;=450,$A29,450)*E$8+IF($A29&lt;=450,0,IF($A29&lt;=900,$A29-450,450))*E$9+IF($A29&lt;=900,0,$A29-900)*E$10+E$7-E$15-$A29*E$18)/($A29*(E$17-E$18))</f>
        <v>0.15555254833216547</v>
      </c>
      <c r="I29" s="1">
        <v>9.3130500000000005E-2</v>
      </c>
      <c r="J29" s="1">
        <v>8.5475999999999996E-2</v>
      </c>
    </row>
    <row r="30" spans="1:14" x14ac:dyDescent="0.2">
      <c r="A30" s="23">
        <v>400</v>
      </c>
      <c r="C30" s="42">
        <f>(+IF($A30&lt;=450,$A30,450)*C$8+IF($A30&lt;=450,0,IF($A30&lt;=900,$A30-450,450))*C$9+IF($A30&lt;=900,0,$A30-900)*C$10+C$7-C$15-$A30*C$18)/($A30*(C$17-C$18))</f>
        <v>0.12202619577572621</v>
      </c>
      <c r="D30" s="42">
        <f>(+IF($A30&lt;=450,$A30,450)*D$8+IF($A30&lt;=450,0,IF($A30&lt;=900,$A30-450,450))*D$9+IF($A30&lt;=900,0,$A30-900)*D$10+D$7-D$15-$A30*D$18)/($A30*(D$17-D$18))</f>
        <v>0.18023721307888141</v>
      </c>
      <c r="E30" s="42">
        <f>(+IF($A30&lt;=450,$A30,450)*E$8+IF($A30&lt;=450,0,IF($A30&lt;=900,$A30-450,450))*E$9+IF($A30&lt;=900,0,$A30-900)*E$10+E$7-E$15-$A30*E$18)/($A30*(E$17-E$18))</f>
        <v>0.1555525483321655</v>
      </c>
    </row>
    <row r="31" spans="1:14" x14ac:dyDescent="0.2">
      <c r="A31" s="23">
        <v>450</v>
      </c>
      <c r="C31" s="43">
        <f>(+IF($A31&lt;=450,$A31,450)*C$8+IF($A31&lt;=450,0,IF($A31&lt;=900,$A31-450,450))*C$9+IF($A31&lt;=900,0,$A31-900)*C$10+C$7-C$15-$A31*C$18)/($A31*(C$17-C$18))</f>
        <v>0.12202619577572621</v>
      </c>
      <c r="D31" s="43">
        <f>(+IF($A31&lt;=450,$A31,450)*D$8+IF($A31&lt;=450,0,IF($A31&lt;=900,$A31-450,450))*D$9+IF($A31&lt;=900,0,$A31-900)*D$10+D$7-D$15-$A31*D$18)/($A31*(D$17-D$18))</f>
        <v>0.18023721307888133</v>
      </c>
      <c r="E31" s="43">
        <f>(+IF($A31&lt;=450,$A31,450)*E$8+IF($A31&lt;=450,0,IF($A31&lt;=900,$A31-450,450))*E$9+IF($A31&lt;=900,0,$A31-900)*E$10+E$7-E$15-$A31*E$18)/($A31*(E$17-E$18))</f>
        <v>0.15555254833216545</v>
      </c>
      <c r="I31" s="1">
        <f>I28/I29</f>
        <v>4.0285652927880768</v>
      </c>
      <c r="J31" s="1">
        <f>J28/J29</f>
        <v>2.4939023819551687</v>
      </c>
    </row>
    <row r="32" spans="1:14" x14ac:dyDescent="0.2">
      <c r="A32" s="23">
        <v>500</v>
      </c>
      <c r="C32" s="42">
        <f>(+IF($A32&lt;=450,$A32,450)*C$8+IF($A32&lt;=450,0,IF($A32&lt;=900,$A32-450,450))*C$9+IF($A32&lt;=900,0,$A32-900)*C$10+C$7-C$15-$A32*C$18)/($A32*(C$17-C$18))</f>
        <v>0.12202619577572625</v>
      </c>
      <c r="D32" s="42">
        <f>(+IF($A32&lt;=450,$A32,450)*D$8+IF($A32&lt;=450,0,IF($A32&lt;=900,$A32-450,450))*D$9+IF($A32&lt;=900,0,$A32-900)*D$10+D$7-D$15-$A32*D$18)/($A32*(D$17-D$18))</f>
        <v>0.18023721307888138</v>
      </c>
      <c r="E32" s="42">
        <f>(+IF($A32&lt;=450,$A32,450)*E$8+IF($A32&lt;=450,0,IF($A32&lt;=900,$A32-450,450))*E$9+IF($A32&lt;=900,0,$A32-900)*E$10+E$7-E$15-$A32*E$18)/($A32*(E$17-E$18))</f>
        <v>0.15555254833216556</v>
      </c>
    </row>
    <row r="33" spans="1:5" x14ac:dyDescent="0.2">
      <c r="A33" s="23">
        <v>550</v>
      </c>
      <c r="C33" s="42">
        <f>(+IF($A33&lt;=450,$A33,450)*C$8+IF($A33&lt;=450,0,IF($A33&lt;=900,$A33-450,450))*C$9+IF($A33&lt;=900,0,$A33-900)*C$10+C$7-C$15-$A33*C$18)/($A33*(C$17-C$18))</f>
        <v>0.12202619577572615</v>
      </c>
      <c r="D33" s="42">
        <f>(+IF($A33&lt;=450,$A33,450)*D$8+IF($A33&lt;=450,0,IF($A33&lt;=900,$A33-450,450))*D$9+IF($A33&lt;=900,0,$A33-900)*D$10+D$7-D$15-$A33*D$18)/($A33*(D$17-D$18))</f>
        <v>0.18023721307888152</v>
      </c>
      <c r="E33" s="42">
        <f>(+IF($A33&lt;=450,$A33,450)*E$8+IF($A33&lt;=450,0,IF($A33&lt;=900,$A33-450,450))*E$9+IF($A33&lt;=900,0,$A33-900)*E$10+E$7-E$15-$A33*E$18)/($A33*(E$17-E$18))</f>
        <v>0.15555254833216545</v>
      </c>
    </row>
    <row r="34" spans="1:5" x14ac:dyDescent="0.2">
      <c r="A34" s="23">
        <v>600</v>
      </c>
      <c r="C34" s="42">
        <f>(+IF($A34&lt;=450,$A34,450)*C$8+IF($A34&lt;=450,0,IF($A34&lt;=900,$A34-450,450))*C$9+IF($A34&lt;=900,0,$A34-900)*C$10+C$7-C$15-$A34*C$18)/($A34*(C$17-C$18))</f>
        <v>0.12202619577572625</v>
      </c>
      <c r="D34" s="42">
        <f>(+IF($A34&lt;=450,$A34,450)*D$8+IF($A34&lt;=450,0,IF($A34&lt;=900,$A34-450,450))*D$9+IF($A34&lt;=900,0,$A34-900)*D$10+D$7-D$15-$A34*D$18)/($A34*(D$17-D$18))</f>
        <v>0.18023721307888138</v>
      </c>
      <c r="E34" s="42">
        <f>(+IF($A34&lt;=450,$A34,450)*E$8+IF($A34&lt;=450,0,IF($A34&lt;=900,$A34-450,450))*E$9+IF($A34&lt;=900,0,$A34-900)*E$10+E$7-E$15-$A34*E$18)/($A34*(E$17-E$18))</f>
        <v>0.15555254833216556</v>
      </c>
    </row>
    <row r="35" spans="1:5" x14ac:dyDescent="0.2">
      <c r="A35" s="23">
        <v>650</v>
      </c>
      <c r="C35" s="42">
        <f>(+IF($A35&lt;=450,$A35,450)*C$8+IF($A35&lt;=450,0,IF($A35&lt;=900,$A35-450,450))*C$9+IF($A35&lt;=900,0,$A35-900)*C$10+C$7-C$15-$A35*C$18)/($A35*(C$17-C$18))</f>
        <v>0.1220261957757262</v>
      </c>
      <c r="D35" s="42">
        <f>(+IF($A35&lt;=450,$A35,450)*D$8+IF($A35&lt;=450,0,IF($A35&lt;=900,$A35-450,450))*D$9+IF($A35&lt;=900,0,$A35-900)*D$10+D$7-D$15-$A35*D$18)/($A35*(D$17-D$18))</f>
        <v>0.18023721307888133</v>
      </c>
      <c r="E35" s="42">
        <f>(+IF($A35&lt;=450,$A35,450)*E$8+IF($A35&lt;=450,0,IF($A35&lt;=900,$A35-450,450))*E$9+IF($A35&lt;=900,0,$A35-900)*E$10+E$7-E$15-$A35*E$18)/($A35*(E$17-E$18))</f>
        <v>0.15555254833216531</v>
      </c>
    </row>
    <row r="36" spans="1:5" x14ac:dyDescent="0.2">
      <c r="A36" s="23">
        <v>700</v>
      </c>
      <c r="C36" s="42">
        <f>(+IF($A36&lt;=450,$A36,450)*C$8+IF($A36&lt;=450,0,IF($A36&lt;=900,$A36-450,450))*C$9+IF($A36&lt;=900,0,$A36-900)*C$10+C$7-C$15-$A36*C$18)/($A36*(C$17-C$18))</f>
        <v>0.12202619577572614</v>
      </c>
      <c r="D36" s="42">
        <f>(+IF($A36&lt;=450,$A36,450)*D$8+IF($A36&lt;=450,0,IF($A36&lt;=900,$A36-450,450))*D$9+IF($A36&lt;=900,0,$A36-900)*D$10+D$7-D$15-$A36*D$18)/($A36*(D$17-D$18))</f>
        <v>0.18023721307888135</v>
      </c>
      <c r="E36" s="42">
        <f>(+IF($A36&lt;=450,$A36,450)*E$8+IF($A36&lt;=450,0,IF($A36&lt;=900,$A36-450,450))*E$9+IF($A36&lt;=900,0,$A36-900)*E$10+E$7-E$15-$A36*E$18)/($A36*(E$17-E$18))</f>
        <v>0.15555254833216536</v>
      </c>
    </row>
    <row r="37" spans="1:5" x14ac:dyDescent="0.2">
      <c r="A37" s="23">
        <v>750</v>
      </c>
      <c r="C37" s="42">
        <f>(+IF($A37&lt;=450,$A37,450)*C$8+IF($A37&lt;=450,0,IF($A37&lt;=900,$A37-450,450))*C$9+IF($A37&lt;=900,0,$A37-900)*C$10+C$7-C$15-$A37*C$18)/($A37*(C$17-C$18))</f>
        <v>0.12202619577572625</v>
      </c>
      <c r="D37" s="42">
        <f>(+IF($A37&lt;=450,$A37,450)*D$8+IF($A37&lt;=450,0,IF($A37&lt;=900,$A37-450,450))*D$9+IF($A37&lt;=900,0,$A37-900)*D$10+D$7-D$15-$A37*D$18)/($A37*(D$17-D$18))</f>
        <v>0.18023721307888121</v>
      </c>
      <c r="E37" s="42">
        <f>(+IF($A37&lt;=450,$A37,450)*E$8+IF($A37&lt;=450,0,IF($A37&lt;=900,$A37-450,450))*E$9+IF($A37&lt;=900,0,$A37-900)*E$10+E$7-E$15-$A37*E$18)/($A37*(E$17-E$18))</f>
        <v>0.15555254833216542</v>
      </c>
    </row>
    <row r="38" spans="1:5" x14ac:dyDescent="0.2">
      <c r="A38" s="23">
        <v>800</v>
      </c>
      <c r="C38" s="42">
        <f>(+IF($A38&lt;=450,$A38,450)*C$8+IF($A38&lt;=450,0,IF($A38&lt;=900,$A38-450,450))*C$9+IF($A38&lt;=900,0,$A38-900)*C$10+C$7-C$15-$A38*C$18)/($A38*(C$17-C$18))</f>
        <v>0.12202619577572621</v>
      </c>
      <c r="D38" s="42">
        <f>(+IF($A38&lt;=450,$A38,450)*D$8+IF($A38&lt;=450,0,IF($A38&lt;=900,$A38-450,450))*D$9+IF($A38&lt;=900,0,$A38-900)*D$10+D$7-D$15-$A38*D$18)/($A38*(D$17-D$18))</f>
        <v>0.18023721307888127</v>
      </c>
      <c r="E38" s="42">
        <f>(+IF($A38&lt;=450,$A38,450)*E$8+IF($A38&lt;=450,0,IF($A38&lt;=900,$A38-450,450))*E$9+IF($A38&lt;=900,0,$A38-900)*E$10+E$7-E$15-$A38*E$18)/($A38*(E$17-E$18))</f>
        <v>0.15555254833216539</v>
      </c>
    </row>
    <row r="39" spans="1:5" x14ac:dyDescent="0.2">
      <c r="A39" s="23">
        <v>850</v>
      </c>
      <c r="C39" s="42">
        <f>(+IF($A39&lt;=450,$A39,450)*C$8+IF($A39&lt;=450,0,IF($A39&lt;=900,$A39-450,450))*C$9+IF($A39&lt;=900,0,$A39-900)*C$10+C$7-C$15-$A39*C$18)/($A39*(C$17-C$18))</f>
        <v>0.12202619577572618</v>
      </c>
      <c r="D39" s="42">
        <f>(+IF($A39&lt;=450,$A39,450)*D$8+IF($A39&lt;=450,0,IF($A39&lt;=900,$A39-450,450))*D$9+IF($A39&lt;=900,0,$A39-900)*D$10+D$7-D$15-$A39*D$18)/($A39*(D$17-D$18))</f>
        <v>0.1802372130788813</v>
      </c>
      <c r="E39" s="42">
        <f>(+IF($A39&lt;=450,$A39,450)*E$8+IF($A39&lt;=450,0,IF($A39&lt;=900,$A39-450,450))*E$9+IF($A39&lt;=900,0,$A39-900)*E$10+E$7-E$15-$A39*E$18)/($A39*(E$17-E$18))</f>
        <v>0.15555254833216547</v>
      </c>
    </row>
    <row r="40" spans="1:5" x14ac:dyDescent="0.2">
      <c r="A40" s="23">
        <v>900</v>
      </c>
      <c r="C40" s="43">
        <f>(+IF($A40&lt;=450,$A40,450)*C$8+IF($A40&lt;=450,0,IF($A40&lt;=900,$A40-450,450))*C$9+IF($A40&lt;=900,0,$A40-900)*C$10+C$7-C$15-$A40*C$18)/($A40*(C$17-C$18))</f>
        <v>0.12202619577572615</v>
      </c>
      <c r="D40" s="43">
        <f>(+IF($A40&lt;=450,$A40,450)*D$8+IF($A40&lt;=450,0,IF($A40&lt;=900,$A40-450,450))*D$9+IF($A40&lt;=900,0,$A40-900)*D$10+D$7-D$15-$A40*D$18)/($A40*(D$17-D$18))</f>
        <v>0.18023721307888121</v>
      </c>
      <c r="E40" s="43">
        <f>(+IF($A40&lt;=450,$A40,450)*E$8+IF($A40&lt;=450,0,IF($A40&lt;=900,$A40-450,450))*E$9+IF($A40&lt;=900,0,$A40-900)*E$10+E$7-E$15-$A40*E$18)/($A40*(E$17-E$18))</f>
        <v>0.15555254833216545</v>
      </c>
    </row>
    <row r="41" spans="1:5" x14ac:dyDescent="0.2">
      <c r="A41" s="23">
        <v>1000</v>
      </c>
      <c r="C41" s="42">
        <f>(+IF($A41&lt;=450,$A41,450)*C$8+IF($A41&lt;=450,0,IF($A41&lt;=900,$A41-450,450))*C$9+IF($A41&lt;=900,0,$A41-900)*C$10+C$7-C$15-$A41*C$18)/($A41*(C$17-C$18))</f>
        <v>0.12202619577572621</v>
      </c>
      <c r="D41" s="42">
        <f>(+IF($A41&lt;=450,$A41,450)*D$8+IF($A41&lt;=450,0,IF($A41&lt;=900,$A41-450,450))*D$9+IF($A41&lt;=900,0,$A41-900)*D$10+D$7-D$15-$A41*D$18)/($A41*(D$17-D$18))</f>
        <v>0.18023721307888127</v>
      </c>
      <c r="E41" s="42">
        <f>(+IF($A41&lt;=450,$A41,450)*E$8+IF($A41&lt;=450,0,IF($A41&lt;=900,$A41-450,450))*E$9+IF($A41&lt;=900,0,$A41-900)*E$10+E$7-E$15-$A41*E$18)/($A41*(E$17-E$18))</f>
        <v>0.15555254833216547</v>
      </c>
    </row>
    <row r="42" spans="1:5" x14ac:dyDescent="0.2">
      <c r="A42" s="23">
        <v>1100</v>
      </c>
      <c r="C42" s="42">
        <f>(+IF($A42&lt;=450,$A42,450)*C$8+IF($A42&lt;=450,0,IF($A42&lt;=900,$A42-450,450))*C$9+IF($A42&lt;=900,0,$A42-900)*C$10+C$7-C$15-$A42*C$18)/($A42*(C$17-C$18))</f>
        <v>0.12202619577572625</v>
      </c>
      <c r="D42" s="42">
        <f>(+IF($A42&lt;=450,$A42,450)*D$8+IF($A42&lt;=450,0,IF($A42&lt;=900,$A42-450,450))*D$9+IF($A42&lt;=900,0,$A42-900)*D$10+D$7-D$15-$A42*D$18)/($A42*(D$17-D$18))</f>
        <v>0.18023721307888141</v>
      </c>
      <c r="E42" s="42">
        <f>(+IF($A42&lt;=450,$A42,450)*E$8+IF($A42&lt;=450,0,IF($A42&lt;=900,$A42-450,450))*E$9+IF($A42&lt;=900,0,$A42-900)*E$10+E$7-E$15-$A42*E$18)/($A42*(E$17-E$18))</f>
        <v>0.15555254833216536</v>
      </c>
    </row>
    <row r="43" spans="1:5" x14ac:dyDescent="0.2">
      <c r="A43" s="23">
        <v>1200</v>
      </c>
      <c r="C43" s="42">
        <f>(+IF($A43&lt;=450,$A43,450)*C$8+IF($A43&lt;=450,0,IF($A43&lt;=900,$A43-450,450))*C$9+IF($A43&lt;=900,0,$A43-900)*C$10+C$7-C$15-$A43*C$18)/($A43*(C$17-C$18))</f>
        <v>0.12202619577572625</v>
      </c>
      <c r="D43" s="42">
        <f>(+IF($A43&lt;=450,$A43,450)*D$8+IF($A43&lt;=450,0,IF($A43&lt;=900,$A43-450,450))*D$9+IF($A43&lt;=900,0,$A43-900)*D$10+D$7-D$15-$A43*D$18)/($A43*(D$17-D$18))</f>
        <v>0.18023721307888138</v>
      </c>
      <c r="E43" s="42">
        <f>(+IF($A43&lt;=450,$A43,450)*E$8+IF($A43&lt;=450,0,IF($A43&lt;=900,$A43-450,450))*E$9+IF($A43&lt;=900,0,$A43-900)*E$10+E$7-E$15-$A43*E$18)/($A43*(E$17-E$18))</f>
        <v>0.15555254833216556</v>
      </c>
    </row>
    <row r="44" spans="1:5" x14ac:dyDescent="0.2">
      <c r="A44" s="23">
        <v>1300</v>
      </c>
      <c r="C44" s="42">
        <f>(+IF($A44&lt;=450,$A44,450)*C$8+IF($A44&lt;=450,0,IF($A44&lt;=900,$A44-450,450))*C$9+IF($A44&lt;=900,0,$A44-900)*C$10+C$7-C$15-$A44*C$18)/($A44*(C$17-C$18))</f>
        <v>0.1220261957757262</v>
      </c>
      <c r="D44" s="42">
        <f>(+IF($A44&lt;=450,$A44,450)*D$8+IF($A44&lt;=450,0,IF($A44&lt;=900,$A44-450,450))*D$9+IF($A44&lt;=900,0,$A44-900)*D$10+D$7-D$15-$A44*D$18)/($A44*(D$17-D$18))</f>
        <v>0.18023721307888133</v>
      </c>
      <c r="E44" s="42">
        <f>(+IF($A44&lt;=450,$A44,450)*E$8+IF($A44&lt;=450,0,IF($A44&lt;=900,$A44-450,450))*E$9+IF($A44&lt;=900,0,$A44-900)*E$10+E$7-E$15-$A44*E$18)/($A44*(E$17-E$18))</f>
        <v>0.15555254833216545</v>
      </c>
    </row>
    <row r="45" spans="1:5" x14ac:dyDescent="0.2">
      <c r="A45" s="23">
        <v>1400</v>
      </c>
      <c r="C45" s="42">
        <f>(+IF($A45&lt;=450,$A45,450)*C$8+IF($A45&lt;=450,0,IF($A45&lt;=900,$A45-450,450))*C$9+IF($A45&lt;=900,0,$A45-900)*C$10+C$7-C$15-$A45*C$18)/($A45*(C$17-C$18))</f>
        <v>0.12202619577572622</v>
      </c>
      <c r="D45" s="42">
        <f>(+IF($A45&lt;=450,$A45,450)*D$8+IF($A45&lt;=450,0,IF($A45&lt;=900,$A45-450,450))*D$9+IF($A45&lt;=900,0,$A45-900)*D$10+D$7-D$15-$A45*D$18)/($A45*(D$17-D$18))</f>
        <v>0.18023721307888135</v>
      </c>
      <c r="E45" s="42">
        <f>(+IF($A45&lt;=450,$A45,450)*E$8+IF($A45&lt;=450,0,IF($A45&lt;=900,$A45-450,450))*E$9+IF($A45&lt;=900,0,$A45-900)*E$10+E$7-E$15-$A45*E$18)/($A45*(E$17-E$18))</f>
        <v>0.15555254833216547</v>
      </c>
    </row>
    <row r="46" spans="1:5" x14ac:dyDescent="0.2">
      <c r="A46" s="23">
        <v>1500</v>
      </c>
      <c r="C46" s="42">
        <f>(+IF($A46&lt;=450,$A46,450)*C$8+IF($A46&lt;=450,0,IF($A46&lt;=900,$A46-450,450))*C$9+IF($A46&lt;=900,0,$A46-900)*C$10+C$7-C$15-$A46*C$18)/($A46*(C$17-C$18))</f>
        <v>0.12202619577572625</v>
      </c>
      <c r="D46" s="42">
        <f>(+IF($A46&lt;=450,$A46,450)*D$8+IF($A46&lt;=450,0,IF($A46&lt;=900,$A46-450,450))*D$9+IF($A46&lt;=900,0,$A46-900)*D$10+D$7-D$15-$A46*D$18)/($A46*(D$17-D$18))</f>
        <v>0.18023721307888121</v>
      </c>
      <c r="E46" s="42">
        <f>(+IF($A46&lt;=450,$A46,450)*E$8+IF($A46&lt;=450,0,IF($A46&lt;=900,$A46-450,450))*E$9+IF($A46&lt;=900,0,$A46-900)*E$10+E$7-E$15-$A46*E$18)/($A46*(E$17-E$18))</f>
        <v>0.15555254833216553</v>
      </c>
    </row>
    <row r="47" spans="1:5" x14ac:dyDescent="0.2">
      <c r="A47" s="23">
        <v>1600</v>
      </c>
      <c r="C47" s="42">
        <f>(+IF($A47&lt;=450,$A47,450)*C$8+IF($A47&lt;=450,0,IF($A47&lt;=900,$A47-450,450))*C$9+IF($A47&lt;=900,0,$A47-900)*C$10+C$7-C$15-$A47*C$18)/($A47*(C$17-C$18))</f>
        <v>0.12202619577572621</v>
      </c>
      <c r="D47" s="42">
        <f>(+IF($A47&lt;=450,$A47,450)*D$8+IF($A47&lt;=450,0,IF($A47&lt;=900,$A47-450,450))*D$9+IF($A47&lt;=900,0,$A47-900)*D$10+D$7-D$15-$A47*D$18)/($A47*(D$17-D$18))</f>
        <v>0.18023721307888127</v>
      </c>
      <c r="E47" s="42">
        <f>(+IF($A47&lt;=450,$A47,450)*E$8+IF($A47&lt;=450,0,IF($A47&lt;=900,$A47-450,450))*E$9+IF($A47&lt;=900,0,$A47-900)*E$10+E$7-E$15-$A47*E$18)/($A47*(E$17-E$18))</f>
        <v>0.15555254833216539</v>
      </c>
    </row>
    <row r="48" spans="1:5" x14ac:dyDescent="0.2">
      <c r="A48" s="23">
        <v>1700</v>
      </c>
      <c r="C48" s="42">
        <f>(+IF($A48&lt;=450,$A48,450)*C$8+IF($A48&lt;=450,0,IF($A48&lt;=900,$A48-450,450))*C$9+IF($A48&lt;=900,0,$A48-900)*C$10+C$7-C$15-$A48*C$18)/($A48*(C$17-C$18))</f>
        <v>0.12202619577572618</v>
      </c>
      <c r="D48" s="42">
        <f>(+IF($A48&lt;=450,$A48,450)*D$8+IF($A48&lt;=450,0,IF($A48&lt;=900,$A48-450,450))*D$9+IF($A48&lt;=900,0,$A48-900)*D$10+D$7-D$15-$A48*D$18)/($A48*(D$17-D$18))</f>
        <v>0.18023721307888144</v>
      </c>
      <c r="E48" s="42">
        <f>(+IF($A48&lt;=450,$A48,450)*E$8+IF($A48&lt;=450,0,IF($A48&lt;=900,$A48-450,450))*E$9+IF($A48&lt;=900,0,$A48-900)*E$10+E$7-E$15-$A48*E$18)/($A48*(E$17-E$18))</f>
        <v>0.15555254833216547</v>
      </c>
    </row>
    <row r="49" spans="1:5" x14ac:dyDescent="0.2">
      <c r="A49" s="23">
        <v>1800</v>
      </c>
      <c r="C49" s="42">
        <f>(+IF($A49&lt;=450,$A49,450)*C$8+IF($A49&lt;=450,0,IF($A49&lt;=900,$A49-450,450))*C$9+IF($A49&lt;=900,0,$A49-900)*C$10+C$7-C$15-$A49*C$18)/($A49*(C$17-C$18))</f>
        <v>0.12202619577572621</v>
      </c>
      <c r="D49" s="42">
        <f>(+IF($A49&lt;=450,$A49,450)*D$8+IF($A49&lt;=450,0,IF($A49&lt;=900,$A49-450,450))*D$9+IF($A49&lt;=900,0,$A49-900)*D$10+D$7-D$15-$A49*D$18)/($A49*(D$17-D$18))</f>
        <v>0.18023721307888133</v>
      </c>
      <c r="E49" s="42">
        <f>(+IF($A49&lt;=450,$A49,450)*E$8+IF($A49&lt;=450,0,IF($A49&lt;=900,$A49-450,450))*E$9+IF($A49&lt;=900,0,$A49-900)*E$10+E$7-E$15-$A49*E$18)/($A49*(E$17-E$18))</f>
        <v>0.15555254833216545</v>
      </c>
    </row>
    <row r="50" spans="1:5" x14ac:dyDescent="0.2">
      <c r="A50" s="23">
        <v>1900</v>
      </c>
      <c r="C50" s="42">
        <f>(+IF($A50&lt;=450,$A50,450)*C$8+IF($A50&lt;=450,0,IF($A50&lt;=900,$A50-450,450))*C$9+IF($A50&lt;=900,0,$A50-900)*C$10+C$7-C$15-$A50*C$18)/($A50*(C$17-C$18))</f>
        <v>0.12202619577572625</v>
      </c>
      <c r="D50" s="42">
        <f>(+IF($A50&lt;=450,$A50,450)*D$8+IF($A50&lt;=450,0,IF($A50&lt;=900,$A50-450,450))*D$9+IF($A50&lt;=900,0,$A50-900)*D$10+D$7-D$15-$A50*D$18)/($A50*(D$17-D$18))</f>
        <v>0.18023721307888135</v>
      </c>
      <c r="E50" s="42">
        <f>(+IF($A50&lt;=450,$A50,450)*E$8+IF($A50&lt;=450,0,IF($A50&lt;=900,$A50-450,450))*E$9+IF($A50&lt;=900,0,$A50-900)*E$10+E$7-E$15-$A50*E$18)/($A50*(E$17-E$18))</f>
        <v>0.1555525483321655</v>
      </c>
    </row>
    <row r="51" spans="1:5" x14ac:dyDescent="0.2">
      <c r="A51" s="23">
        <v>2000</v>
      </c>
      <c r="C51" s="42">
        <f>(+IF($A51&lt;=450,$A51,450)*C$8+IF($A51&lt;=450,0,IF($A51&lt;=900,$A51-450,450))*C$9+IF($A51&lt;=900,0,$A51-900)*C$10+C$7-C$15-$A51*C$18)/($A51*(C$17-C$18))</f>
        <v>0.12202619577572621</v>
      </c>
      <c r="D51" s="42">
        <f>(+IF($A51&lt;=450,$A51,450)*D$8+IF($A51&lt;=450,0,IF($A51&lt;=900,$A51-450,450))*D$9+IF($A51&lt;=900,0,$A51-900)*D$10+D$7-D$15-$A51*D$18)/($A51*(D$17-D$18))</f>
        <v>0.18023721307888149</v>
      </c>
      <c r="E51" s="42">
        <f>(+IF($A51&lt;=450,$A51,450)*E$8+IF($A51&lt;=450,0,IF($A51&lt;=900,$A51-450,450))*E$9+IF($A51&lt;=900,0,$A51-900)*E$10+E$7-E$15-$A51*E$18)/($A51*(E$17-E$18))</f>
        <v>0.15555254833216547</v>
      </c>
    </row>
    <row r="52" spans="1:5" x14ac:dyDescent="0.2">
      <c r="A52" s="23">
        <v>2100</v>
      </c>
      <c r="C52" s="42">
        <f>(+IF($A52&lt;=450,$A52,450)*C$8+IF($A52&lt;=450,0,IF($A52&lt;=900,$A52-450,450))*C$9+IF($A52&lt;=900,0,$A52-900)*C$10+C$7-C$15-$A52*C$18)/($A52*(C$17-C$18))</f>
        <v>0.12202619577572629</v>
      </c>
      <c r="D52" s="42">
        <f>(+IF($A52&lt;=450,$A52,450)*D$8+IF($A52&lt;=450,0,IF($A52&lt;=900,$A52-450,450))*D$9+IF($A52&lt;=900,0,$A52-900)*D$10+D$7-D$15-$A52*D$18)/($A52*(D$17-D$18))</f>
        <v>0.18023721307888138</v>
      </c>
      <c r="E52" s="42">
        <f>(+IF($A52&lt;=450,$A52,450)*E$8+IF($A52&lt;=450,0,IF($A52&lt;=900,$A52-450,450))*E$9+IF($A52&lt;=900,0,$A52-900)*E$10+E$7-E$15-$A52*E$18)/($A52*(E$17-E$18))</f>
        <v>0.15555254833216556</v>
      </c>
    </row>
    <row r="53" spans="1:5" x14ac:dyDescent="0.2">
      <c r="A53" s="23">
        <v>2200</v>
      </c>
      <c r="C53" s="42">
        <f>(+IF($A53&lt;=450,$A53,450)*C$8+IF($A53&lt;=450,0,IF($A53&lt;=900,$A53-450,450))*C$9+IF($A53&lt;=900,0,$A53-900)*C$10+C$7-C$15-$A53*C$18)/($A53*(C$17-C$18))</f>
        <v>0.12202619577572625</v>
      </c>
      <c r="D53" s="42">
        <f>(+IF($A53&lt;=450,$A53,450)*D$8+IF($A53&lt;=450,0,IF($A53&lt;=900,$A53-450,450))*D$9+IF($A53&lt;=900,0,$A53-900)*D$10+D$7-D$15-$A53*D$18)/($A53*(D$17-D$18))</f>
        <v>0.18023721307888141</v>
      </c>
      <c r="E53" s="42">
        <f>(+IF($A53&lt;=450,$A53,450)*E$8+IF($A53&lt;=450,0,IF($A53&lt;=900,$A53-450,450))*E$9+IF($A53&lt;=900,0,$A53-900)*E$10+E$7-E$15-$A53*E$18)/($A53*(E$17-E$18))</f>
        <v>0.15555254833216536</v>
      </c>
    </row>
    <row r="54" spans="1:5" x14ac:dyDescent="0.2">
      <c r="A54" s="23">
        <v>2300</v>
      </c>
      <c r="C54" s="42">
        <f>(+IF($A54&lt;=450,$A54,450)*C$8+IF($A54&lt;=450,0,IF($A54&lt;=900,$A54-450,450))*C$9+IF($A54&lt;=900,0,$A54-900)*C$10+C$7-C$15-$A54*C$18)/($A54*(C$17-C$18))</f>
        <v>0.1220261957757262</v>
      </c>
      <c r="D54" s="42">
        <f>(+IF($A54&lt;=450,$A54,450)*D$8+IF($A54&lt;=450,0,IF($A54&lt;=900,$A54-450,450))*D$9+IF($A54&lt;=900,0,$A54-900)*D$10+D$7-D$15-$A54*D$18)/($A54*(D$17-D$18))</f>
        <v>0.18023721307888146</v>
      </c>
      <c r="E54" s="42">
        <f>(+IF($A54&lt;=450,$A54,450)*E$8+IF($A54&lt;=450,0,IF($A54&lt;=900,$A54-450,450))*E$9+IF($A54&lt;=900,0,$A54-900)*E$10+E$7-E$15-$A54*E$18)/($A54*(E$17-E$18))</f>
        <v>0.15555254833216542</v>
      </c>
    </row>
    <row r="55" spans="1:5" x14ac:dyDescent="0.2">
      <c r="A55" s="23">
        <v>2400</v>
      </c>
      <c r="C55" s="42">
        <f>(+IF($A55&lt;=450,$A55,450)*C$8+IF($A55&lt;=450,0,IF($A55&lt;=900,$A55-450,450))*C$9+IF($A55&lt;=900,0,$A55-900)*C$10+C$7-C$15-$A55*C$18)/($A55*(C$17-C$18))</f>
        <v>0.12202619577572615</v>
      </c>
      <c r="D55" s="42">
        <f>(+IF($A55&lt;=450,$A55,450)*D$8+IF($A55&lt;=450,0,IF($A55&lt;=900,$A55-450,450))*D$9+IF($A55&lt;=900,0,$A55-900)*D$10+D$7-D$15-$A55*D$18)/($A55*(D$17-D$18))</f>
        <v>0.18023721307888138</v>
      </c>
      <c r="E55" s="42">
        <f>(+IF($A55&lt;=450,$A55,450)*E$8+IF($A55&lt;=450,0,IF($A55&lt;=900,$A55-450,450))*E$9+IF($A55&lt;=900,0,$A55-900)*E$10+E$7-E$15-$A55*E$18)/($A55*(E$17-E$18))</f>
        <v>0.15555254833216556</v>
      </c>
    </row>
    <row r="56" spans="1:5" x14ac:dyDescent="0.2">
      <c r="A56" s="23">
        <v>2500</v>
      </c>
      <c r="C56" s="42">
        <f>(+IF($A56&lt;=450,$A56,450)*C$8+IF($A56&lt;=450,0,IF($A56&lt;=900,$A56-450,450))*C$9+IF($A56&lt;=900,0,$A56-900)*C$10+C$7-C$15-$A56*C$18)/($A56*(C$17-C$18))</f>
        <v>0.12202619577572624</v>
      </c>
      <c r="D56" s="42">
        <f>(+IF($A56&lt;=450,$A56,450)*D$8+IF($A56&lt;=450,0,IF($A56&lt;=900,$A56-450,450))*D$9+IF($A56&lt;=900,0,$A56-900)*D$10+D$7-D$15-$A56*D$18)/($A56*(D$17-D$18))</f>
        <v>0.18023721307888138</v>
      </c>
      <c r="E56" s="42">
        <f>(+IF($A56&lt;=450,$A56,450)*E$8+IF($A56&lt;=450,0,IF($A56&lt;=900,$A56-450,450))*E$9+IF($A56&lt;=900,0,$A56-900)*E$10+E$7-E$15-$A56*E$18)/($A56*(E$17-E$18))</f>
        <v>0.15555254833216539</v>
      </c>
    </row>
    <row r="57" spans="1:5" x14ac:dyDescent="0.2">
      <c r="A57" s="23">
        <v>2600</v>
      </c>
      <c r="C57" s="42">
        <f>(+IF($A57&lt;=450,$A57,450)*C$8+IF($A57&lt;=450,0,IF($A57&lt;=900,$A57-450,450))*C$9+IF($A57&lt;=900,0,$A57-900)*C$10+C$7-C$15-$A57*C$18)/($A57*(C$17-C$18))</f>
        <v>0.1220261957757262</v>
      </c>
      <c r="D57" s="42">
        <f>(+IF($A57&lt;=450,$A57,450)*D$8+IF($A57&lt;=450,0,IF($A57&lt;=900,$A57-450,450))*D$9+IF($A57&lt;=900,0,$A57-900)*D$10+D$7-D$15-$A57*D$18)/($A57*(D$17-D$18))</f>
        <v>0.18023721307888133</v>
      </c>
      <c r="E57" s="42">
        <f>(+IF($A57&lt;=450,$A57,450)*E$8+IF($A57&lt;=450,0,IF($A57&lt;=900,$A57-450,450))*E$9+IF($A57&lt;=900,0,$A57-900)*E$10+E$7-E$15-$A57*E$18)/($A57*(E$17-E$18))</f>
        <v>0.15555254833216559</v>
      </c>
    </row>
    <row r="58" spans="1:5" x14ac:dyDescent="0.2">
      <c r="A58" s="23">
        <v>2700</v>
      </c>
      <c r="C58" s="42">
        <f>(+IF($A58&lt;=450,$A58,450)*C$8+IF($A58&lt;=450,0,IF($A58&lt;=900,$A58-450,450))*C$9+IF($A58&lt;=900,0,$A58-900)*C$10+C$7-C$15-$A58*C$18)/($A58*(C$17-C$18))</f>
        <v>0.1220261957757262</v>
      </c>
      <c r="D58" s="42">
        <f>(+IF($A58&lt;=450,$A58,450)*D$8+IF($A58&lt;=450,0,IF($A58&lt;=900,$A58-450,450))*D$9+IF($A58&lt;=900,0,$A58-900)*D$10+D$7-D$15-$A58*D$18)/($A58*(D$17-D$18))</f>
        <v>0.18023721307888133</v>
      </c>
      <c r="E58" s="42">
        <f>(+IF($A58&lt;=450,$A58,450)*E$8+IF($A58&lt;=450,0,IF($A58&lt;=900,$A58-450,450))*E$9+IF($A58&lt;=900,0,$A58-900)*E$10+E$7-E$15-$A58*E$18)/($A58*(E$17-E$18))</f>
        <v>0.15555254833216542</v>
      </c>
    </row>
    <row r="59" spans="1:5" x14ac:dyDescent="0.2">
      <c r="A59" s="23">
        <v>2800</v>
      </c>
      <c r="C59" s="42">
        <f>(+IF($A59&lt;=450,$A59,450)*C$8+IF($A59&lt;=450,0,IF($A59&lt;=900,$A59-450,450))*C$9+IF($A59&lt;=900,0,$A59-900)*C$10+C$7-C$15-$A59*C$18)/($A59*(C$17-C$18))</f>
        <v>0.12202619577572622</v>
      </c>
      <c r="D59" s="42">
        <f>(+IF($A59&lt;=450,$A59,450)*D$8+IF($A59&lt;=450,0,IF($A59&lt;=900,$A59-450,450))*D$9+IF($A59&lt;=900,0,$A59-900)*D$10+D$7-D$15-$A59*D$18)/($A59*(D$17-D$18))</f>
        <v>0.18023721307888135</v>
      </c>
      <c r="E59" s="42">
        <f>(+IF($A59&lt;=450,$A59,450)*E$8+IF($A59&lt;=450,0,IF($A59&lt;=900,$A59-450,450))*E$9+IF($A59&lt;=900,0,$A59-900)*E$10+E$7-E$15-$A59*E$18)/($A59*(E$17-E$18))</f>
        <v>0.15555254833216547</v>
      </c>
    </row>
    <row r="60" spans="1:5" x14ac:dyDescent="0.2">
      <c r="A60" s="23">
        <v>2900</v>
      </c>
      <c r="C60" s="42">
        <f>(+IF($A60&lt;=450,$A60,450)*C$8+IF($A60&lt;=450,0,IF($A60&lt;=900,$A60-450,450))*C$9+IF($A60&lt;=900,0,$A60-900)*C$10+C$7-C$15-$A60*C$18)/($A60*(C$17-C$18))</f>
        <v>0.1220261957757262</v>
      </c>
      <c r="D60" s="42">
        <f>(+IF($A60&lt;=450,$A60,450)*D$8+IF($A60&lt;=450,0,IF($A60&lt;=900,$A60-450,450))*D$9+IF($A60&lt;=900,0,$A60-900)*D$10+D$7-D$15-$A60*D$18)/($A60*(D$17-D$18))</f>
        <v>0.18023721307888127</v>
      </c>
      <c r="E60" s="42">
        <f>(+IF($A60&lt;=450,$A60,450)*E$8+IF($A60&lt;=450,0,IF($A60&lt;=900,$A60-450,450))*E$9+IF($A60&lt;=900,0,$A60-900)*E$10+E$7-E$15-$A60*E$18)/($A60*(E$17-E$18))</f>
        <v>0.15555254833216547</v>
      </c>
    </row>
    <row r="61" spans="1:5" x14ac:dyDescent="0.2">
      <c r="A61" s="23">
        <v>3000</v>
      </c>
      <c r="C61" s="42">
        <f>(+IF($A61&lt;=450,$A61,450)*C$8+IF($A61&lt;=450,0,IF($A61&lt;=900,$A61-450,450))*C$9+IF($A61&lt;=900,0,$A61-900)*C$10+C$7-C$15-$A61*C$18)/($A61*(C$17-C$18))</f>
        <v>0.12202619577572625</v>
      </c>
      <c r="D61" s="42">
        <f>(+IF($A61&lt;=450,$A61,450)*D$8+IF($A61&lt;=450,0,IF($A61&lt;=900,$A61-450,450))*D$9+IF($A61&lt;=900,0,$A61-900)*D$10+D$7-D$15-$A61*D$18)/($A61*(D$17-D$18))</f>
        <v>0.18023721307888138</v>
      </c>
      <c r="E61" s="42">
        <f>(+IF($A61&lt;=450,$A61,450)*E$8+IF($A61&lt;=450,0,IF($A61&lt;=900,$A61-450,450))*E$9+IF($A61&lt;=900,0,$A61-900)*E$10+E$7-E$15-$A61*E$18)/($A61*(E$17-E$18))</f>
        <v>0.15555254833216553</v>
      </c>
    </row>
    <row r="65" spans="3:5" x14ac:dyDescent="0.2">
      <c r="C65" s="41"/>
      <c r="D65" s="41"/>
      <c r="E65" s="24"/>
    </row>
  </sheetData>
  <mergeCells count="3">
    <mergeCell ref="C3:E3"/>
    <mergeCell ref="C4:E4"/>
    <mergeCell ref="I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Flat Rate 2 Blocks</vt:lpstr>
      <vt:lpstr>Flat Rate</vt:lpstr>
      <vt:lpstr>1A vs TOD Ph2</vt:lpstr>
      <vt:lpstr>1A FLAT vs TOD Ph2</vt:lpstr>
      <vt:lpstr>FlatRateAll</vt:lpstr>
      <vt:lpstr>1A vs TOD Ph2 Graph</vt:lpstr>
      <vt:lpstr>1A vs TOD Ph2 FLAT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Aguirre, Julio</dc:creator>
  <cp:lastModifiedBy>Aguirre, Julio</cp:lastModifiedBy>
  <dcterms:created xsi:type="dcterms:W3CDTF">2026-04-01T16:44:44Z</dcterms:created>
  <dcterms:modified xsi:type="dcterms:W3CDTF">2026-04-01T16:53:58Z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2026-04-01T16:51:18Z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8ae8f473-04ae-4d01-a9d4-48085d88ce34</vt:lpwstr>
  </property>
  <property fmtid="{D5CDD505-2E9C-101B-9397-08002B2CF9AE}" pid="8" name="MSIP_Label_f367428c-8df2-41b3-925f-2e32f93f53ed_ContentBits">
    <vt:lpwstr>0</vt:lpwstr>
  </property>
  <property fmtid="{D5CDD505-2E9C-101B-9397-08002B2CF9AE}" pid="9" name="MSIP_Label_f367428c-8df2-41b3-925f-2e32f93f53ed_Tag">
    <vt:lpwstr>10, 3, 0, 1</vt:lpwstr>
  </property>
</Properties>
</file>